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総合\Excel_フィルタシミュレータ\"/>
    </mc:Choice>
  </mc:AlternateContent>
  <xr:revisionPtr revIDLastSave="0" documentId="13_ncr:1_{1127672E-C03E-473D-A9A4-84B1AB028CA4}" xr6:coauthVersionLast="47" xr6:coauthVersionMax="47" xr10:uidLastSave="{00000000-0000-0000-0000-000000000000}"/>
  <bookViews>
    <workbookView xWindow="-110" yWindow="-110" windowWidth="19420" windowHeight="10300" xr2:uid="{513A6DA4-D062-4697-BBA0-FD01E693E1A0}"/>
  </bookViews>
  <sheets>
    <sheet name="設定部" sheetId="2" r:id="rId1"/>
    <sheet name="加工グラフ" sheetId="4" r:id="rId2"/>
    <sheet name="演算部" sheetId="1" r:id="rId3"/>
    <sheet name="E系列丸め" sheetId="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506" i="1" l="1"/>
  <c r="P3506" i="1"/>
  <c r="Q3499" i="1"/>
  <c r="P3499" i="1"/>
  <c r="Q3492" i="1"/>
  <c r="P3492" i="1"/>
  <c r="Q3485" i="1"/>
  <c r="P3485" i="1"/>
  <c r="Q3478" i="1"/>
  <c r="P3478" i="1"/>
  <c r="Q3471" i="1"/>
  <c r="P3471" i="1"/>
  <c r="Q3464" i="1"/>
  <c r="P3464" i="1"/>
  <c r="Q3457" i="1"/>
  <c r="P3457" i="1"/>
  <c r="Q3450" i="1"/>
  <c r="P3450" i="1"/>
  <c r="Q3443" i="1"/>
  <c r="P3443" i="1"/>
  <c r="Q3436" i="1"/>
  <c r="P3436" i="1"/>
  <c r="Q3429" i="1"/>
  <c r="P3429" i="1"/>
  <c r="Q3422" i="1"/>
  <c r="P3422" i="1"/>
  <c r="Q3415" i="1"/>
  <c r="P3415" i="1"/>
  <c r="Q3408" i="1"/>
  <c r="P3408" i="1"/>
  <c r="Q3401" i="1"/>
  <c r="P3401" i="1"/>
  <c r="Q3394" i="1"/>
  <c r="P3394" i="1"/>
  <c r="Q3387" i="1"/>
  <c r="P3387" i="1"/>
  <c r="Q3380" i="1"/>
  <c r="P3380" i="1"/>
  <c r="Q3373" i="1"/>
  <c r="P3373" i="1"/>
  <c r="Q3366" i="1"/>
  <c r="P3366" i="1"/>
  <c r="Q3359" i="1"/>
  <c r="P3359" i="1"/>
  <c r="Q3352" i="1"/>
  <c r="P3352" i="1"/>
  <c r="Q3345" i="1"/>
  <c r="P3345" i="1"/>
  <c r="Q3338" i="1"/>
  <c r="P3338" i="1"/>
  <c r="Q3331" i="1"/>
  <c r="P3331" i="1"/>
  <c r="Q3324" i="1"/>
  <c r="P3324" i="1"/>
  <c r="Q3317" i="1"/>
  <c r="P3317" i="1"/>
  <c r="Q3310" i="1"/>
  <c r="P3310" i="1"/>
  <c r="Q3303" i="1"/>
  <c r="P3303" i="1"/>
  <c r="Q3296" i="1"/>
  <c r="P3296" i="1"/>
  <c r="Q3289" i="1"/>
  <c r="P3289" i="1"/>
  <c r="Q3282" i="1"/>
  <c r="P3282" i="1"/>
  <c r="Q3275" i="1"/>
  <c r="P3275" i="1"/>
  <c r="Q3268" i="1"/>
  <c r="P3268" i="1"/>
  <c r="Q3261" i="1"/>
  <c r="P3261" i="1"/>
  <c r="Q3254" i="1"/>
  <c r="P3254" i="1"/>
  <c r="Q3247" i="1"/>
  <c r="P3247" i="1"/>
  <c r="Q3240" i="1"/>
  <c r="P3240" i="1"/>
  <c r="Q3233" i="1"/>
  <c r="P3233" i="1"/>
  <c r="Q3226" i="1"/>
  <c r="P3226" i="1"/>
  <c r="Q3219" i="1"/>
  <c r="P3219" i="1"/>
  <c r="Q3212" i="1"/>
  <c r="P3212" i="1"/>
  <c r="Q3205" i="1"/>
  <c r="P3205" i="1"/>
  <c r="Q3198" i="1"/>
  <c r="P3198" i="1"/>
  <c r="Q3191" i="1"/>
  <c r="P3191" i="1"/>
  <c r="Q3184" i="1"/>
  <c r="P3184" i="1"/>
  <c r="Q3177" i="1"/>
  <c r="P3177" i="1"/>
  <c r="Q3170" i="1"/>
  <c r="P3170" i="1"/>
  <c r="Q3163" i="1"/>
  <c r="P3163" i="1"/>
  <c r="Q3156" i="1"/>
  <c r="P3156" i="1"/>
  <c r="Q3149" i="1"/>
  <c r="P3149" i="1"/>
  <c r="Q3142" i="1"/>
  <c r="P3142" i="1"/>
  <c r="Q3135" i="1"/>
  <c r="P3135" i="1"/>
  <c r="Q3128" i="1"/>
  <c r="P3128" i="1"/>
  <c r="Q3121" i="1"/>
  <c r="P3121" i="1"/>
  <c r="Q3114" i="1"/>
  <c r="P3114" i="1"/>
  <c r="Q3107" i="1"/>
  <c r="P3107" i="1"/>
  <c r="Q3100" i="1"/>
  <c r="P3100" i="1"/>
  <c r="Q3093" i="1"/>
  <c r="P3093" i="1"/>
  <c r="Q3086" i="1"/>
  <c r="P3086" i="1"/>
  <c r="Q3079" i="1"/>
  <c r="P3079" i="1"/>
  <c r="Q3072" i="1"/>
  <c r="P3072" i="1"/>
  <c r="Q3065" i="1"/>
  <c r="P3065" i="1"/>
  <c r="Q3058" i="1"/>
  <c r="P3058" i="1"/>
  <c r="Q3051" i="1"/>
  <c r="P3051" i="1"/>
  <c r="Q3044" i="1"/>
  <c r="P3044" i="1"/>
  <c r="Q3037" i="1"/>
  <c r="P3037" i="1"/>
  <c r="Q3030" i="1"/>
  <c r="P3030" i="1"/>
  <c r="Q3023" i="1"/>
  <c r="P3023" i="1"/>
  <c r="Q3016" i="1"/>
  <c r="P3016" i="1"/>
  <c r="Q3009" i="1"/>
  <c r="P3009" i="1"/>
  <c r="Q3002" i="1"/>
  <c r="P3002" i="1"/>
  <c r="Q2995" i="1"/>
  <c r="P2995" i="1"/>
  <c r="Q2988" i="1"/>
  <c r="P2988" i="1"/>
  <c r="Q2981" i="1"/>
  <c r="P2981" i="1"/>
  <c r="Q2974" i="1"/>
  <c r="P2974" i="1"/>
  <c r="Q2967" i="1"/>
  <c r="P2967" i="1"/>
  <c r="Q2960" i="1"/>
  <c r="P2960" i="1"/>
  <c r="Q2953" i="1"/>
  <c r="P2953" i="1"/>
  <c r="Q2946" i="1"/>
  <c r="P2946" i="1"/>
  <c r="Q2939" i="1"/>
  <c r="P2939" i="1"/>
  <c r="Q2932" i="1"/>
  <c r="P2932" i="1"/>
  <c r="Q2925" i="1"/>
  <c r="P2925" i="1"/>
  <c r="Q2918" i="1"/>
  <c r="P2918" i="1"/>
  <c r="Q2911" i="1"/>
  <c r="P2911" i="1"/>
  <c r="Q2904" i="1"/>
  <c r="P2904" i="1"/>
  <c r="Q2897" i="1"/>
  <c r="P2897" i="1"/>
  <c r="Q2890" i="1"/>
  <c r="P2890" i="1"/>
  <c r="Q2883" i="1"/>
  <c r="P2883" i="1"/>
  <c r="Q2876" i="1"/>
  <c r="P2876" i="1"/>
  <c r="Q2869" i="1"/>
  <c r="P2869" i="1"/>
  <c r="Q2862" i="1"/>
  <c r="P2862" i="1"/>
  <c r="Q2855" i="1"/>
  <c r="P2855" i="1"/>
  <c r="Q2848" i="1"/>
  <c r="P2848" i="1"/>
  <c r="Q2841" i="1"/>
  <c r="P2841" i="1"/>
  <c r="Q2834" i="1"/>
  <c r="P2834" i="1"/>
  <c r="Q2827" i="1"/>
  <c r="P2827" i="1"/>
  <c r="Q2820" i="1"/>
  <c r="P2820" i="1"/>
  <c r="Q2813" i="1"/>
  <c r="P2813" i="1"/>
  <c r="Q2806" i="1"/>
  <c r="P2806" i="1"/>
  <c r="Q2799" i="1"/>
  <c r="P2799" i="1"/>
  <c r="Q2792" i="1"/>
  <c r="P2792" i="1"/>
  <c r="Q2785" i="1"/>
  <c r="P2785" i="1"/>
  <c r="Q2778" i="1"/>
  <c r="P2778" i="1"/>
  <c r="Q2771" i="1"/>
  <c r="P2771" i="1"/>
  <c r="Q2764" i="1"/>
  <c r="P2764" i="1"/>
  <c r="Q2757" i="1"/>
  <c r="P2757" i="1"/>
  <c r="Q2750" i="1"/>
  <c r="P2750" i="1"/>
  <c r="Q2743" i="1"/>
  <c r="P2743" i="1"/>
  <c r="Q2736" i="1"/>
  <c r="P2736" i="1"/>
  <c r="Q2729" i="1"/>
  <c r="P2729" i="1"/>
  <c r="Q2722" i="1"/>
  <c r="P2722" i="1"/>
  <c r="Q2715" i="1"/>
  <c r="P2715" i="1"/>
  <c r="Q2708" i="1"/>
  <c r="P2708" i="1"/>
  <c r="Q2701" i="1"/>
  <c r="P2701" i="1"/>
  <c r="Q2694" i="1"/>
  <c r="P2694" i="1"/>
  <c r="Q2687" i="1"/>
  <c r="P2687" i="1"/>
  <c r="Q2680" i="1"/>
  <c r="P2680" i="1"/>
  <c r="Q2673" i="1"/>
  <c r="P2673" i="1"/>
  <c r="Q2666" i="1"/>
  <c r="P2666" i="1"/>
  <c r="Q2659" i="1"/>
  <c r="P2659" i="1"/>
  <c r="Q2652" i="1"/>
  <c r="P2652" i="1"/>
  <c r="Q2645" i="1"/>
  <c r="P2645" i="1"/>
  <c r="Q2638" i="1"/>
  <c r="P2638" i="1"/>
  <c r="Q2631" i="1"/>
  <c r="P2631" i="1"/>
  <c r="Q2624" i="1"/>
  <c r="P2624" i="1"/>
  <c r="Q2617" i="1"/>
  <c r="P2617" i="1"/>
  <c r="Q2610" i="1"/>
  <c r="P2610" i="1"/>
  <c r="Q2603" i="1"/>
  <c r="P2603" i="1"/>
  <c r="Q2596" i="1"/>
  <c r="P2596" i="1"/>
  <c r="Q2589" i="1"/>
  <c r="P2589" i="1"/>
  <c r="Q2582" i="1"/>
  <c r="P2582" i="1"/>
  <c r="Q2575" i="1"/>
  <c r="P2575" i="1"/>
  <c r="Q2568" i="1"/>
  <c r="P2568" i="1"/>
  <c r="Q2561" i="1"/>
  <c r="P2561" i="1"/>
  <c r="Q2554" i="1"/>
  <c r="P2554" i="1"/>
  <c r="Q2547" i="1"/>
  <c r="P2547" i="1"/>
  <c r="Q2540" i="1"/>
  <c r="P2540" i="1"/>
  <c r="Q2533" i="1"/>
  <c r="P2533" i="1"/>
  <c r="Q2526" i="1"/>
  <c r="P2526" i="1"/>
  <c r="Q2519" i="1"/>
  <c r="P2519" i="1"/>
  <c r="Q2512" i="1"/>
  <c r="P2512" i="1"/>
  <c r="Q2505" i="1"/>
  <c r="P2505" i="1"/>
  <c r="Q2498" i="1"/>
  <c r="P2498" i="1"/>
  <c r="Q2491" i="1"/>
  <c r="P2491" i="1"/>
  <c r="Q2484" i="1"/>
  <c r="P2484" i="1"/>
  <c r="Q2477" i="1"/>
  <c r="P2477" i="1"/>
  <c r="Q2470" i="1"/>
  <c r="P2470" i="1"/>
  <c r="Q2463" i="1"/>
  <c r="P2463" i="1"/>
  <c r="Q2456" i="1"/>
  <c r="P2456" i="1"/>
  <c r="Q2449" i="1"/>
  <c r="P2449" i="1"/>
  <c r="Q2442" i="1"/>
  <c r="P2442" i="1"/>
  <c r="Q2435" i="1"/>
  <c r="P2435" i="1"/>
  <c r="Q2428" i="1"/>
  <c r="P2428" i="1"/>
  <c r="Q2421" i="1"/>
  <c r="P2421" i="1"/>
  <c r="Q2414" i="1"/>
  <c r="P2414" i="1"/>
  <c r="Q2407" i="1"/>
  <c r="P2407" i="1"/>
  <c r="Q2400" i="1"/>
  <c r="P2400" i="1"/>
  <c r="Q2393" i="1"/>
  <c r="P2393" i="1"/>
  <c r="Q2386" i="1"/>
  <c r="P2386" i="1"/>
  <c r="Q2379" i="1"/>
  <c r="P2379" i="1"/>
  <c r="Q2372" i="1"/>
  <c r="P2372" i="1"/>
  <c r="Q2365" i="1"/>
  <c r="P2365" i="1"/>
  <c r="Q2358" i="1"/>
  <c r="P2358" i="1"/>
  <c r="Q2351" i="1"/>
  <c r="P2351" i="1"/>
  <c r="Q2344" i="1"/>
  <c r="P2344" i="1"/>
  <c r="Q2337" i="1"/>
  <c r="P2337" i="1"/>
  <c r="Q2330" i="1"/>
  <c r="P2330" i="1"/>
  <c r="Q2323" i="1"/>
  <c r="P2323" i="1"/>
  <c r="Q2316" i="1"/>
  <c r="P2316" i="1"/>
  <c r="Q2309" i="1"/>
  <c r="P2309" i="1"/>
  <c r="Q2302" i="1"/>
  <c r="P2302" i="1"/>
  <c r="Q2295" i="1"/>
  <c r="P2295" i="1"/>
  <c r="Q2288" i="1"/>
  <c r="P2288" i="1"/>
  <c r="Q2281" i="1"/>
  <c r="P2281" i="1"/>
  <c r="Q2274" i="1"/>
  <c r="P2274" i="1"/>
  <c r="Q2267" i="1"/>
  <c r="P2267" i="1"/>
  <c r="Q2260" i="1"/>
  <c r="P2260" i="1"/>
  <c r="Q2253" i="1"/>
  <c r="P2253" i="1"/>
  <c r="Q2246" i="1"/>
  <c r="P2246" i="1"/>
  <c r="Q2239" i="1"/>
  <c r="P2239" i="1"/>
  <c r="Q2232" i="1"/>
  <c r="P2232" i="1"/>
  <c r="Q2225" i="1"/>
  <c r="P2225" i="1"/>
  <c r="Q2218" i="1"/>
  <c r="P2218" i="1"/>
  <c r="Q2211" i="1"/>
  <c r="P2211" i="1"/>
  <c r="Q2204" i="1"/>
  <c r="P2204" i="1"/>
  <c r="Q2197" i="1"/>
  <c r="P2197" i="1"/>
  <c r="Q2190" i="1"/>
  <c r="P2190" i="1"/>
  <c r="Q2183" i="1"/>
  <c r="P2183" i="1"/>
  <c r="Q2176" i="1"/>
  <c r="P2176" i="1"/>
  <c r="Q2169" i="1"/>
  <c r="P2169" i="1"/>
  <c r="Q2162" i="1"/>
  <c r="P2162" i="1"/>
  <c r="Q2155" i="1"/>
  <c r="P2155" i="1"/>
  <c r="Q2148" i="1"/>
  <c r="P2148" i="1"/>
  <c r="Q2141" i="1"/>
  <c r="P2141" i="1"/>
  <c r="Q2134" i="1"/>
  <c r="P2134" i="1"/>
  <c r="Q2127" i="1"/>
  <c r="P2127" i="1"/>
  <c r="Q2120" i="1"/>
  <c r="P2120" i="1"/>
  <c r="Q2113" i="1"/>
  <c r="P2113" i="1"/>
  <c r="Q2106" i="1"/>
  <c r="P2106" i="1"/>
  <c r="Q2099" i="1"/>
  <c r="P2099" i="1"/>
  <c r="Q2092" i="1"/>
  <c r="P2092" i="1"/>
  <c r="Q2085" i="1"/>
  <c r="P2085" i="1"/>
  <c r="Q2078" i="1"/>
  <c r="P2078" i="1"/>
  <c r="Q2071" i="1"/>
  <c r="P2071" i="1"/>
  <c r="Q2064" i="1"/>
  <c r="P2064" i="1"/>
  <c r="Q2057" i="1"/>
  <c r="P2057" i="1"/>
  <c r="Q2050" i="1"/>
  <c r="P2050" i="1"/>
  <c r="Q2043" i="1"/>
  <c r="P2043" i="1"/>
  <c r="Q2036" i="1"/>
  <c r="P2036" i="1"/>
  <c r="Q2029" i="1"/>
  <c r="P2029" i="1"/>
  <c r="Q2022" i="1"/>
  <c r="P2022" i="1"/>
  <c r="Q2015" i="1"/>
  <c r="P2015" i="1"/>
  <c r="Q2008" i="1"/>
  <c r="P2008" i="1"/>
  <c r="Q2001" i="1"/>
  <c r="P2001" i="1"/>
  <c r="Q1994" i="1"/>
  <c r="P1994" i="1"/>
  <c r="Q1987" i="1"/>
  <c r="P1987" i="1"/>
  <c r="Q1980" i="1"/>
  <c r="P1980" i="1"/>
  <c r="Q1973" i="1"/>
  <c r="P1973" i="1"/>
  <c r="Q1966" i="1"/>
  <c r="P1966" i="1"/>
  <c r="Q1959" i="1"/>
  <c r="P1959" i="1"/>
  <c r="Q1952" i="1"/>
  <c r="P1952" i="1"/>
  <c r="Q1945" i="1"/>
  <c r="P1945" i="1"/>
  <c r="Q1938" i="1"/>
  <c r="P1938" i="1"/>
  <c r="Q1931" i="1"/>
  <c r="P1931" i="1"/>
  <c r="Q1924" i="1"/>
  <c r="P1924" i="1"/>
  <c r="Q1917" i="1"/>
  <c r="P1917" i="1"/>
  <c r="Q1910" i="1"/>
  <c r="P1910" i="1"/>
  <c r="Q1903" i="1"/>
  <c r="P1903" i="1"/>
  <c r="Q1896" i="1"/>
  <c r="P1896" i="1"/>
  <c r="Q1889" i="1"/>
  <c r="P1889" i="1"/>
  <c r="Q1882" i="1"/>
  <c r="P1882" i="1"/>
  <c r="Q1875" i="1"/>
  <c r="P1875" i="1"/>
  <c r="Q1868" i="1"/>
  <c r="P1868" i="1"/>
  <c r="Q1861" i="1"/>
  <c r="P1861" i="1"/>
  <c r="Q1854" i="1"/>
  <c r="P1854" i="1"/>
  <c r="Q1847" i="1"/>
  <c r="P1847" i="1"/>
  <c r="Q1840" i="1"/>
  <c r="P1840" i="1"/>
  <c r="Q1833" i="1"/>
  <c r="P1833" i="1"/>
  <c r="Q1826" i="1"/>
  <c r="P1826" i="1"/>
  <c r="Q1819" i="1"/>
  <c r="P1819" i="1"/>
  <c r="Q1812" i="1"/>
  <c r="P1812" i="1"/>
  <c r="Q1805" i="1"/>
  <c r="P1805" i="1"/>
  <c r="Q1798" i="1"/>
  <c r="P1798" i="1"/>
  <c r="Q1791" i="1"/>
  <c r="P1791" i="1"/>
  <c r="Q1784" i="1"/>
  <c r="P1784" i="1"/>
  <c r="Q1777" i="1"/>
  <c r="P1777" i="1"/>
  <c r="Q1770" i="1"/>
  <c r="P1770" i="1"/>
  <c r="Q1763" i="1"/>
  <c r="P1763" i="1"/>
  <c r="Q1756" i="1"/>
  <c r="P1756" i="1"/>
  <c r="Q1749" i="1"/>
  <c r="P1749" i="1"/>
  <c r="Q1742" i="1"/>
  <c r="P1742" i="1"/>
  <c r="Q1735" i="1"/>
  <c r="P1735" i="1"/>
  <c r="Q1728" i="1"/>
  <c r="P1728" i="1"/>
  <c r="Q1721" i="1"/>
  <c r="P1721" i="1"/>
  <c r="Q1714" i="1"/>
  <c r="P1714" i="1"/>
  <c r="Q1707" i="1"/>
  <c r="P1707" i="1"/>
  <c r="Q1700" i="1"/>
  <c r="P1700" i="1"/>
  <c r="Q1693" i="1"/>
  <c r="P1693" i="1"/>
  <c r="Q1686" i="1"/>
  <c r="P1686" i="1"/>
  <c r="Q1679" i="1"/>
  <c r="P1679" i="1"/>
  <c r="Q1672" i="1"/>
  <c r="P1672" i="1"/>
  <c r="Q1665" i="1"/>
  <c r="P1665" i="1"/>
  <c r="Q1658" i="1"/>
  <c r="P1658" i="1"/>
  <c r="Q1651" i="1"/>
  <c r="P1651" i="1"/>
  <c r="Q1644" i="1"/>
  <c r="P1644" i="1"/>
  <c r="Q1637" i="1"/>
  <c r="P1637" i="1"/>
  <c r="Q1630" i="1"/>
  <c r="P1630" i="1"/>
  <c r="Q1623" i="1"/>
  <c r="P1623" i="1"/>
  <c r="Q1616" i="1"/>
  <c r="P1616" i="1"/>
  <c r="Q1609" i="1"/>
  <c r="P1609" i="1"/>
  <c r="Q1602" i="1"/>
  <c r="P1602" i="1"/>
  <c r="Q1595" i="1"/>
  <c r="P1595" i="1"/>
  <c r="Q1588" i="1"/>
  <c r="P1588" i="1"/>
  <c r="Q1581" i="1"/>
  <c r="P1581" i="1"/>
  <c r="Q1574" i="1"/>
  <c r="P1574" i="1"/>
  <c r="Q1567" i="1"/>
  <c r="P1567" i="1"/>
  <c r="Q1560" i="1"/>
  <c r="P1560" i="1"/>
  <c r="Q1553" i="1"/>
  <c r="P1553" i="1"/>
  <c r="Q1546" i="1"/>
  <c r="P1546" i="1"/>
  <c r="Q1539" i="1"/>
  <c r="P1539" i="1"/>
  <c r="Q1532" i="1"/>
  <c r="P1532" i="1"/>
  <c r="Q1525" i="1"/>
  <c r="P1525" i="1"/>
  <c r="Q1518" i="1"/>
  <c r="P1518" i="1"/>
  <c r="Q1511" i="1"/>
  <c r="P1511" i="1"/>
  <c r="Q1504" i="1"/>
  <c r="P1504" i="1"/>
  <c r="Q1497" i="1"/>
  <c r="P1497" i="1"/>
  <c r="Q1490" i="1"/>
  <c r="P1490" i="1"/>
  <c r="Q1483" i="1"/>
  <c r="P1483" i="1"/>
  <c r="Q1476" i="1"/>
  <c r="P1476" i="1"/>
  <c r="Q1469" i="1"/>
  <c r="P1469" i="1"/>
  <c r="Q1462" i="1"/>
  <c r="P1462" i="1"/>
  <c r="Q1455" i="1"/>
  <c r="P1455" i="1"/>
  <c r="Q1448" i="1"/>
  <c r="P1448" i="1"/>
  <c r="Q1441" i="1"/>
  <c r="P1441" i="1"/>
  <c r="Q1434" i="1"/>
  <c r="P1434" i="1"/>
  <c r="Q1427" i="1"/>
  <c r="P1427" i="1"/>
  <c r="Q1420" i="1"/>
  <c r="P1420" i="1"/>
  <c r="Q1413" i="1"/>
  <c r="P1413" i="1"/>
  <c r="Q1406" i="1"/>
  <c r="P1406" i="1"/>
  <c r="Q1399" i="1"/>
  <c r="P1399" i="1"/>
  <c r="Q1392" i="1"/>
  <c r="P1392" i="1"/>
  <c r="Q1385" i="1"/>
  <c r="P1385" i="1"/>
  <c r="Q1378" i="1"/>
  <c r="P1378" i="1"/>
  <c r="Q1371" i="1"/>
  <c r="P1371" i="1"/>
  <c r="Q1364" i="1"/>
  <c r="P1364" i="1"/>
  <c r="Q1357" i="1"/>
  <c r="P1357" i="1"/>
  <c r="Q1350" i="1"/>
  <c r="P1350" i="1"/>
  <c r="Q1343" i="1"/>
  <c r="P1343" i="1"/>
  <c r="Q1336" i="1"/>
  <c r="P1336" i="1"/>
  <c r="Q1329" i="1"/>
  <c r="P1329" i="1"/>
  <c r="Q1322" i="1"/>
  <c r="P1322" i="1"/>
  <c r="Q1315" i="1"/>
  <c r="P1315" i="1"/>
  <c r="Q1308" i="1"/>
  <c r="P1308" i="1"/>
  <c r="Q1301" i="1"/>
  <c r="P1301" i="1"/>
  <c r="Q1294" i="1"/>
  <c r="P1294" i="1"/>
  <c r="Q1287" i="1"/>
  <c r="P1287" i="1"/>
  <c r="Q1280" i="1"/>
  <c r="P1280" i="1"/>
  <c r="Q1273" i="1"/>
  <c r="P1273" i="1"/>
  <c r="Q1266" i="1"/>
  <c r="P1266" i="1"/>
  <c r="Q1259" i="1"/>
  <c r="P1259" i="1"/>
  <c r="Q1252" i="1"/>
  <c r="P1252" i="1"/>
  <c r="Q1245" i="1"/>
  <c r="P1245" i="1"/>
  <c r="Q1238" i="1"/>
  <c r="P1238" i="1"/>
  <c r="Q1231" i="1"/>
  <c r="P1231" i="1"/>
  <c r="Q1224" i="1"/>
  <c r="P1224" i="1"/>
  <c r="Q1217" i="1"/>
  <c r="P1217" i="1"/>
  <c r="Q1210" i="1"/>
  <c r="P1210" i="1"/>
  <c r="Q1203" i="1"/>
  <c r="P1203" i="1"/>
  <c r="Q1196" i="1"/>
  <c r="P1196" i="1"/>
  <c r="Q1189" i="1"/>
  <c r="P1189" i="1"/>
  <c r="Q1182" i="1"/>
  <c r="P1182" i="1"/>
  <c r="Q1175" i="1"/>
  <c r="P1175" i="1"/>
  <c r="Q1168" i="1"/>
  <c r="P1168" i="1"/>
  <c r="Q1161" i="1"/>
  <c r="P1161" i="1"/>
  <c r="Q1154" i="1"/>
  <c r="P1154" i="1"/>
  <c r="Q1147" i="1"/>
  <c r="P1147" i="1"/>
  <c r="Q1140" i="1"/>
  <c r="P1140" i="1"/>
  <c r="Q1133" i="1"/>
  <c r="P1133" i="1"/>
  <c r="Q1126" i="1"/>
  <c r="P1126" i="1"/>
  <c r="Q1119" i="1"/>
  <c r="P1119" i="1"/>
  <c r="Q1112" i="1"/>
  <c r="P1112" i="1"/>
  <c r="Q1105" i="1"/>
  <c r="P1105" i="1"/>
  <c r="Q1098" i="1"/>
  <c r="P1098" i="1"/>
  <c r="Q1091" i="1"/>
  <c r="P1091" i="1"/>
  <c r="Q1084" i="1"/>
  <c r="P1084" i="1"/>
  <c r="Q1077" i="1"/>
  <c r="P1077" i="1"/>
  <c r="Q1070" i="1"/>
  <c r="P1070" i="1"/>
  <c r="Q1063" i="1"/>
  <c r="P1063" i="1"/>
  <c r="Q1056" i="1"/>
  <c r="P1056" i="1"/>
  <c r="Q1049" i="1"/>
  <c r="P1049" i="1"/>
  <c r="Q1042" i="1"/>
  <c r="P1042" i="1"/>
  <c r="Q1035" i="1"/>
  <c r="P1035" i="1"/>
  <c r="Q1028" i="1"/>
  <c r="P1028" i="1"/>
  <c r="Q1021" i="1"/>
  <c r="P1021" i="1"/>
  <c r="Q1014" i="1"/>
  <c r="P1014" i="1"/>
  <c r="Q1007" i="1"/>
  <c r="P1007" i="1"/>
  <c r="Q1000" i="1"/>
  <c r="P1000" i="1"/>
  <c r="Q993" i="1"/>
  <c r="P993" i="1"/>
  <c r="Q986" i="1"/>
  <c r="P986" i="1"/>
  <c r="Q979" i="1"/>
  <c r="P979" i="1"/>
  <c r="Q972" i="1"/>
  <c r="P972" i="1"/>
  <c r="Q965" i="1"/>
  <c r="P965" i="1"/>
  <c r="Q958" i="1"/>
  <c r="P958" i="1"/>
  <c r="Q951" i="1"/>
  <c r="P951" i="1"/>
  <c r="Q944" i="1"/>
  <c r="P944" i="1"/>
  <c r="Q937" i="1"/>
  <c r="P937" i="1"/>
  <c r="Q930" i="1"/>
  <c r="P930" i="1"/>
  <c r="Q923" i="1"/>
  <c r="P923" i="1"/>
  <c r="Q916" i="1"/>
  <c r="P916" i="1"/>
  <c r="Q909" i="1"/>
  <c r="P909" i="1"/>
  <c r="Q902" i="1"/>
  <c r="P902" i="1"/>
  <c r="Q895" i="1"/>
  <c r="P895" i="1"/>
  <c r="Q888" i="1"/>
  <c r="P888" i="1"/>
  <c r="Q881" i="1"/>
  <c r="P881" i="1"/>
  <c r="Q874" i="1"/>
  <c r="P874" i="1"/>
  <c r="Q867" i="1"/>
  <c r="P867" i="1"/>
  <c r="Q860" i="1"/>
  <c r="P860" i="1"/>
  <c r="Q853" i="1"/>
  <c r="P853" i="1"/>
  <c r="Q846" i="1"/>
  <c r="P846" i="1"/>
  <c r="Q839" i="1"/>
  <c r="P839" i="1"/>
  <c r="Q832" i="1"/>
  <c r="P832" i="1"/>
  <c r="Q825" i="1"/>
  <c r="P825" i="1"/>
  <c r="Q818" i="1"/>
  <c r="P818" i="1"/>
  <c r="Q811" i="1"/>
  <c r="P811" i="1"/>
  <c r="Q804" i="1"/>
  <c r="P804" i="1"/>
  <c r="Q797" i="1"/>
  <c r="P797" i="1"/>
  <c r="Q790" i="1"/>
  <c r="P790" i="1"/>
  <c r="Q783" i="1"/>
  <c r="P783" i="1"/>
  <c r="Q776" i="1"/>
  <c r="P776" i="1"/>
  <c r="Q769" i="1"/>
  <c r="P769" i="1"/>
  <c r="Q762" i="1"/>
  <c r="P762" i="1"/>
  <c r="Q755" i="1"/>
  <c r="P755" i="1"/>
  <c r="Q748" i="1"/>
  <c r="P748" i="1"/>
  <c r="Q741" i="1"/>
  <c r="P741" i="1"/>
  <c r="Q734" i="1"/>
  <c r="P734" i="1"/>
  <c r="Q727" i="1"/>
  <c r="P727" i="1"/>
  <c r="Q720" i="1"/>
  <c r="P720" i="1"/>
  <c r="Q713" i="1"/>
  <c r="P713" i="1"/>
  <c r="Q706" i="1"/>
  <c r="P706" i="1"/>
  <c r="Q699" i="1"/>
  <c r="P699" i="1"/>
  <c r="Q692" i="1"/>
  <c r="P692" i="1"/>
  <c r="Q685" i="1"/>
  <c r="P685" i="1"/>
  <c r="Q678" i="1"/>
  <c r="P678" i="1"/>
  <c r="Q671" i="1"/>
  <c r="P671" i="1"/>
  <c r="Q664" i="1"/>
  <c r="P664" i="1"/>
  <c r="Q657" i="1"/>
  <c r="P657" i="1"/>
  <c r="Q650" i="1"/>
  <c r="P650" i="1"/>
  <c r="Q643" i="1"/>
  <c r="P643" i="1"/>
  <c r="Q636" i="1"/>
  <c r="P636" i="1"/>
  <c r="Q629" i="1"/>
  <c r="P629" i="1"/>
  <c r="Q622" i="1"/>
  <c r="P622" i="1"/>
  <c r="Q615" i="1"/>
  <c r="P615" i="1"/>
  <c r="Q608" i="1"/>
  <c r="P608" i="1"/>
  <c r="Q601" i="1"/>
  <c r="P601" i="1"/>
  <c r="Q594" i="1"/>
  <c r="P594" i="1"/>
  <c r="Q587" i="1"/>
  <c r="P587" i="1"/>
  <c r="Q580" i="1"/>
  <c r="P580" i="1"/>
  <c r="Q573" i="1"/>
  <c r="P573" i="1"/>
  <c r="Q566" i="1"/>
  <c r="P566" i="1"/>
  <c r="Q559" i="1"/>
  <c r="P559" i="1"/>
  <c r="Q552" i="1"/>
  <c r="P552" i="1"/>
  <c r="Q545" i="1"/>
  <c r="P545" i="1"/>
  <c r="Q538" i="1"/>
  <c r="P538" i="1"/>
  <c r="Q531" i="1"/>
  <c r="P531" i="1"/>
  <c r="Q524" i="1"/>
  <c r="P524" i="1"/>
  <c r="Q517" i="1"/>
  <c r="P517" i="1"/>
  <c r="Q510" i="1"/>
  <c r="P510" i="1"/>
  <c r="Q503" i="1"/>
  <c r="P503" i="1"/>
  <c r="Q496" i="1"/>
  <c r="P496" i="1"/>
  <c r="Q489" i="1"/>
  <c r="P489" i="1"/>
  <c r="Q482" i="1"/>
  <c r="P482" i="1"/>
  <c r="Q475" i="1"/>
  <c r="P475" i="1"/>
  <c r="Q468" i="1"/>
  <c r="P468" i="1"/>
  <c r="Q461" i="1"/>
  <c r="P461" i="1"/>
  <c r="Q454" i="1"/>
  <c r="P454" i="1"/>
  <c r="Q447" i="1"/>
  <c r="P447" i="1"/>
  <c r="Q440" i="1"/>
  <c r="P440" i="1"/>
  <c r="Q433" i="1"/>
  <c r="P433" i="1"/>
  <c r="Q426" i="1"/>
  <c r="P426" i="1"/>
  <c r="Q419" i="1"/>
  <c r="P419" i="1"/>
  <c r="Q412" i="1"/>
  <c r="P412" i="1"/>
  <c r="Q405" i="1"/>
  <c r="P405" i="1"/>
  <c r="Q398" i="1"/>
  <c r="P398" i="1"/>
  <c r="Q391" i="1"/>
  <c r="P391" i="1"/>
  <c r="Q384" i="1"/>
  <c r="P384" i="1"/>
  <c r="Q377" i="1"/>
  <c r="P377" i="1"/>
  <c r="Q370" i="1"/>
  <c r="P370" i="1"/>
  <c r="Q363" i="1"/>
  <c r="P363" i="1"/>
  <c r="Q356" i="1"/>
  <c r="P356" i="1"/>
  <c r="Q349" i="1"/>
  <c r="P349" i="1"/>
  <c r="Q342" i="1"/>
  <c r="P342" i="1"/>
  <c r="Q335" i="1"/>
  <c r="P335" i="1"/>
  <c r="Q328" i="1"/>
  <c r="P328" i="1"/>
  <c r="Q321" i="1"/>
  <c r="P321" i="1"/>
  <c r="Q314" i="1"/>
  <c r="P314" i="1"/>
  <c r="Q307" i="1"/>
  <c r="P307" i="1"/>
  <c r="Q300" i="1"/>
  <c r="P300" i="1"/>
  <c r="Q293" i="1"/>
  <c r="P293" i="1"/>
  <c r="Q286" i="1"/>
  <c r="P286" i="1"/>
  <c r="Q279" i="1"/>
  <c r="P279" i="1"/>
  <c r="Q272" i="1"/>
  <c r="P272" i="1"/>
  <c r="Q265" i="1"/>
  <c r="P265" i="1"/>
  <c r="Q258" i="1"/>
  <c r="P258" i="1"/>
  <c r="Q251" i="1"/>
  <c r="P251" i="1"/>
  <c r="Q244" i="1"/>
  <c r="P244" i="1"/>
  <c r="Q237" i="1"/>
  <c r="P237" i="1"/>
  <c r="Q230" i="1"/>
  <c r="P230" i="1"/>
  <c r="Q223" i="1"/>
  <c r="P223" i="1"/>
  <c r="Q216" i="1"/>
  <c r="P216" i="1"/>
  <c r="Q209" i="1"/>
  <c r="P209" i="1"/>
  <c r="Q202" i="1"/>
  <c r="P202" i="1"/>
  <c r="Q195" i="1"/>
  <c r="P195" i="1"/>
  <c r="Q188" i="1"/>
  <c r="P188" i="1"/>
  <c r="Q181" i="1"/>
  <c r="P181" i="1"/>
  <c r="Q174" i="1"/>
  <c r="P174" i="1"/>
  <c r="Q167" i="1"/>
  <c r="P167" i="1"/>
  <c r="Q160" i="1"/>
  <c r="P160" i="1"/>
  <c r="Q153" i="1"/>
  <c r="P153" i="1"/>
  <c r="Q146" i="1"/>
  <c r="P146" i="1"/>
  <c r="Q139" i="1"/>
  <c r="P139" i="1"/>
  <c r="Q132" i="1"/>
  <c r="P132" i="1"/>
  <c r="Q125" i="1"/>
  <c r="P125" i="1"/>
  <c r="Q118" i="1"/>
  <c r="P118" i="1"/>
  <c r="Q111" i="1"/>
  <c r="P111" i="1"/>
  <c r="Q104" i="1"/>
  <c r="P104" i="1"/>
  <c r="Q97" i="1"/>
  <c r="P97" i="1"/>
  <c r="Q90" i="1"/>
  <c r="P90" i="1"/>
  <c r="Q83" i="1"/>
  <c r="P83" i="1"/>
  <c r="Q76" i="1"/>
  <c r="P76" i="1"/>
  <c r="Q69" i="1"/>
  <c r="P69" i="1"/>
  <c r="Q62" i="1"/>
  <c r="P62" i="1"/>
  <c r="Q55" i="1"/>
  <c r="P55" i="1"/>
  <c r="Q48" i="1"/>
  <c r="P48" i="1"/>
  <c r="Q41" i="1"/>
  <c r="P41" i="1"/>
  <c r="Q34" i="1"/>
  <c r="P34" i="1"/>
  <c r="Q27" i="1"/>
  <c r="P27" i="1"/>
  <c r="AH8" i="1"/>
  <c r="J5" i="2" l="1"/>
  <c r="C10" i="3"/>
  <c r="C20" i="3" s="1"/>
  <c r="B10" i="3"/>
  <c r="I5" i="3"/>
  <c r="H5" i="3"/>
  <c r="G5" i="3"/>
  <c r="F5" i="3"/>
  <c r="E5" i="3"/>
  <c r="D5" i="3"/>
  <c r="B20" i="3"/>
  <c r="G15" i="3" s="1"/>
  <c r="D10" i="2"/>
  <c r="D10" i="3" s="1"/>
  <c r="G10" i="2"/>
  <c r="G10" i="3" s="1"/>
  <c r="F10" i="2"/>
  <c r="F10" i="3" s="1"/>
  <c r="E6" i="2"/>
  <c r="H15" i="3" l="1"/>
  <c r="D15" i="3"/>
  <c r="F15" i="3"/>
  <c r="E15" i="3"/>
  <c r="AD8" i="1" l="1"/>
  <c r="T8" i="1"/>
  <c r="K8" i="1"/>
  <c r="J8" i="1"/>
  <c r="E8" i="1"/>
  <c r="I10" i="2"/>
  <c r="I10" i="3" s="1"/>
  <c r="H10" i="2"/>
  <c r="H10" i="3" s="1"/>
  <c r="E10" i="2"/>
  <c r="J5" i="3"/>
  <c r="J3107" i="1" l="1"/>
  <c r="J2876" i="1"/>
  <c r="J2848" i="1"/>
  <c r="J2820" i="1"/>
  <c r="J2792" i="1"/>
  <c r="J2764" i="1"/>
  <c r="J2736" i="1"/>
  <c r="J3037" i="1"/>
  <c r="J2995" i="1"/>
  <c r="J3506" i="1"/>
  <c r="J3492" i="1"/>
  <c r="J3478" i="1"/>
  <c r="J3464" i="1"/>
  <c r="J3450" i="1"/>
  <c r="J3436" i="1"/>
  <c r="J3422" i="1"/>
  <c r="J3408" i="1"/>
  <c r="J3394" i="1"/>
  <c r="J3380" i="1"/>
  <c r="J3366" i="1"/>
  <c r="J3093" i="1"/>
  <c r="J3044" i="1"/>
  <c r="J3002" i="1"/>
  <c r="J2960" i="1"/>
  <c r="J2855" i="1"/>
  <c r="J2827" i="1"/>
  <c r="J2799" i="1"/>
  <c r="J2771" i="1"/>
  <c r="J2743" i="1"/>
  <c r="J3352" i="1"/>
  <c r="J3338" i="1"/>
  <c r="J3324" i="1"/>
  <c r="J3310" i="1"/>
  <c r="J3296" i="1"/>
  <c r="J3282" i="1"/>
  <c r="J3268" i="1"/>
  <c r="J3254" i="1"/>
  <c r="J3240" i="1"/>
  <c r="J3226" i="1"/>
  <c r="J3079" i="1"/>
  <c r="J2526" i="1"/>
  <c r="J3128" i="1"/>
  <c r="J3009" i="1"/>
  <c r="J2967" i="1"/>
  <c r="J2925" i="1"/>
  <c r="J2904" i="1"/>
  <c r="J2883" i="1"/>
  <c r="J3212" i="1"/>
  <c r="J3191" i="1"/>
  <c r="J3170" i="1"/>
  <c r="J3149" i="1"/>
  <c r="J3114" i="1"/>
  <c r="J3100" i="1"/>
  <c r="J2862" i="1"/>
  <c r="J2834" i="1"/>
  <c r="J2806" i="1"/>
  <c r="J2778" i="1"/>
  <c r="J2750" i="1"/>
  <c r="J2708" i="1"/>
  <c r="J2540" i="1"/>
  <c r="J3065" i="1"/>
  <c r="J3016" i="1"/>
  <c r="J2974" i="1"/>
  <c r="J2932" i="1"/>
  <c r="J2729" i="1"/>
  <c r="J3499" i="1"/>
  <c r="J3359" i="1"/>
  <c r="J3345" i="1"/>
  <c r="J3331" i="1"/>
  <c r="J3317" i="1"/>
  <c r="J3303" i="1"/>
  <c r="J3289" i="1"/>
  <c r="J3121" i="1"/>
  <c r="J3072" i="1"/>
  <c r="J3030" i="1"/>
  <c r="J2988" i="1"/>
  <c r="J2946" i="1"/>
  <c r="J3373" i="1"/>
  <c r="J2869" i="1"/>
  <c r="J2785" i="1"/>
  <c r="J2701" i="1"/>
  <c r="J2687" i="1"/>
  <c r="J2477" i="1"/>
  <c r="J2470" i="1"/>
  <c r="J3471" i="1"/>
  <c r="J3219" i="1"/>
  <c r="J3198" i="1"/>
  <c r="J3177" i="1"/>
  <c r="J3156" i="1"/>
  <c r="J3023" i="1"/>
  <c r="J2715" i="1"/>
  <c r="J2484" i="1"/>
  <c r="J3401" i="1"/>
  <c r="J3135" i="1"/>
  <c r="J2939" i="1"/>
  <c r="J2673" i="1"/>
  <c r="J2652" i="1"/>
  <c r="J2631" i="1"/>
  <c r="J2610" i="1"/>
  <c r="J2589" i="1"/>
  <c r="J2568" i="1"/>
  <c r="J2491" i="1"/>
  <c r="J2400" i="1"/>
  <c r="J2379" i="1"/>
  <c r="J2358" i="1"/>
  <c r="J2344" i="1"/>
  <c r="J2323" i="1"/>
  <c r="J2267" i="1"/>
  <c r="J3247" i="1"/>
  <c r="J3086" i="1"/>
  <c r="J2547" i="1"/>
  <c r="J2498" i="1"/>
  <c r="J2309" i="1"/>
  <c r="J2288" i="1"/>
  <c r="J2232" i="1"/>
  <c r="J3429" i="1"/>
  <c r="J2953" i="1"/>
  <c r="J2813" i="1"/>
  <c r="J2505" i="1"/>
  <c r="J2435" i="1"/>
  <c r="J2421" i="1"/>
  <c r="J2253" i="1"/>
  <c r="J3275" i="1"/>
  <c r="J2694" i="1"/>
  <c r="J2512" i="1"/>
  <c r="J2330" i="1"/>
  <c r="J3457" i="1"/>
  <c r="J3058" i="1"/>
  <c r="J2981" i="1"/>
  <c r="J2659" i="1"/>
  <c r="J2638" i="1"/>
  <c r="J2617" i="1"/>
  <c r="J2596" i="1"/>
  <c r="J2575" i="1"/>
  <c r="J2554" i="1"/>
  <c r="J2519" i="1"/>
  <c r="J2407" i="1"/>
  <c r="J2386" i="1"/>
  <c r="J2365" i="1"/>
  <c r="J2274" i="1"/>
  <c r="J3387" i="1"/>
  <c r="J2918" i="1"/>
  <c r="J2897" i="1"/>
  <c r="J2680" i="1"/>
  <c r="J2239" i="1"/>
  <c r="J3485" i="1"/>
  <c r="J3233" i="1"/>
  <c r="J2841" i="1"/>
  <c r="J2757" i="1"/>
  <c r="J2351" i="1"/>
  <c r="J2316" i="1"/>
  <c r="J2295" i="1"/>
  <c r="J2218" i="1"/>
  <c r="J2204" i="1"/>
  <c r="J2190" i="1"/>
  <c r="J2176" i="1"/>
  <c r="J2162" i="1"/>
  <c r="J2148" i="1"/>
  <c r="J2134" i="1"/>
  <c r="J2120" i="1"/>
  <c r="J2106" i="1"/>
  <c r="J2092" i="1"/>
  <c r="J2078" i="1"/>
  <c r="J3415" i="1"/>
  <c r="J3205" i="1"/>
  <c r="J3184" i="1"/>
  <c r="J3163" i="1"/>
  <c r="J3051" i="1"/>
  <c r="J2722" i="1"/>
  <c r="J2533" i="1"/>
  <c r="J2337" i="1"/>
  <c r="J1994" i="1"/>
  <c r="J1980" i="1"/>
  <c r="J1966" i="1"/>
  <c r="J1952" i="1"/>
  <c r="J1938" i="1"/>
  <c r="J1924" i="1"/>
  <c r="J1910" i="1"/>
  <c r="J1896" i="1"/>
  <c r="J1882" i="1"/>
  <c r="J1868" i="1"/>
  <c r="J1854" i="1"/>
  <c r="J1840" i="1"/>
  <c r="J1826" i="1"/>
  <c r="J1812" i="1"/>
  <c r="J1798" i="1"/>
  <c r="J3443" i="1"/>
  <c r="J2463" i="1"/>
  <c r="J2302" i="1"/>
  <c r="J2246" i="1"/>
  <c r="J2225" i="1"/>
  <c r="J3261" i="1"/>
  <c r="J2050" i="1"/>
  <c r="J1973" i="1"/>
  <c r="J1931" i="1"/>
  <c r="J1889" i="1"/>
  <c r="J1847" i="1"/>
  <c r="J1805" i="1"/>
  <c r="J1469" i="1"/>
  <c r="J1203" i="1"/>
  <c r="J1189" i="1"/>
  <c r="J1175" i="1"/>
  <c r="J1161" i="1"/>
  <c r="J1140" i="1"/>
  <c r="J2561" i="1"/>
  <c r="J2372" i="1"/>
  <c r="J2029" i="1"/>
  <c r="J1721" i="1"/>
  <c r="J1700" i="1"/>
  <c r="J1679" i="1"/>
  <c r="J1658" i="1"/>
  <c r="J1637" i="1"/>
  <c r="J1616" i="1"/>
  <c r="J1595" i="1"/>
  <c r="J1574" i="1"/>
  <c r="J1553" i="1"/>
  <c r="J1532" i="1"/>
  <c r="J1511" i="1"/>
  <c r="J1490" i="1"/>
  <c r="J1084" i="1"/>
  <c r="J1077" i="1"/>
  <c r="J2666" i="1"/>
  <c r="J2169" i="1"/>
  <c r="J2127" i="1"/>
  <c r="J2085" i="1"/>
  <c r="J1455" i="1"/>
  <c r="J1434" i="1"/>
  <c r="J1413" i="1"/>
  <c r="J1392" i="1"/>
  <c r="J1371" i="1"/>
  <c r="J1350" i="1"/>
  <c r="J1329" i="1"/>
  <c r="J1308" i="1"/>
  <c r="J1287" i="1"/>
  <c r="J1266" i="1"/>
  <c r="J1245" i="1"/>
  <c r="J1224" i="1"/>
  <c r="J1091" i="1"/>
  <c r="J2624" i="1"/>
  <c r="J2428" i="1"/>
  <c r="J2043" i="1"/>
  <c r="J1987" i="1"/>
  <c r="J1945" i="1"/>
  <c r="J1903" i="1"/>
  <c r="J1861" i="1"/>
  <c r="J1819" i="1"/>
  <c r="J1105" i="1"/>
  <c r="J2890" i="1"/>
  <c r="J2456" i="1"/>
  <c r="J2393" i="1"/>
  <c r="J1728" i="1"/>
  <c r="J1707" i="1"/>
  <c r="J1686" i="1"/>
  <c r="J1665" i="1"/>
  <c r="J1644" i="1"/>
  <c r="J1623" i="1"/>
  <c r="J1602" i="1"/>
  <c r="J1581" i="1"/>
  <c r="J1560" i="1"/>
  <c r="J1539" i="1"/>
  <c r="J1518" i="1"/>
  <c r="J1497" i="1"/>
  <c r="J1476" i="1"/>
  <c r="J1147" i="1"/>
  <c r="J2582" i="1"/>
  <c r="J2260" i="1"/>
  <c r="J2183" i="1"/>
  <c r="J2141" i="1"/>
  <c r="J2099" i="1"/>
  <c r="J2022" i="1"/>
  <c r="J1441" i="1"/>
  <c r="J1420" i="1"/>
  <c r="J1399" i="1"/>
  <c r="J1378" i="1"/>
  <c r="J1357" i="1"/>
  <c r="J1336" i="1"/>
  <c r="J1315" i="1"/>
  <c r="J1294" i="1"/>
  <c r="J1273" i="1"/>
  <c r="J1252" i="1"/>
  <c r="J1231" i="1"/>
  <c r="J1210" i="1"/>
  <c r="J1196" i="1"/>
  <c r="J1182" i="1"/>
  <c r="J1168" i="1"/>
  <c r="J1119" i="1"/>
  <c r="J2057" i="1"/>
  <c r="J1462" i="1"/>
  <c r="J2449" i="1"/>
  <c r="J2001" i="1"/>
  <c r="J1959" i="1"/>
  <c r="J1917" i="1"/>
  <c r="J1875" i="1"/>
  <c r="J1833" i="1"/>
  <c r="J1154" i="1"/>
  <c r="J1042" i="1"/>
  <c r="J2645" i="1"/>
  <c r="J2414" i="1"/>
  <c r="J2036" i="1"/>
  <c r="J1791" i="1"/>
  <c r="J1777" i="1"/>
  <c r="J1763" i="1"/>
  <c r="J1749" i="1"/>
  <c r="J1735" i="1"/>
  <c r="J1714" i="1"/>
  <c r="J1693" i="1"/>
  <c r="J1672" i="1"/>
  <c r="J1651" i="1"/>
  <c r="J1630" i="1"/>
  <c r="J1609" i="1"/>
  <c r="J1588" i="1"/>
  <c r="J1567" i="1"/>
  <c r="J1546" i="1"/>
  <c r="J1525" i="1"/>
  <c r="J1504" i="1"/>
  <c r="J1483" i="1"/>
  <c r="J1448" i="1"/>
  <c r="J1133" i="1"/>
  <c r="J1049" i="1"/>
  <c r="J2911" i="1"/>
  <c r="J2281" i="1"/>
  <c r="J2197" i="1"/>
  <c r="J2155" i="1"/>
  <c r="J2113" i="1"/>
  <c r="J2071" i="1"/>
  <c r="J2015" i="1"/>
  <c r="J1427" i="1"/>
  <c r="J1406" i="1"/>
  <c r="J1385" i="1"/>
  <c r="J1364" i="1"/>
  <c r="J1343" i="1"/>
  <c r="J1322" i="1"/>
  <c r="J1301" i="1"/>
  <c r="J1280" i="1"/>
  <c r="J1259" i="1"/>
  <c r="J1238" i="1"/>
  <c r="J1217" i="1"/>
  <c r="J3142" i="1"/>
  <c r="J2603" i="1"/>
  <c r="J2442" i="1"/>
  <c r="J1063" i="1"/>
  <c r="J1756" i="1"/>
  <c r="J1007" i="1"/>
  <c r="J1000" i="1"/>
  <c r="J993" i="1"/>
  <c r="J986" i="1"/>
  <c r="J979" i="1"/>
  <c r="J881" i="1"/>
  <c r="J874" i="1"/>
  <c r="J867" i="1"/>
  <c r="J860" i="1"/>
  <c r="J853" i="1"/>
  <c r="J846" i="1"/>
  <c r="J839" i="1"/>
  <c r="J832" i="1"/>
  <c r="J825" i="1"/>
  <c r="J755" i="1"/>
  <c r="J734" i="1"/>
  <c r="J713" i="1"/>
  <c r="J692" i="1"/>
  <c r="J671" i="1"/>
  <c r="J650" i="1"/>
  <c r="J629" i="1"/>
  <c r="J608" i="1"/>
  <c r="J587" i="1"/>
  <c r="J566" i="1"/>
  <c r="J545" i="1"/>
  <c r="J524" i="1"/>
  <c r="J503" i="1"/>
  <c r="J482" i="1"/>
  <c r="J461" i="1"/>
  <c r="J440" i="1"/>
  <c r="J419" i="1"/>
  <c r="J398" i="1"/>
  <c r="J377" i="1"/>
  <c r="J356" i="1"/>
  <c r="J1014" i="1"/>
  <c r="J888" i="1"/>
  <c r="J2211" i="1"/>
  <c r="J1784" i="1"/>
  <c r="J1021" i="1"/>
  <c r="J895" i="1"/>
  <c r="J2064" i="1"/>
  <c r="J1028" i="1"/>
  <c r="J902" i="1"/>
  <c r="J1035" i="1"/>
  <c r="J909" i="1"/>
  <c r="J762" i="1"/>
  <c r="J741" i="1"/>
  <c r="J720" i="1"/>
  <c r="J699" i="1"/>
  <c r="J678" i="1"/>
  <c r="J657" i="1"/>
  <c r="J636" i="1"/>
  <c r="J615" i="1"/>
  <c r="J594" i="1"/>
  <c r="J573" i="1"/>
  <c r="J552" i="1"/>
  <c r="J531" i="1"/>
  <c r="J510" i="1"/>
  <c r="J489" i="1"/>
  <c r="J468" i="1"/>
  <c r="J447" i="1"/>
  <c r="J426" i="1"/>
  <c r="J405" i="1"/>
  <c r="J384" i="1"/>
  <c r="J363" i="1"/>
  <c r="J342" i="1"/>
  <c r="J321" i="1"/>
  <c r="J1742" i="1"/>
  <c r="J1098" i="1"/>
  <c r="J1070" i="1"/>
  <c r="J916" i="1"/>
  <c r="J769" i="1"/>
  <c r="J1112" i="1"/>
  <c r="J1056" i="1"/>
  <c r="J937" i="1"/>
  <c r="J930" i="1"/>
  <c r="J923" i="1"/>
  <c r="J776" i="1"/>
  <c r="J300" i="1"/>
  <c r="J272" i="1"/>
  <c r="J244" i="1"/>
  <c r="J216" i="1"/>
  <c r="J1770" i="1"/>
  <c r="J944" i="1"/>
  <c r="J783" i="1"/>
  <c r="J1126" i="1"/>
  <c r="J951" i="1"/>
  <c r="J790" i="1"/>
  <c r="J748" i="1"/>
  <c r="J727" i="1"/>
  <c r="J706" i="1"/>
  <c r="J685" i="1"/>
  <c r="J664" i="1"/>
  <c r="J643" i="1"/>
  <c r="J622" i="1"/>
  <c r="J601" i="1"/>
  <c r="J580" i="1"/>
  <c r="J559" i="1"/>
  <c r="J538" i="1"/>
  <c r="J517" i="1"/>
  <c r="J496" i="1"/>
  <c r="J475" i="1"/>
  <c r="J454" i="1"/>
  <c r="J433" i="1"/>
  <c r="J412" i="1"/>
  <c r="J391" i="1"/>
  <c r="J370" i="1"/>
  <c r="J349" i="1"/>
  <c r="J328" i="1"/>
  <c r="J2008" i="1"/>
  <c r="J958" i="1"/>
  <c r="J797" i="1"/>
  <c r="J965" i="1"/>
  <c r="J804" i="1"/>
  <c r="J972" i="1"/>
  <c r="J818" i="1"/>
  <c r="J811" i="1"/>
  <c r="J251" i="1"/>
  <c r="J146" i="1"/>
  <c r="J62" i="1"/>
  <c r="J293" i="1"/>
  <c r="J153" i="1"/>
  <c r="J160" i="1"/>
  <c r="J258" i="1"/>
  <c r="J237" i="1"/>
  <c r="J167" i="1"/>
  <c r="J335" i="1"/>
  <c r="J174" i="1"/>
  <c r="J97" i="1"/>
  <c r="J69" i="1"/>
  <c r="J314" i="1"/>
  <c r="J279" i="1"/>
  <c r="J181" i="1"/>
  <c r="J188" i="1"/>
  <c r="J104" i="1"/>
  <c r="J48" i="1"/>
  <c r="J118" i="1"/>
  <c r="J27" i="1"/>
  <c r="J41" i="1"/>
  <c r="J223" i="1"/>
  <c r="J195" i="1"/>
  <c r="J111" i="1"/>
  <c r="J76" i="1"/>
  <c r="J125" i="1"/>
  <c r="J83" i="1"/>
  <c r="J55" i="1"/>
  <c r="J286" i="1"/>
  <c r="J265" i="1"/>
  <c r="J202" i="1"/>
  <c r="J230" i="1"/>
  <c r="J209" i="1"/>
  <c r="J132" i="1"/>
  <c r="J307" i="1"/>
  <c r="J139" i="1"/>
  <c r="J90" i="1"/>
  <c r="J34" i="1"/>
  <c r="AD3506" i="1"/>
  <c r="AD3492" i="1"/>
  <c r="AD3478" i="1"/>
  <c r="AD3464" i="1"/>
  <c r="AD3450" i="1"/>
  <c r="AD3436" i="1"/>
  <c r="AD3422" i="1"/>
  <c r="AD3408" i="1"/>
  <c r="AD3394" i="1"/>
  <c r="AD3380" i="1"/>
  <c r="AD3366" i="1"/>
  <c r="AD3079" i="1"/>
  <c r="AD3044" i="1"/>
  <c r="AD3352" i="1"/>
  <c r="AD3338" i="1"/>
  <c r="AD3324" i="1"/>
  <c r="AD3310" i="1"/>
  <c r="AD3296" i="1"/>
  <c r="AD3282" i="1"/>
  <c r="AD3268" i="1"/>
  <c r="AD3254" i="1"/>
  <c r="AD3240" i="1"/>
  <c r="AD3226" i="1"/>
  <c r="AD3009" i="1"/>
  <c r="AD3100" i="1"/>
  <c r="AD3065" i="1"/>
  <c r="AD3016" i="1"/>
  <c r="AD2974" i="1"/>
  <c r="AD2932" i="1"/>
  <c r="AD2554" i="1"/>
  <c r="AD2729" i="1"/>
  <c r="AD2694" i="1"/>
  <c r="AD2687" i="1"/>
  <c r="AD2680" i="1"/>
  <c r="AD2673" i="1"/>
  <c r="AD2666" i="1"/>
  <c r="AD2659" i="1"/>
  <c r="AD2652" i="1"/>
  <c r="AD2645" i="1"/>
  <c r="AD2638" i="1"/>
  <c r="AD2631" i="1"/>
  <c r="AD2624" i="1"/>
  <c r="AD2617" i="1"/>
  <c r="AD2610" i="1"/>
  <c r="AD2603" i="1"/>
  <c r="AD2596" i="1"/>
  <c r="AD2589" i="1"/>
  <c r="AD2582" i="1"/>
  <c r="AD2575" i="1"/>
  <c r="AD2568" i="1"/>
  <c r="AD2561" i="1"/>
  <c r="AD3023" i="1"/>
  <c r="AD2981" i="1"/>
  <c r="AD2939" i="1"/>
  <c r="AD2869" i="1"/>
  <c r="AD2841" i="1"/>
  <c r="AD2813" i="1"/>
  <c r="AD2785" i="1"/>
  <c r="AD2757" i="1"/>
  <c r="AD2715" i="1"/>
  <c r="AD3499" i="1"/>
  <c r="AD3485" i="1"/>
  <c r="AD3471" i="1"/>
  <c r="AD3457" i="1"/>
  <c r="AD3443" i="1"/>
  <c r="AD3429" i="1"/>
  <c r="AD3415" i="1"/>
  <c r="AD3401" i="1"/>
  <c r="AD3387" i="1"/>
  <c r="AD3373" i="1"/>
  <c r="AD3198" i="1"/>
  <c r="AD3177" i="1"/>
  <c r="AD3156" i="1"/>
  <c r="AD3135" i="1"/>
  <c r="AD3086" i="1"/>
  <c r="AD3051" i="1"/>
  <c r="AD2890" i="1"/>
  <c r="AD3359" i="1"/>
  <c r="AD3345" i="1"/>
  <c r="AD3331" i="1"/>
  <c r="AD3317" i="1"/>
  <c r="AD3303" i="1"/>
  <c r="AD3289" i="1"/>
  <c r="AD3275" i="1"/>
  <c r="AD3261" i="1"/>
  <c r="AD3247" i="1"/>
  <c r="AD3233" i="1"/>
  <c r="AD3219" i="1"/>
  <c r="AD3030" i="1"/>
  <c r="AD2988" i="1"/>
  <c r="AD2946" i="1"/>
  <c r="AD2911" i="1"/>
  <c r="AD3093" i="1"/>
  <c r="AD3058" i="1"/>
  <c r="AD3002" i="1"/>
  <c r="AD2960" i="1"/>
  <c r="AD2918" i="1"/>
  <c r="AD2897" i="1"/>
  <c r="AD2855" i="1"/>
  <c r="AD2827" i="1"/>
  <c r="AD2799" i="1"/>
  <c r="AD2771" i="1"/>
  <c r="AD2743" i="1"/>
  <c r="AD2848" i="1"/>
  <c r="AD2764" i="1"/>
  <c r="AD2512" i="1"/>
  <c r="AD3107" i="1"/>
  <c r="AD2953" i="1"/>
  <c r="AD2883" i="1"/>
  <c r="AD2519" i="1"/>
  <c r="AD2435" i="1"/>
  <c r="AD2421" i="1"/>
  <c r="AD2253" i="1"/>
  <c r="AD3212" i="1"/>
  <c r="AD3191" i="1"/>
  <c r="AD3170" i="1"/>
  <c r="AD3149" i="1"/>
  <c r="AD3037" i="1"/>
  <c r="AD2407" i="1"/>
  <c r="AD2386" i="1"/>
  <c r="AD2365" i="1"/>
  <c r="AD2330" i="1"/>
  <c r="AD3128" i="1"/>
  <c r="AD2967" i="1"/>
  <c r="AD2862" i="1"/>
  <c r="AD2778" i="1"/>
  <c r="AD2526" i="1"/>
  <c r="AD2274" i="1"/>
  <c r="AD2239" i="1"/>
  <c r="AD2876" i="1"/>
  <c r="AD2792" i="1"/>
  <c r="AD2708" i="1"/>
  <c r="AD2295" i="1"/>
  <c r="AD2218" i="1"/>
  <c r="AD2722" i="1"/>
  <c r="AD2533" i="1"/>
  <c r="AD2456" i="1"/>
  <c r="AD2449" i="1"/>
  <c r="AD2442" i="1"/>
  <c r="AD2351" i="1"/>
  <c r="AD2337" i="1"/>
  <c r="AD2316" i="1"/>
  <c r="AD2204" i="1"/>
  <c r="AD3205" i="1"/>
  <c r="AD3184" i="1"/>
  <c r="AD3163" i="1"/>
  <c r="AD3121" i="1"/>
  <c r="AD2995" i="1"/>
  <c r="AD2463" i="1"/>
  <c r="AD2393" i="1"/>
  <c r="AD2372" i="1"/>
  <c r="AD2281" i="1"/>
  <c r="AD2260" i="1"/>
  <c r="AD1994" i="1"/>
  <c r="AD1980" i="1"/>
  <c r="AD1966" i="1"/>
  <c r="AD1952" i="1"/>
  <c r="AD1938" i="1"/>
  <c r="AD1924" i="1"/>
  <c r="AD1910" i="1"/>
  <c r="AD1896" i="1"/>
  <c r="AD1882" i="1"/>
  <c r="AD1868" i="1"/>
  <c r="AD1854" i="1"/>
  <c r="AD1840" i="1"/>
  <c r="AD1826" i="1"/>
  <c r="AD1812" i="1"/>
  <c r="AD1798" i="1"/>
  <c r="AD3142" i="1"/>
  <c r="AD3072" i="1"/>
  <c r="AD2806" i="1"/>
  <c r="AD2477" i="1"/>
  <c r="AD2470" i="1"/>
  <c r="AD2428" i="1"/>
  <c r="AD2414" i="1"/>
  <c r="AD2225" i="1"/>
  <c r="AD2820" i="1"/>
  <c r="AD2736" i="1"/>
  <c r="AD2540" i="1"/>
  <c r="AD2484" i="1"/>
  <c r="AD2302" i="1"/>
  <c r="AD2246" i="1"/>
  <c r="AD3114" i="1"/>
  <c r="AD2701" i="1"/>
  <c r="AD2491" i="1"/>
  <c r="AD2925" i="1"/>
  <c r="AD2904" i="1"/>
  <c r="AD2834" i="1"/>
  <c r="AD2750" i="1"/>
  <c r="AD2547" i="1"/>
  <c r="AD2505" i="1"/>
  <c r="AD2344" i="1"/>
  <c r="AD2309" i="1"/>
  <c r="AD2288" i="1"/>
  <c r="AD2232" i="1"/>
  <c r="AD2211" i="1"/>
  <c r="AD2197" i="1"/>
  <c r="AD2183" i="1"/>
  <c r="AD2169" i="1"/>
  <c r="AD2155" i="1"/>
  <c r="AD2141" i="1"/>
  <c r="AD2127" i="1"/>
  <c r="AD2113" i="1"/>
  <c r="AD2099" i="1"/>
  <c r="AD2085" i="1"/>
  <c r="AD2071" i="1"/>
  <c r="AD2057" i="1"/>
  <c r="AD2043" i="1"/>
  <c r="AD2029" i="1"/>
  <c r="AD2015" i="1"/>
  <c r="AD2001" i="1"/>
  <c r="AD2400" i="1"/>
  <c r="AD2190" i="1"/>
  <c r="AD2148" i="1"/>
  <c r="AD2106" i="1"/>
  <c r="AD2064" i="1"/>
  <c r="AD2008" i="1"/>
  <c r="AD1784" i="1"/>
  <c r="AD1770" i="1"/>
  <c r="AD1756" i="1"/>
  <c r="AD1742" i="1"/>
  <c r="AD1112" i="1"/>
  <c r="AD2267" i="1"/>
  <c r="AD1987" i="1"/>
  <c r="AD1945" i="1"/>
  <c r="AD1903" i="1"/>
  <c r="AD1861" i="1"/>
  <c r="AD1819" i="1"/>
  <c r="AD1728" i="1"/>
  <c r="AD1707" i="1"/>
  <c r="AD1686" i="1"/>
  <c r="AD1665" i="1"/>
  <c r="AD1644" i="1"/>
  <c r="AD1623" i="1"/>
  <c r="AD1602" i="1"/>
  <c r="AD1581" i="1"/>
  <c r="AD1560" i="1"/>
  <c r="AD1539" i="1"/>
  <c r="AD1518" i="1"/>
  <c r="AD1497" i="1"/>
  <c r="AD1476" i="1"/>
  <c r="AD1441" i="1"/>
  <c r="AD1119" i="1"/>
  <c r="AD1420" i="1"/>
  <c r="AD1399" i="1"/>
  <c r="AD1378" i="1"/>
  <c r="AD1357" i="1"/>
  <c r="AD1336" i="1"/>
  <c r="AD1315" i="1"/>
  <c r="AD1294" i="1"/>
  <c r="AD1273" i="1"/>
  <c r="AD1252" i="1"/>
  <c r="AD1231" i="1"/>
  <c r="AD1210" i="1"/>
  <c r="AD1147" i="1"/>
  <c r="AD1126" i="1"/>
  <c r="AD2358" i="1"/>
  <c r="AD2162" i="1"/>
  <c r="AD2120" i="1"/>
  <c r="AD2078" i="1"/>
  <c r="AD1154" i="1"/>
  <c r="AD1133" i="1"/>
  <c r="AD2323" i="1"/>
  <c r="AD1959" i="1"/>
  <c r="AD1917" i="1"/>
  <c r="AD1875" i="1"/>
  <c r="AD1833" i="1"/>
  <c r="AD1714" i="1"/>
  <c r="AD1693" i="1"/>
  <c r="AD1672" i="1"/>
  <c r="AD1651" i="1"/>
  <c r="AD1630" i="1"/>
  <c r="AD1609" i="1"/>
  <c r="AD1588" i="1"/>
  <c r="AD1567" i="1"/>
  <c r="AD1546" i="1"/>
  <c r="AD1525" i="1"/>
  <c r="AD1504" i="1"/>
  <c r="AD1483" i="1"/>
  <c r="AD1448" i="1"/>
  <c r="AD2036" i="1"/>
  <c r="AD1791" i="1"/>
  <c r="AD1777" i="1"/>
  <c r="AD1763" i="1"/>
  <c r="AD1749" i="1"/>
  <c r="AD1735" i="1"/>
  <c r="AD1427" i="1"/>
  <c r="AD1406" i="1"/>
  <c r="AD1385" i="1"/>
  <c r="AD1364" i="1"/>
  <c r="AD1343" i="1"/>
  <c r="AD1322" i="1"/>
  <c r="AD1301" i="1"/>
  <c r="AD1280" i="1"/>
  <c r="AD1259" i="1"/>
  <c r="AD1238" i="1"/>
  <c r="AD1217" i="1"/>
  <c r="AD1063" i="1"/>
  <c r="AD2379" i="1"/>
  <c r="AD2176" i="1"/>
  <c r="AD2134" i="1"/>
  <c r="AD2092" i="1"/>
  <c r="AD1140" i="1"/>
  <c r="AD1084" i="1"/>
  <c r="AD1077" i="1"/>
  <c r="AD2050" i="1"/>
  <c r="AD1973" i="1"/>
  <c r="AD1931" i="1"/>
  <c r="AD1889" i="1"/>
  <c r="AD1847" i="1"/>
  <c r="AD1805" i="1"/>
  <c r="AD1721" i="1"/>
  <c r="AD1700" i="1"/>
  <c r="AD1679" i="1"/>
  <c r="AD1658" i="1"/>
  <c r="AD1637" i="1"/>
  <c r="AD1616" i="1"/>
  <c r="AD1595" i="1"/>
  <c r="AD1574" i="1"/>
  <c r="AD1553" i="1"/>
  <c r="AD1532" i="1"/>
  <c r="AD1511" i="1"/>
  <c r="AD1490" i="1"/>
  <c r="AD1469" i="1"/>
  <c r="AD1203" i="1"/>
  <c r="AD1189" i="1"/>
  <c r="AD1175" i="1"/>
  <c r="AD1161" i="1"/>
  <c r="AD1091" i="1"/>
  <c r="AD1434" i="1"/>
  <c r="AD1413" i="1"/>
  <c r="AD1392" i="1"/>
  <c r="AD1371" i="1"/>
  <c r="AD1350" i="1"/>
  <c r="AD1329" i="1"/>
  <c r="AD1308" i="1"/>
  <c r="AD1287" i="1"/>
  <c r="AD1266" i="1"/>
  <c r="AD1245" i="1"/>
  <c r="AD1224" i="1"/>
  <c r="AD2498" i="1"/>
  <c r="AD1455" i="1"/>
  <c r="AD1105" i="1"/>
  <c r="AD1462" i="1"/>
  <c r="AD916" i="1"/>
  <c r="AD769" i="1"/>
  <c r="AD741" i="1"/>
  <c r="AD720" i="1"/>
  <c r="AD699" i="1"/>
  <c r="AD678" i="1"/>
  <c r="AD657" i="1"/>
  <c r="AD636" i="1"/>
  <c r="AD615" i="1"/>
  <c r="AD594" i="1"/>
  <c r="AD573" i="1"/>
  <c r="AD552" i="1"/>
  <c r="AD531" i="1"/>
  <c r="AD510" i="1"/>
  <c r="AD489" i="1"/>
  <c r="AD468" i="1"/>
  <c r="AD447" i="1"/>
  <c r="AD426" i="1"/>
  <c r="AD405" i="1"/>
  <c r="AD384" i="1"/>
  <c r="AD363" i="1"/>
  <c r="AD1070" i="1"/>
  <c r="AD937" i="1"/>
  <c r="AD930" i="1"/>
  <c r="AD923" i="1"/>
  <c r="AD776" i="1"/>
  <c r="AD2022" i="1"/>
  <c r="AD1182" i="1"/>
  <c r="AD1098" i="1"/>
  <c r="AD944" i="1"/>
  <c r="AD783" i="1"/>
  <c r="AD1056" i="1"/>
  <c r="AD1042" i="1"/>
  <c r="AD951" i="1"/>
  <c r="AD790" i="1"/>
  <c r="AD958" i="1"/>
  <c r="AD797" i="1"/>
  <c r="AD748" i="1"/>
  <c r="AD727" i="1"/>
  <c r="AD706" i="1"/>
  <c r="AD685" i="1"/>
  <c r="AD664" i="1"/>
  <c r="AD643" i="1"/>
  <c r="AD622" i="1"/>
  <c r="AD601" i="1"/>
  <c r="AD580" i="1"/>
  <c r="AD559" i="1"/>
  <c r="AD538" i="1"/>
  <c r="AD517" i="1"/>
  <c r="AD496" i="1"/>
  <c r="AD475" i="1"/>
  <c r="AD454" i="1"/>
  <c r="AD433" i="1"/>
  <c r="AD412" i="1"/>
  <c r="AD391" i="1"/>
  <c r="AD370" i="1"/>
  <c r="AD349" i="1"/>
  <c r="AD328" i="1"/>
  <c r="AD965" i="1"/>
  <c r="AD804" i="1"/>
  <c r="AD972" i="1"/>
  <c r="AD818" i="1"/>
  <c r="AD811" i="1"/>
  <c r="AD1007" i="1"/>
  <c r="AD1000" i="1"/>
  <c r="AD993" i="1"/>
  <c r="AD986" i="1"/>
  <c r="AD979" i="1"/>
  <c r="AD881" i="1"/>
  <c r="AD874" i="1"/>
  <c r="AD867" i="1"/>
  <c r="AD860" i="1"/>
  <c r="AD853" i="1"/>
  <c r="AD846" i="1"/>
  <c r="AD839" i="1"/>
  <c r="AD832" i="1"/>
  <c r="AD825" i="1"/>
  <c r="AD1196" i="1"/>
  <c r="AD1168" i="1"/>
  <c r="AD1014" i="1"/>
  <c r="AD888" i="1"/>
  <c r="AD755" i="1"/>
  <c r="AD734" i="1"/>
  <c r="AD713" i="1"/>
  <c r="AD692" i="1"/>
  <c r="AD671" i="1"/>
  <c r="AD650" i="1"/>
  <c r="AD629" i="1"/>
  <c r="AD608" i="1"/>
  <c r="AD587" i="1"/>
  <c r="AD566" i="1"/>
  <c r="AD545" i="1"/>
  <c r="AD524" i="1"/>
  <c r="AD503" i="1"/>
  <c r="AD482" i="1"/>
  <c r="AD461" i="1"/>
  <c r="AD440" i="1"/>
  <c r="AD419" i="1"/>
  <c r="AD398" i="1"/>
  <c r="AD377" i="1"/>
  <c r="AD356" i="1"/>
  <c r="AD335" i="1"/>
  <c r="AD314" i="1"/>
  <c r="AD1049" i="1"/>
  <c r="AD1021" i="1"/>
  <c r="AD895" i="1"/>
  <c r="AD1028" i="1"/>
  <c r="AD902" i="1"/>
  <c r="AD1035" i="1"/>
  <c r="AD909" i="1"/>
  <c r="AD762" i="1"/>
  <c r="AD293" i="1"/>
  <c r="AD265" i="1"/>
  <c r="AD237" i="1"/>
  <c r="AD258" i="1"/>
  <c r="AD181" i="1"/>
  <c r="AD97" i="1"/>
  <c r="AD69" i="1"/>
  <c r="AD41" i="1"/>
  <c r="AD111" i="1"/>
  <c r="AD118" i="1"/>
  <c r="AD279" i="1"/>
  <c r="AD195" i="1"/>
  <c r="AD76" i="1"/>
  <c r="AD300" i="1"/>
  <c r="AD223" i="1"/>
  <c r="AD202" i="1"/>
  <c r="AD48" i="1"/>
  <c r="AD244" i="1"/>
  <c r="AD125" i="1"/>
  <c r="AD286" i="1"/>
  <c r="AD209" i="1"/>
  <c r="AD132" i="1"/>
  <c r="AD139" i="1"/>
  <c r="AD83" i="1"/>
  <c r="AD55" i="1"/>
  <c r="AD27" i="1"/>
  <c r="AD153" i="1"/>
  <c r="AD90" i="1"/>
  <c r="AD230" i="1"/>
  <c r="AD146" i="1"/>
  <c r="AD307" i="1"/>
  <c r="AD251" i="1"/>
  <c r="AD62" i="1"/>
  <c r="AD34" i="1"/>
  <c r="AD272" i="1"/>
  <c r="AD160" i="1"/>
  <c r="AD167" i="1"/>
  <c r="AD342" i="1"/>
  <c r="AD321" i="1"/>
  <c r="AD216" i="1"/>
  <c r="AD174" i="1"/>
  <c r="AD188" i="1"/>
  <c r="AD104" i="1"/>
  <c r="G3356" i="1"/>
  <c r="G3342" i="1"/>
  <c r="G3328" i="1"/>
  <c r="G3314" i="1"/>
  <c r="G3300" i="1"/>
  <c r="G3286" i="1"/>
  <c r="G3272" i="1"/>
  <c r="G3258" i="1"/>
  <c r="G3244" i="1"/>
  <c r="G3230" i="1"/>
  <c r="G3013" i="1"/>
  <c r="G2971" i="1"/>
  <c r="G2929" i="1"/>
  <c r="G2908" i="1"/>
  <c r="G3216" i="1"/>
  <c r="G3195" i="1"/>
  <c r="G3174" i="1"/>
  <c r="G3153" i="1"/>
  <c r="G3132" i="1"/>
  <c r="G3118" i="1"/>
  <c r="G2733" i="1"/>
  <c r="G2698" i="1"/>
  <c r="G2691" i="1"/>
  <c r="G2684" i="1"/>
  <c r="G2677" i="1"/>
  <c r="G2670" i="1"/>
  <c r="G2663" i="1"/>
  <c r="G2656" i="1"/>
  <c r="G2649" i="1"/>
  <c r="G2642" i="1"/>
  <c r="G2635" i="1"/>
  <c r="G2628" i="1"/>
  <c r="G2621" i="1"/>
  <c r="G2614" i="1"/>
  <c r="G2607" i="1"/>
  <c r="G2600" i="1"/>
  <c r="G2593" i="1"/>
  <c r="G2586" i="1"/>
  <c r="G2579" i="1"/>
  <c r="G2572" i="1"/>
  <c r="G2565" i="1"/>
  <c r="G3027" i="1"/>
  <c r="G2985" i="1"/>
  <c r="G2943" i="1"/>
  <c r="G2873" i="1"/>
  <c r="G2845" i="1"/>
  <c r="G2817" i="1"/>
  <c r="G2789" i="1"/>
  <c r="G2761" i="1"/>
  <c r="G2719" i="1"/>
  <c r="G3503" i="1"/>
  <c r="G3489" i="1"/>
  <c r="G3475" i="1"/>
  <c r="G3461" i="1"/>
  <c r="G3447" i="1"/>
  <c r="G3433" i="1"/>
  <c r="G3419" i="1"/>
  <c r="G3405" i="1"/>
  <c r="G3391" i="1"/>
  <c r="G3377" i="1"/>
  <c r="G3202" i="1"/>
  <c r="G3181" i="1"/>
  <c r="G3160" i="1"/>
  <c r="G3139" i="1"/>
  <c r="G3090" i="1"/>
  <c r="G3055" i="1"/>
  <c r="G2894" i="1"/>
  <c r="G3363" i="1"/>
  <c r="G3349" i="1"/>
  <c r="G3335" i="1"/>
  <c r="G3321" i="1"/>
  <c r="G3307" i="1"/>
  <c r="G3293" i="1"/>
  <c r="G3279" i="1"/>
  <c r="G3265" i="1"/>
  <c r="G3251" i="1"/>
  <c r="G3237" i="1"/>
  <c r="G3223" i="1"/>
  <c r="G3034" i="1"/>
  <c r="G2992" i="1"/>
  <c r="G2950" i="1"/>
  <c r="G2915" i="1"/>
  <c r="G3125" i="1"/>
  <c r="G3076" i="1"/>
  <c r="G2880" i="1"/>
  <c r="G2852" i="1"/>
  <c r="G2824" i="1"/>
  <c r="G2796" i="1"/>
  <c r="G2768" i="1"/>
  <c r="G2740" i="1"/>
  <c r="G3496" i="1"/>
  <c r="G3482" i="1"/>
  <c r="G3468" i="1"/>
  <c r="G3454" i="1"/>
  <c r="G3440" i="1"/>
  <c r="G3426" i="1"/>
  <c r="G3412" i="1"/>
  <c r="G3398" i="1"/>
  <c r="G3384" i="1"/>
  <c r="G3370" i="1"/>
  <c r="G3083" i="1"/>
  <c r="G3048" i="1"/>
  <c r="G3111" i="1"/>
  <c r="G2957" i="1"/>
  <c r="G2887" i="1"/>
  <c r="G2803" i="1"/>
  <c r="G2523" i="1"/>
  <c r="G2439" i="1"/>
  <c r="G2425" i="1"/>
  <c r="G2257" i="1"/>
  <c r="G3041" i="1"/>
  <c r="G3006" i="1"/>
  <c r="G2411" i="1"/>
  <c r="G2390" i="1"/>
  <c r="G2369" i="1"/>
  <c r="G2334" i="1"/>
  <c r="G2866" i="1"/>
  <c r="G2782" i="1"/>
  <c r="G2558" i="1"/>
  <c r="G2530" i="1"/>
  <c r="G2278" i="1"/>
  <c r="G2243" i="1"/>
  <c r="G3062" i="1"/>
  <c r="G3020" i="1"/>
  <c r="G2712" i="1"/>
  <c r="G2299" i="1"/>
  <c r="G2222" i="1"/>
  <c r="G3104" i="1"/>
  <c r="G2922" i="1"/>
  <c r="G2901" i="1"/>
  <c r="G2831" i="1"/>
  <c r="G2747" i="1"/>
  <c r="G2726" i="1"/>
  <c r="G2537" i="1"/>
  <c r="G2460" i="1"/>
  <c r="G2453" i="1"/>
  <c r="G2446" i="1"/>
  <c r="G2355" i="1"/>
  <c r="G2341" i="1"/>
  <c r="G2320" i="1"/>
  <c r="G2208" i="1"/>
  <c r="G2194" i="1"/>
  <c r="G2180" i="1"/>
  <c r="G2166" i="1"/>
  <c r="G2152" i="1"/>
  <c r="G2138" i="1"/>
  <c r="G2124" i="1"/>
  <c r="G2110" i="1"/>
  <c r="G2096" i="1"/>
  <c r="G2082" i="1"/>
  <c r="G2068" i="1"/>
  <c r="G2054" i="1"/>
  <c r="G2040" i="1"/>
  <c r="G2026" i="1"/>
  <c r="G2012" i="1"/>
  <c r="G3209" i="1"/>
  <c r="G3188" i="1"/>
  <c r="G3167" i="1"/>
  <c r="G2999" i="1"/>
  <c r="G2936" i="1"/>
  <c r="G2467" i="1"/>
  <c r="G2397" i="1"/>
  <c r="G2376" i="1"/>
  <c r="G2285" i="1"/>
  <c r="G2264" i="1"/>
  <c r="G3146" i="1"/>
  <c r="G2810" i="1"/>
  <c r="G2481" i="1"/>
  <c r="G2474" i="1"/>
  <c r="G2432" i="1"/>
  <c r="G2418" i="1"/>
  <c r="G2229" i="1"/>
  <c r="G2544" i="1"/>
  <c r="G2488" i="1"/>
  <c r="G2306" i="1"/>
  <c r="G2250" i="1"/>
  <c r="G2964" i="1"/>
  <c r="G2859" i="1"/>
  <c r="G2775" i="1"/>
  <c r="G2705" i="1"/>
  <c r="G2495" i="1"/>
  <c r="G3097" i="1"/>
  <c r="G2978" i="1"/>
  <c r="G2502" i="1"/>
  <c r="G2404" i="1"/>
  <c r="G2383" i="1"/>
  <c r="G2362" i="1"/>
  <c r="G2327" i="1"/>
  <c r="G2271" i="1"/>
  <c r="G2516" i="1"/>
  <c r="G1991" i="1"/>
  <c r="G1977" i="1"/>
  <c r="G1963" i="1"/>
  <c r="G1949" i="1"/>
  <c r="G1935" i="1"/>
  <c r="G1921" i="1"/>
  <c r="G1907" i="1"/>
  <c r="G1893" i="1"/>
  <c r="G1879" i="1"/>
  <c r="G1865" i="1"/>
  <c r="G1851" i="1"/>
  <c r="G1837" i="1"/>
  <c r="G1823" i="1"/>
  <c r="G1809" i="1"/>
  <c r="G1795" i="1"/>
  <c r="G2215" i="1"/>
  <c r="G1732" i="1"/>
  <c r="G1711" i="1"/>
  <c r="G1690" i="1"/>
  <c r="G1669" i="1"/>
  <c r="G1648" i="1"/>
  <c r="G1627" i="1"/>
  <c r="G1606" i="1"/>
  <c r="G1585" i="1"/>
  <c r="G1564" i="1"/>
  <c r="G1543" i="1"/>
  <c r="G1522" i="1"/>
  <c r="G1501" i="1"/>
  <c r="G1480" i="1"/>
  <c r="G1445" i="1"/>
  <c r="G1123" i="1"/>
  <c r="G2236" i="1"/>
  <c r="G2047" i="1"/>
  <c r="G1970" i="1"/>
  <c r="G1928" i="1"/>
  <c r="G1886" i="1"/>
  <c r="G1844" i="1"/>
  <c r="G1424" i="1"/>
  <c r="G1403" i="1"/>
  <c r="G1382" i="1"/>
  <c r="G1361" i="1"/>
  <c r="G1340" i="1"/>
  <c r="G1319" i="1"/>
  <c r="G1298" i="1"/>
  <c r="G1277" i="1"/>
  <c r="G1256" i="1"/>
  <c r="G1235" i="1"/>
  <c r="G1214" i="1"/>
  <c r="G1151" i="1"/>
  <c r="G1130" i="1"/>
  <c r="G1802" i="1"/>
  <c r="G1466" i="1"/>
  <c r="G1200" i="1"/>
  <c r="G1186" i="1"/>
  <c r="G1172" i="1"/>
  <c r="G1046" i="1"/>
  <c r="G2551" i="1"/>
  <c r="G2061" i="1"/>
  <c r="G2005" i="1"/>
  <c r="G1718" i="1"/>
  <c r="G1697" i="1"/>
  <c r="G1676" i="1"/>
  <c r="G1655" i="1"/>
  <c r="G1634" i="1"/>
  <c r="G1613" i="1"/>
  <c r="G1592" i="1"/>
  <c r="G1571" i="1"/>
  <c r="G1550" i="1"/>
  <c r="G1529" i="1"/>
  <c r="G1508" i="1"/>
  <c r="G1487" i="1"/>
  <c r="G1452" i="1"/>
  <c r="G2292" i="1"/>
  <c r="G1984" i="1"/>
  <c r="G1942" i="1"/>
  <c r="G1900" i="1"/>
  <c r="G1858" i="1"/>
  <c r="G1816" i="1"/>
  <c r="G1781" i="1"/>
  <c r="G1767" i="1"/>
  <c r="G1753" i="1"/>
  <c r="G1739" i="1"/>
  <c r="G1431" i="1"/>
  <c r="G1410" i="1"/>
  <c r="G1389" i="1"/>
  <c r="G1368" i="1"/>
  <c r="G1347" i="1"/>
  <c r="G1326" i="1"/>
  <c r="G1305" i="1"/>
  <c r="G1284" i="1"/>
  <c r="G1263" i="1"/>
  <c r="G1242" i="1"/>
  <c r="G1221" i="1"/>
  <c r="G1074" i="1"/>
  <c r="G2201" i="1"/>
  <c r="G2159" i="1"/>
  <c r="G2117" i="1"/>
  <c r="G2075" i="1"/>
  <c r="G2019" i="1"/>
  <c r="G3069" i="1"/>
  <c r="G2838" i="1"/>
  <c r="G2509" i="1"/>
  <c r="G1725" i="1"/>
  <c r="G1704" i="1"/>
  <c r="G1683" i="1"/>
  <c r="G1662" i="1"/>
  <c r="G1641" i="1"/>
  <c r="G1620" i="1"/>
  <c r="G1599" i="1"/>
  <c r="G1578" i="1"/>
  <c r="G1557" i="1"/>
  <c r="G1536" i="1"/>
  <c r="G1515" i="1"/>
  <c r="G1494" i="1"/>
  <c r="G1473" i="1"/>
  <c r="G1207" i="1"/>
  <c r="G1193" i="1"/>
  <c r="G1179" i="1"/>
  <c r="G1165" i="1"/>
  <c r="G1095" i="1"/>
  <c r="G2348" i="1"/>
  <c r="G1998" i="1"/>
  <c r="G1956" i="1"/>
  <c r="G1914" i="1"/>
  <c r="G1872" i="1"/>
  <c r="G1830" i="1"/>
  <c r="G1438" i="1"/>
  <c r="G1417" i="1"/>
  <c r="G1396" i="1"/>
  <c r="G1375" i="1"/>
  <c r="G1354" i="1"/>
  <c r="G1333" i="1"/>
  <c r="G1312" i="1"/>
  <c r="G1291" i="1"/>
  <c r="G1270" i="1"/>
  <c r="G1249" i="1"/>
  <c r="G1228" i="1"/>
  <c r="G1102" i="1"/>
  <c r="G2754" i="1"/>
  <c r="G2313" i="1"/>
  <c r="G2033" i="1"/>
  <c r="G1459" i="1"/>
  <c r="G2173" i="1"/>
  <c r="G2131" i="1"/>
  <c r="G2089" i="1"/>
  <c r="G1788" i="1"/>
  <c r="G1774" i="1"/>
  <c r="G1760" i="1"/>
  <c r="G1746" i="1"/>
  <c r="G1116" i="1"/>
  <c r="G1137" i="1"/>
  <c r="G1088" i="1"/>
  <c r="G941" i="1"/>
  <c r="G934" i="1"/>
  <c r="G927" i="1"/>
  <c r="G780" i="1"/>
  <c r="G2103" i="1"/>
  <c r="G948" i="1"/>
  <c r="G787" i="1"/>
  <c r="G1158" i="1"/>
  <c r="G1060" i="1"/>
  <c r="G955" i="1"/>
  <c r="G794" i="1"/>
  <c r="G962" i="1"/>
  <c r="G801" i="1"/>
  <c r="G752" i="1"/>
  <c r="G731" i="1"/>
  <c r="G710" i="1"/>
  <c r="G689" i="1"/>
  <c r="G668" i="1"/>
  <c r="G647" i="1"/>
  <c r="G626" i="1"/>
  <c r="G605" i="1"/>
  <c r="G584" i="1"/>
  <c r="G563" i="1"/>
  <c r="G542" i="1"/>
  <c r="G521" i="1"/>
  <c r="G500" i="1"/>
  <c r="G479" i="1"/>
  <c r="G458" i="1"/>
  <c r="G437" i="1"/>
  <c r="G416" i="1"/>
  <c r="G395" i="1"/>
  <c r="G374" i="1"/>
  <c r="G353" i="1"/>
  <c r="G332" i="1"/>
  <c r="G969" i="1"/>
  <c r="G808" i="1"/>
  <c r="G311" i="1"/>
  <c r="G976" i="1"/>
  <c r="G822" i="1"/>
  <c r="G815" i="1"/>
  <c r="G1081" i="1"/>
  <c r="G1011" i="1"/>
  <c r="G1004" i="1"/>
  <c r="G997" i="1"/>
  <c r="G990" i="1"/>
  <c r="G983" i="1"/>
  <c r="G885" i="1"/>
  <c r="G878" i="1"/>
  <c r="G871" i="1"/>
  <c r="G864" i="1"/>
  <c r="G857" i="1"/>
  <c r="G850" i="1"/>
  <c r="G843" i="1"/>
  <c r="G836" i="1"/>
  <c r="G829" i="1"/>
  <c r="G1018" i="1"/>
  <c r="G892" i="1"/>
  <c r="G759" i="1"/>
  <c r="G738" i="1"/>
  <c r="G717" i="1"/>
  <c r="G696" i="1"/>
  <c r="G675" i="1"/>
  <c r="G654" i="1"/>
  <c r="G633" i="1"/>
  <c r="G612" i="1"/>
  <c r="G591" i="1"/>
  <c r="G570" i="1"/>
  <c r="G549" i="1"/>
  <c r="G528" i="1"/>
  <c r="G507" i="1"/>
  <c r="G486" i="1"/>
  <c r="G465" i="1"/>
  <c r="G444" i="1"/>
  <c r="G423" i="1"/>
  <c r="G402" i="1"/>
  <c r="G381" i="1"/>
  <c r="G360" i="1"/>
  <c r="G339" i="1"/>
  <c r="G318" i="1"/>
  <c r="G1109" i="1"/>
  <c r="G1067" i="1"/>
  <c r="G1053" i="1"/>
  <c r="G1025" i="1"/>
  <c r="G899" i="1"/>
  <c r="G2187" i="1"/>
  <c r="G1144" i="1"/>
  <c r="G1032" i="1"/>
  <c r="G906" i="1"/>
  <c r="G1039" i="1"/>
  <c r="G913" i="1"/>
  <c r="G766" i="1"/>
  <c r="G2145" i="1"/>
  <c r="G920" i="1"/>
  <c r="G773" i="1"/>
  <c r="G745" i="1"/>
  <c r="G724" i="1"/>
  <c r="G703" i="1"/>
  <c r="G682" i="1"/>
  <c r="G661" i="1"/>
  <c r="G640" i="1"/>
  <c r="G619" i="1"/>
  <c r="G598" i="1"/>
  <c r="G577" i="1"/>
  <c r="G556" i="1"/>
  <c r="G535" i="1"/>
  <c r="G514" i="1"/>
  <c r="G493" i="1"/>
  <c r="G472" i="1"/>
  <c r="G451" i="1"/>
  <c r="G430" i="1"/>
  <c r="G409" i="1"/>
  <c r="G388" i="1"/>
  <c r="G367" i="1"/>
  <c r="G346" i="1"/>
  <c r="G325" i="1"/>
  <c r="G283" i="1"/>
  <c r="G192" i="1"/>
  <c r="G108" i="1"/>
  <c r="G115" i="1"/>
  <c r="G199" i="1"/>
  <c r="G122" i="1"/>
  <c r="G80" i="1"/>
  <c r="G304" i="1"/>
  <c r="G227" i="1"/>
  <c r="G206" i="1"/>
  <c r="G52" i="1"/>
  <c r="G248" i="1"/>
  <c r="G129" i="1"/>
  <c r="G290" i="1"/>
  <c r="G269" i="1"/>
  <c r="G213" i="1"/>
  <c r="G136" i="1"/>
  <c r="G143" i="1"/>
  <c r="G87" i="1"/>
  <c r="G59" i="1"/>
  <c r="G234" i="1"/>
  <c r="G150" i="1"/>
  <c r="G94" i="1"/>
  <c r="G255" i="1"/>
  <c r="G157" i="1"/>
  <c r="G66" i="1"/>
  <c r="G38" i="1"/>
  <c r="G276" i="1"/>
  <c r="G164" i="1"/>
  <c r="G297" i="1"/>
  <c r="G171" i="1"/>
  <c r="G220" i="1"/>
  <c r="G178" i="1"/>
  <c r="G262" i="1"/>
  <c r="G241" i="1"/>
  <c r="G185" i="1"/>
  <c r="G101" i="1"/>
  <c r="G73" i="1"/>
  <c r="G45" i="1"/>
  <c r="G24" i="1"/>
  <c r="G31" i="1"/>
  <c r="V3118" i="1"/>
  <c r="V3069" i="1"/>
  <c r="V3027" i="1"/>
  <c r="V2985" i="1"/>
  <c r="V2943" i="1"/>
  <c r="V3104" i="1"/>
  <c r="V3202" i="1"/>
  <c r="V3181" i="1"/>
  <c r="V3160" i="1"/>
  <c r="V3139" i="1"/>
  <c r="V3055" i="1"/>
  <c r="V2915" i="1"/>
  <c r="V2894" i="1"/>
  <c r="V2719" i="1"/>
  <c r="V3503" i="1"/>
  <c r="V3489" i="1"/>
  <c r="V3475" i="1"/>
  <c r="V3461" i="1"/>
  <c r="V3447" i="1"/>
  <c r="V3433" i="1"/>
  <c r="V3419" i="1"/>
  <c r="V3405" i="1"/>
  <c r="V3391" i="1"/>
  <c r="V3377" i="1"/>
  <c r="V3363" i="1"/>
  <c r="V3090" i="1"/>
  <c r="V3041" i="1"/>
  <c r="V2999" i="1"/>
  <c r="V2957" i="1"/>
  <c r="V2852" i="1"/>
  <c r="V2824" i="1"/>
  <c r="V2796" i="1"/>
  <c r="V2768" i="1"/>
  <c r="V2740" i="1"/>
  <c r="V3349" i="1"/>
  <c r="V3335" i="1"/>
  <c r="V3321" i="1"/>
  <c r="V3307" i="1"/>
  <c r="V3293" i="1"/>
  <c r="V3279" i="1"/>
  <c r="V3265" i="1"/>
  <c r="V3251" i="1"/>
  <c r="V3237" i="1"/>
  <c r="V3223" i="1"/>
  <c r="V3076" i="1"/>
  <c r="V3125" i="1"/>
  <c r="V3006" i="1"/>
  <c r="V2964" i="1"/>
  <c r="V2922" i="1"/>
  <c r="V2901" i="1"/>
  <c r="V2880" i="1"/>
  <c r="V3209" i="1"/>
  <c r="V3188" i="1"/>
  <c r="V3167" i="1"/>
  <c r="V3146" i="1"/>
  <c r="V3111" i="1"/>
  <c r="V3097" i="1"/>
  <c r="V2859" i="1"/>
  <c r="V2831" i="1"/>
  <c r="V2803" i="1"/>
  <c r="V2775" i="1"/>
  <c r="V2747" i="1"/>
  <c r="V2705" i="1"/>
  <c r="V3496" i="1"/>
  <c r="V3482" i="1"/>
  <c r="V3468" i="1"/>
  <c r="V3454" i="1"/>
  <c r="V3440" i="1"/>
  <c r="V3426" i="1"/>
  <c r="V3412" i="1"/>
  <c r="V3398" i="1"/>
  <c r="V3384" i="1"/>
  <c r="V3370" i="1"/>
  <c r="V3356" i="1"/>
  <c r="V3342" i="1"/>
  <c r="V3328" i="1"/>
  <c r="V3314" i="1"/>
  <c r="V3300" i="1"/>
  <c r="V3286" i="1"/>
  <c r="V3272" i="1"/>
  <c r="V3258" i="1"/>
  <c r="V3244" i="1"/>
  <c r="V3230" i="1"/>
  <c r="V3216" i="1"/>
  <c r="V3195" i="1"/>
  <c r="V3174" i="1"/>
  <c r="V3153" i="1"/>
  <c r="V3132" i="1"/>
  <c r="V2908" i="1"/>
  <c r="V2971" i="1"/>
  <c r="V2537" i="1"/>
  <c r="V2460" i="1"/>
  <c r="V2299" i="1"/>
  <c r="V2243" i="1"/>
  <c r="V2222" i="1"/>
  <c r="V3062" i="1"/>
  <c r="V2866" i="1"/>
  <c r="V2782" i="1"/>
  <c r="V2698" i="1"/>
  <c r="V2684" i="1"/>
  <c r="V2474" i="1"/>
  <c r="V2467" i="1"/>
  <c r="V3020" i="1"/>
  <c r="V2712" i="1"/>
  <c r="V2481" i="1"/>
  <c r="V2936" i="1"/>
  <c r="V2845" i="1"/>
  <c r="V2761" i="1"/>
  <c r="V2726" i="1"/>
  <c r="V2670" i="1"/>
  <c r="V2649" i="1"/>
  <c r="V2628" i="1"/>
  <c r="V2607" i="1"/>
  <c r="V2586" i="1"/>
  <c r="V2565" i="1"/>
  <c r="V2488" i="1"/>
  <c r="V2397" i="1"/>
  <c r="V2376" i="1"/>
  <c r="V2355" i="1"/>
  <c r="V2341" i="1"/>
  <c r="V2320" i="1"/>
  <c r="V2264" i="1"/>
  <c r="V3083" i="1"/>
  <c r="V2544" i="1"/>
  <c r="V2495" i="1"/>
  <c r="V2306" i="1"/>
  <c r="V2285" i="1"/>
  <c r="V2229" i="1"/>
  <c r="V1998" i="1"/>
  <c r="V1984" i="1"/>
  <c r="V1970" i="1"/>
  <c r="V1956" i="1"/>
  <c r="V1942" i="1"/>
  <c r="V1928" i="1"/>
  <c r="V1914" i="1"/>
  <c r="V1900" i="1"/>
  <c r="V1886" i="1"/>
  <c r="V1872" i="1"/>
  <c r="V1858" i="1"/>
  <c r="V1844" i="1"/>
  <c r="V1830" i="1"/>
  <c r="V1816" i="1"/>
  <c r="V3034" i="1"/>
  <c r="V2950" i="1"/>
  <c r="V2810" i="1"/>
  <c r="V2502" i="1"/>
  <c r="V2432" i="1"/>
  <c r="V2418" i="1"/>
  <c r="V2250" i="1"/>
  <c r="V3013" i="1"/>
  <c r="V2691" i="1"/>
  <c r="V2509" i="1"/>
  <c r="V2327" i="1"/>
  <c r="V2978" i="1"/>
  <c r="V2873" i="1"/>
  <c r="V2789" i="1"/>
  <c r="V2656" i="1"/>
  <c r="V2635" i="1"/>
  <c r="V2614" i="1"/>
  <c r="V2593" i="1"/>
  <c r="V2572" i="1"/>
  <c r="V2551" i="1"/>
  <c r="V2516" i="1"/>
  <c r="V2404" i="1"/>
  <c r="V2383" i="1"/>
  <c r="V2362" i="1"/>
  <c r="V2271" i="1"/>
  <c r="V2929" i="1"/>
  <c r="V2677" i="1"/>
  <c r="V2523" i="1"/>
  <c r="V2236" i="1"/>
  <c r="V2992" i="1"/>
  <c r="V2838" i="1"/>
  <c r="V2754" i="1"/>
  <c r="V2348" i="1"/>
  <c r="V2313" i="1"/>
  <c r="V2292" i="1"/>
  <c r="V2215" i="1"/>
  <c r="V2201" i="1"/>
  <c r="V2187" i="1"/>
  <c r="V2173" i="1"/>
  <c r="V2159" i="1"/>
  <c r="V2145" i="1"/>
  <c r="V2131" i="1"/>
  <c r="V2117" i="1"/>
  <c r="V2103" i="1"/>
  <c r="V2089" i="1"/>
  <c r="V2075" i="1"/>
  <c r="V2061" i="1"/>
  <c r="V2047" i="1"/>
  <c r="V2033" i="1"/>
  <c r="V2019" i="1"/>
  <c r="V2005" i="1"/>
  <c r="V2887" i="1"/>
  <c r="V2817" i="1"/>
  <c r="V2733" i="1"/>
  <c r="V2663" i="1"/>
  <c r="V2642" i="1"/>
  <c r="V2621" i="1"/>
  <c r="V2600" i="1"/>
  <c r="V2579" i="1"/>
  <c r="V2558" i="1"/>
  <c r="V2453" i="1"/>
  <c r="V2446" i="1"/>
  <c r="V2439" i="1"/>
  <c r="V2425" i="1"/>
  <c r="V2411" i="1"/>
  <c r="V2390" i="1"/>
  <c r="V2369" i="1"/>
  <c r="V2278" i="1"/>
  <c r="V2257" i="1"/>
  <c r="V1991" i="1"/>
  <c r="V1949" i="1"/>
  <c r="V1907" i="1"/>
  <c r="V1865" i="1"/>
  <c r="V1823" i="1"/>
  <c r="V1802" i="1"/>
  <c r="V1466" i="1"/>
  <c r="V1200" i="1"/>
  <c r="V1186" i="1"/>
  <c r="V1172" i="1"/>
  <c r="V1158" i="1"/>
  <c r="V1137" i="1"/>
  <c r="V1067" i="1"/>
  <c r="V2334" i="1"/>
  <c r="V2026" i="1"/>
  <c r="V1718" i="1"/>
  <c r="V1697" i="1"/>
  <c r="V1676" i="1"/>
  <c r="V1655" i="1"/>
  <c r="V1634" i="1"/>
  <c r="V1613" i="1"/>
  <c r="V1592" i="1"/>
  <c r="V1571" i="1"/>
  <c r="V1550" i="1"/>
  <c r="V1529" i="1"/>
  <c r="V1508" i="1"/>
  <c r="V1487" i="1"/>
  <c r="V1081" i="1"/>
  <c r="V1074" i="1"/>
  <c r="V2208" i="1"/>
  <c r="V1963" i="1"/>
  <c r="V1921" i="1"/>
  <c r="V1879" i="1"/>
  <c r="V1837" i="1"/>
  <c r="V1781" i="1"/>
  <c r="V1767" i="1"/>
  <c r="V1753" i="1"/>
  <c r="V1739" i="1"/>
  <c r="V1095" i="1"/>
  <c r="V2040" i="1"/>
  <c r="V1795" i="1"/>
  <c r="V1725" i="1"/>
  <c r="V1704" i="1"/>
  <c r="V1683" i="1"/>
  <c r="V1662" i="1"/>
  <c r="V1641" i="1"/>
  <c r="V1620" i="1"/>
  <c r="V1599" i="1"/>
  <c r="V1578" i="1"/>
  <c r="V1557" i="1"/>
  <c r="V1536" i="1"/>
  <c r="V1515" i="1"/>
  <c r="V1494" i="1"/>
  <c r="V1473" i="1"/>
  <c r="V1144" i="1"/>
  <c r="V1109" i="1"/>
  <c r="V2180" i="1"/>
  <c r="V2138" i="1"/>
  <c r="V2096" i="1"/>
  <c r="V1438" i="1"/>
  <c r="V1417" i="1"/>
  <c r="V1396" i="1"/>
  <c r="V1375" i="1"/>
  <c r="V1354" i="1"/>
  <c r="V1333" i="1"/>
  <c r="V1312" i="1"/>
  <c r="V1291" i="1"/>
  <c r="V1270" i="1"/>
  <c r="V2054" i="1"/>
  <c r="V1977" i="1"/>
  <c r="V1935" i="1"/>
  <c r="V1893" i="1"/>
  <c r="V1851" i="1"/>
  <c r="V1809" i="1"/>
  <c r="V1459" i="1"/>
  <c r="V1123" i="1"/>
  <c r="V1151" i="1"/>
  <c r="V1788" i="1"/>
  <c r="V1774" i="1"/>
  <c r="V1760" i="1"/>
  <c r="V1746" i="1"/>
  <c r="V1732" i="1"/>
  <c r="V1711" i="1"/>
  <c r="V1690" i="1"/>
  <c r="V1669" i="1"/>
  <c r="V1648" i="1"/>
  <c r="V1627" i="1"/>
  <c r="V1606" i="1"/>
  <c r="V1585" i="1"/>
  <c r="V1564" i="1"/>
  <c r="V1543" i="1"/>
  <c r="V1522" i="1"/>
  <c r="V1501" i="1"/>
  <c r="V1480" i="1"/>
  <c r="V1445" i="1"/>
  <c r="V2530" i="1"/>
  <c r="V2194" i="1"/>
  <c r="V2152" i="1"/>
  <c r="V2110" i="1"/>
  <c r="V2068" i="1"/>
  <c r="V2012" i="1"/>
  <c r="V1424" i="1"/>
  <c r="V1403" i="1"/>
  <c r="V1382" i="1"/>
  <c r="V1361" i="1"/>
  <c r="V1340" i="1"/>
  <c r="V1319" i="1"/>
  <c r="V1298" i="1"/>
  <c r="V1277" i="1"/>
  <c r="V1256" i="1"/>
  <c r="V1235" i="1"/>
  <c r="V1214" i="1"/>
  <c r="V1053" i="1"/>
  <c r="V3048" i="1"/>
  <c r="V1431" i="1"/>
  <c r="V1221" i="1"/>
  <c r="V1102" i="1"/>
  <c r="V1060" i="1"/>
  <c r="V969" i="1"/>
  <c r="V815" i="1"/>
  <c r="V808" i="1"/>
  <c r="V1284" i="1"/>
  <c r="V1249" i="1"/>
  <c r="V1116" i="1"/>
  <c r="V1046" i="1"/>
  <c r="V1004" i="1"/>
  <c r="V997" i="1"/>
  <c r="V990" i="1"/>
  <c r="V983" i="1"/>
  <c r="V976" i="1"/>
  <c r="V878" i="1"/>
  <c r="V871" i="1"/>
  <c r="V864" i="1"/>
  <c r="V857" i="1"/>
  <c r="V850" i="1"/>
  <c r="V843" i="1"/>
  <c r="V836" i="1"/>
  <c r="V829" i="1"/>
  <c r="V822" i="1"/>
  <c r="V752" i="1"/>
  <c r="V731" i="1"/>
  <c r="V710" i="1"/>
  <c r="V689" i="1"/>
  <c r="V668" i="1"/>
  <c r="V647" i="1"/>
  <c r="V626" i="1"/>
  <c r="V605" i="1"/>
  <c r="V584" i="1"/>
  <c r="V563" i="1"/>
  <c r="V542" i="1"/>
  <c r="V521" i="1"/>
  <c r="V500" i="1"/>
  <c r="V479" i="1"/>
  <c r="V458" i="1"/>
  <c r="V437" i="1"/>
  <c r="V416" i="1"/>
  <c r="V395" i="1"/>
  <c r="V374" i="1"/>
  <c r="V1389" i="1"/>
  <c r="V1011" i="1"/>
  <c r="V885" i="1"/>
  <c r="V1018" i="1"/>
  <c r="V892" i="1"/>
  <c r="V2166" i="1"/>
  <c r="V1347" i="1"/>
  <c r="V1242" i="1"/>
  <c r="V1130" i="1"/>
  <c r="V1025" i="1"/>
  <c r="V899" i="1"/>
  <c r="V1452" i="1"/>
  <c r="V1207" i="1"/>
  <c r="V1179" i="1"/>
  <c r="V1032" i="1"/>
  <c r="V906" i="1"/>
  <c r="V759" i="1"/>
  <c r="V738" i="1"/>
  <c r="V717" i="1"/>
  <c r="V696" i="1"/>
  <c r="V675" i="1"/>
  <c r="V654" i="1"/>
  <c r="V633" i="1"/>
  <c r="V612" i="1"/>
  <c r="V591" i="1"/>
  <c r="V570" i="1"/>
  <c r="V549" i="1"/>
  <c r="V528" i="1"/>
  <c r="V507" i="1"/>
  <c r="V486" i="1"/>
  <c r="V465" i="1"/>
  <c r="V444" i="1"/>
  <c r="V423" i="1"/>
  <c r="V402" i="1"/>
  <c r="V381" i="1"/>
  <c r="V360" i="1"/>
  <c r="V339" i="1"/>
  <c r="V2124" i="1"/>
  <c r="V1305" i="1"/>
  <c r="V913" i="1"/>
  <c r="V766" i="1"/>
  <c r="V1410" i="1"/>
  <c r="V1039" i="1"/>
  <c r="V934" i="1"/>
  <c r="V927" i="1"/>
  <c r="V920" i="1"/>
  <c r="V773" i="1"/>
  <c r="V2082" i="1"/>
  <c r="V1263" i="1"/>
  <c r="V941" i="1"/>
  <c r="V780" i="1"/>
  <c r="V1368" i="1"/>
  <c r="V1228" i="1"/>
  <c r="V948" i="1"/>
  <c r="V787" i="1"/>
  <c r="V745" i="1"/>
  <c r="V724" i="1"/>
  <c r="V703" i="1"/>
  <c r="V682" i="1"/>
  <c r="V661" i="1"/>
  <c r="V640" i="1"/>
  <c r="V619" i="1"/>
  <c r="V598" i="1"/>
  <c r="V577" i="1"/>
  <c r="V556" i="1"/>
  <c r="V535" i="1"/>
  <c r="V514" i="1"/>
  <c r="V493" i="1"/>
  <c r="V472" i="1"/>
  <c r="V451" i="1"/>
  <c r="V430" i="1"/>
  <c r="V409" i="1"/>
  <c r="V388" i="1"/>
  <c r="V367" i="1"/>
  <c r="V1088" i="1"/>
  <c r="V955" i="1"/>
  <c r="V794" i="1"/>
  <c r="V1326" i="1"/>
  <c r="V1193" i="1"/>
  <c r="V1165" i="1"/>
  <c r="V962" i="1"/>
  <c r="V801" i="1"/>
  <c r="V304" i="1"/>
  <c r="V136" i="1"/>
  <c r="V143" i="1"/>
  <c r="V87" i="1"/>
  <c r="V31" i="1"/>
  <c r="V38" i="1"/>
  <c r="V269" i="1"/>
  <c r="V248" i="1"/>
  <c r="V150" i="1"/>
  <c r="V318" i="1"/>
  <c r="V290" i="1"/>
  <c r="V213" i="1"/>
  <c r="V157" i="1"/>
  <c r="V255" i="1"/>
  <c r="V234" i="1"/>
  <c r="V164" i="1"/>
  <c r="V353" i="1"/>
  <c r="V332" i="1"/>
  <c r="V171" i="1"/>
  <c r="V94" i="1"/>
  <c r="V66" i="1"/>
  <c r="V311" i="1"/>
  <c r="V276" i="1"/>
  <c r="V178" i="1"/>
  <c r="V220" i="1"/>
  <c r="V192" i="1"/>
  <c r="V73" i="1"/>
  <c r="V115" i="1"/>
  <c r="V297" i="1"/>
  <c r="V185" i="1"/>
  <c r="V101" i="1"/>
  <c r="V45" i="1"/>
  <c r="V24" i="1"/>
  <c r="V241" i="1"/>
  <c r="V108" i="1"/>
  <c r="V346" i="1"/>
  <c r="V325" i="1"/>
  <c r="V283" i="1"/>
  <c r="V262" i="1"/>
  <c r="V199" i="1"/>
  <c r="V122" i="1"/>
  <c r="V227" i="1"/>
  <c r="V206" i="1"/>
  <c r="V129" i="1"/>
  <c r="V80" i="1"/>
  <c r="V52" i="1"/>
  <c r="V59" i="1"/>
  <c r="E11" i="2"/>
  <c r="E10" i="3"/>
  <c r="J20" i="1"/>
  <c r="AD20" i="1"/>
  <c r="N1424" i="1" l="1"/>
  <c r="P1424" i="1"/>
  <c r="Q1424" i="1"/>
  <c r="O801" i="1"/>
  <c r="O804" i="1"/>
  <c r="N804" i="1"/>
  <c r="N594" i="1"/>
  <c r="O594" i="1"/>
  <c r="O591" i="1"/>
  <c r="N692" i="1"/>
  <c r="O689" i="1"/>
  <c r="O692" i="1"/>
  <c r="N1567" i="1"/>
  <c r="O1567" i="1"/>
  <c r="O1564" i="1"/>
  <c r="N1336" i="1"/>
  <c r="O1336" i="1"/>
  <c r="O1333" i="1"/>
  <c r="O1140" i="1"/>
  <c r="N1140" i="1"/>
  <c r="O1137" i="1"/>
  <c r="N3212" i="1"/>
  <c r="O3212" i="1"/>
  <c r="O3209" i="1"/>
  <c r="Q367" i="1"/>
  <c r="N367" i="1"/>
  <c r="P367" i="1"/>
  <c r="Q360" i="1"/>
  <c r="N360" i="1"/>
  <c r="P360" i="1"/>
  <c r="P1081" i="1"/>
  <c r="N1081" i="1"/>
  <c r="Q1081" i="1"/>
  <c r="Q2103" i="1"/>
  <c r="P2103" i="1"/>
  <c r="N2103" i="1"/>
  <c r="Q2348" i="1"/>
  <c r="P2348" i="1"/>
  <c r="N2348" i="1"/>
  <c r="N1389" i="1"/>
  <c r="P1389" i="1"/>
  <c r="Q1389" i="1"/>
  <c r="Q1697" i="1"/>
  <c r="N1697" i="1"/>
  <c r="P1697" i="1"/>
  <c r="Q1844" i="1"/>
  <c r="P1844" i="1"/>
  <c r="N1844" i="1"/>
  <c r="Q1823" i="1"/>
  <c r="P1823" i="1"/>
  <c r="N1823" i="1"/>
  <c r="Q1991" i="1"/>
  <c r="P1991" i="1"/>
  <c r="N1991" i="1"/>
  <c r="Q2810" i="1"/>
  <c r="P2810" i="1"/>
  <c r="N2810" i="1"/>
  <c r="Q2012" i="1"/>
  <c r="P2012" i="1"/>
  <c r="N2012" i="1"/>
  <c r="Q2180" i="1"/>
  <c r="P2180" i="1"/>
  <c r="N2180" i="1"/>
  <c r="Q2831" i="1"/>
  <c r="P2831" i="1"/>
  <c r="N2831" i="1"/>
  <c r="Q2558" i="1"/>
  <c r="P2558" i="1"/>
  <c r="N2558" i="1"/>
  <c r="Q2523" i="1"/>
  <c r="P2523" i="1"/>
  <c r="N2523" i="1"/>
  <c r="Q3440" i="1"/>
  <c r="P3440" i="1"/>
  <c r="N3440" i="1"/>
  <c r="Q3125" i="1"/>
  <c r="P3125" i="1"/>
  <c r="N3125" i="1"/>
  <c r="Q3321" i="1"/>
  <c r="N3321" i="1"/>
  <c r="P3321" i="1"/>
  <c r="Q3391" i="1"/>
  <c r="P3391" i="1"/>
  <c r="N3391" i="1"/>
  <c r="Q2817" i="1"/>
  <c r="P2817" i="1"/>
  <c r="N2817" i="1"/>
  <c r="P2607" i="1"/>
  <c r="Q2607" i="1"/>
  <c r="N2607" i="1"/>
  <c r="P2691" i="1"/>
  <c r="Q2691" i="1"/>
  <c r="N2691" i="1"/>
  <c r="N3013" i="1"/>
  <c r="Q3013" i="1"/>
  <c r="P3013" i="1"/>
  <c r="O202" i="1"/>
  <c r="N202" i="1"/>
  <c r="O199" i="1"/>
  <c r="O118" i="1"/>
  <c r="N118" i="1"/>
  <c r="O115" i="1"/>
  <c r="N237" i="1"/>
  <c r="O234" i="1"/>
  <c r="O237" i="1"/>
  <c r="O962" i="1"/>
  <c r="O965" i="1"/>
  <c r="N965" i="1"/>
  <c r="N496" i="1"/>
  <c r="O496" i="1"/>
  <c r="O493" i="1"/>
  <c r="N748" i="1"/>
  <c r="O748" i="1"/>
  <c r="O745" i="1"/>
  <c r="O923" i="1"/>
  <c r="N923" i="1"/>
  <c r="O920" i="1"/>
  <c r="N363" i="1"/>
  <c r="O363" i="1"/>
  <c r="O360" i="1"/>
  <c r="N615" i="1"/>
  <c r="O615" i="1"/>
  <c r="O612" i="1"/>
  <c r="O2064" i="1"/>
  <c r="O2061" i="1"/>
  <c r="N2064" i="1"/>
  <c r="N461" i="1"/>
  <c r="O458" i="1"/>
  <c r="O461" i="1"/>
  <c r="N713" i="1"/>
  <c r="O710" i="1"/>
  <c r="O713" i="1"/>
  <c r="O976" i="1"/>
  <c r="O979" i="1"/>
  <c r="N979" i="1"/>
  <c r="N1259" i="1"/>
  <c r="O1256" i="1"/>
  <c r="O1259" i="1"/>
  <c r="O2155" i="1"/>
  <c r="O2152" i="1"/>
  <c r="N2155" i="1"/>
  <c r="N1588" i="1"/>
  <c r="O1588" i="1"/>
  <c r="O1585" i="1"/>
  <c r="O2036" i="1"/>
  <c r="O2033" i="1"/>
  <c r="N2036" i="1"/>
  <c r="N2057" i="1"/>
  <c r="O2057" i="1"/>
  <c r="O2054" i="1"/>
  <c r="N1357" i="1"/>
  <c r="O1357" i="1"/>
  <c r="O1354" i="1"/>
  <c r="N1476" i="1"/>
  <c r="O1476" i="1"/>
  <c r="O1473" i="1"/>
  <c r="N1728" i="1"/>
  <c r="O1728" i="1"/>
  <c r="O1725" i="1"/>
  <c r="O2621" i="1"/>
  <c r="O2624" i="1"/>
  <c r="N2624" i="1"/>
  <c r="N1434" i="1"/>
  <c r="O1434" i="1"/>
  <c r="O1431" i="1"/>
  <c r="N1574" i="1"/>
  <c r="O1574" i="1"/>
  <c r="O1571" i="1"/>
  <c r="N1161" i="1"/>
  <c r="O1158" i="1"/>
  <c r="O1161" i="1"/>
  <c r="N2225" i="1"/>
  <c r="O2225" i="1"/>
  <c r="O2222" i="1"/>
  <c r="O1896" i="1"/>
  <c r="O1893" i="1"/>
  <c r="N1896" i="1"/>
  <c r="N3163" i="1"/>
  <c r="O3163" i="1"/>
  <c r="O3160" i="1"/>
  <c r="O2190" i="1"/>
  <c r="O2187" i="1"/>
  <c r="N2190" i="1"/>
  <c r="N2897" i="1"/>
  <c r="O2894" i="1"/>
  <c r="O2897" i="1"/>
  <c r="O2638" i="1"/>
  <c r="N2638" i="1"/>
  <c r="O2635" i="1"/>
  <c r="O2505" i="1"/>
  <c r="N2505" i="1"/>
  <c r="O2502" i="1"/>
  <c r="N2323" i="1"/>
  <c r="O2323" i="1"/>
  <c r="O2320" i="1"/>
  <c r="N2939" i="1"/>
  <c r="O2939" i="1"/>
  <c r="O2936" i="1"/>
  <c r="O2474" i="1"/>
  <c r="N2477" i="1"/>
  <c r="O2477" i="1"/>
  <c r="O3303" i="1"/>
  <c r="N3303" i="1"/>
  <c r="O3300" i="1"/>
  <c r="N2708" i="1"/>
  <c r="O2708" i="1"/>
  <c r="O2705" i="1"/>
  <c r="N2883" i="1"/>
  <c r="O2883" i="1"/>
  <c r="O2880" i="1"/>
  <c r="O3282" i="1"/>
  <c r="N3282" i="1"/>
  <c r="O3279" i="1"/>
  <c r="N3002" i="1"/>
  <c r="O2999" i="1"/>
  <c r="O3002" i="1"/>
  <c r="N3492" i="1"/>
  <c r="O3489" i="1"/>
  <c r="O3492" i="1"/>
  <c r="P52" i="1"/>
  <c r="Q52" i="1"/>
  <c r="N52" i="1"/>
  <c r="Q836" i="1"/>
  <c r="P836" i="1"/>
  <c r="N836" i="1"/>
  <c r="Q1788" i="1"/>
  <c r="P1788" i="1"/>
  <c r="N1788" i="1"/>
  <c r="Q2075" i="1"/>
  <c r="P2075" i="1"/>
  <c r="N2075" i="1"/>
  <c r="Q1676" i="1"/>
  <c r="N1676" i="1"/>
  <c r="P1676" i="1"/>
  <c r="Q1543" i="1"/>
  <c r="N1543" i="1"/>
  <c r="P1543" i="1"/>
  <c r="N2705" i="1"/>
  <c r="P2705" i="1"/>
  <c r="Q2705" i="1"/>
  <c r="Q2166" i="1"/>
  <c r="P2166" i="1"/>
  <c r="N2166" i="1"/>
  <c r="P3377" i="1"/>
  <c r="N3377" i="1"/>
  <c r="Q3377" i="1"/>
  <c r="P2684" i="1"/>
  <c r="Q2684" i="1"/>
  <c r="N2684" i="1"/>
  <c r="N727" i="1"/>
  <c r="O727" i="1"/>
  <c r="O724" i="1"/>
  <c r="O1028" i="1"/>
  <c r="N1028" i="1"/>
  <c r="O1025" i="1"/>
  <c r="O878" i="1"/>
  <c r="O881" i="1"/>
  <c r="N881" i="1"/>
  <c r="O1791" i="1"/>
  <c r="O1788" i="1"/>
  <c r="N1791" i="1"/>
  <c r="O1147" i="1"/>
  <c r="O1144" i="1"/>
  <c r="N1147" i="1"/>
  <c r="N1413" i="1"/>
  <c r="O1413" i="1"/>
  <c r="O1410" i="1"/>
  <c r="O3261" i="1"/>
  <c r="O3258" i="1"/>
  <c r="N3261" i="1"/>
  <c r="N3051" i="1"/>
  <c r="O3048" i="1"/>
  <c r="O3051" i="1"/>
  <c r="O2680" i="1"/>
  <c r="N2680" i="1"/>
  <c r="O2677" i="1"/>
  <c r="O2435" i="1"/>
  <c r="N2435" i="1"/>
  <c r="O2432" i="1"/>
  <c r="O2673" i="1"/>
  <c r="N2673" i="1"/>
  <c r="O2670" i="1"/>
  <c r="O2467" i="1"/>
  <c r="N2470" i="1"/>
  <c r="O2470" i="1"/>
  <c r="O3289" i="1"/>
  <c r="N3289" i="1"/>
  <c r="O3286" i="1"/>
  <c r="O2540" i="1"/>
  <c r="O2537" i="1"/>
  <c r="N2540" i="1"/>
  <c r="O3268" i="1"/>
  <c r="O3265" i="1"/>
  <c r="N3268" i="1"/>
  <c r="P262" i="1"/>
  <c r="Q262" i="1"/>
  <c r="N262" i="1"/>
  <c r="P150" i="1"/>
  <c r="Q150" i="1"/>
  <c r="N150" i="1"/>
  <c r="P206" i="1"/>
  <c r="N206" i="1"/>
  <c r="Q206" i="1"/>
  <c r="Q619" i="1"/>
  <c r="N619" i="1"/>
  <c r="P619" i="1"/>
  <c r="Q1039" i="1"/>
  <c r="P1039" i="1"/>
  <c r="N1039" i="1"/>
  <c r="Q612" i="1"/>
  <c r="N612" i="1"/>
  <c r="P612" i="1"/>
  <c r="Q843" i="1"/>
  <c r="P843" i="1"/>
  <c r="N843" i="1"/>
  <c r="Q437" i="1"/>
  <c r="N437" i="1"/>
  <c r="P437" i="1"/>
  <c r="Q689" i="1"/>
  <c r="N689" i="1"/>
  <c r="P689" i="1"/>
  <c r="Q2089" i="1"/>
  <c r="P2089" i="1"/>
  <c r="N2089" i="1"/>
  <c r="N1312" i="1"/>
  <c r="P1312" i="1"/>
  <c r="Q1312" i="1"/>
  <c r="Q1599" i="1"/>
  <c r="N1599" i="1"/>
  <c r="P1599" i="1"/>
  <c r="Q2117" i="1"/>
  <c r="P2117" i="1"/>
  <c r="N2117" i="1"/>
  <c r="P2292" i="1"/>
  <c r="N2292" i="1"/>
  <c r="Q2292" i="1"/>
  <c r="P1151" i="1"/>
  <c r="N1151" i="1"/>
  <c r="Q1151" i="1"/>
  <c r="Q1564" i="1"/>
  <c r="P1564" i="1"/>
  <c r="N1564" i="1"/>
  <c r="Q2775" i="1"/>
  <c r="P2775" i="1"/>
  <c r="N2775" i="1"/>
  <c r="P178" i="1"/>
  <c r="Q178" i="1"/>
  <c r="N178" i="1"/>
  <c r="P234" i="1"/>
  <c r="Q234" i="1"/>
  <c r="N234" i="1"/>
  <c r="P227" i="1"/>
  <c r="Q227" i="1"/>
  <c r="N227" i="1"/>
  <c r="Q388" i="1"/>
  <c r="N388" i="1"/>
  <c r="P388" i="1"/>
  <c r="Q640" i="1"/>
  <c r="N640" i="1"/>
  <c r="P640" i="1"/>
  <c r="Q906" i="1"/>
  <c r="P906" i="1"/>
  <c r="N906" i="1"/>
  <c r="Q381" i="1"/>
  <c r="N381" i="1"/>
  <c r="P381" i="1"/>
  <c r="Q633" i="1"/>
  <c r="N633" i="1"/>
  <c r="P633" i="1"/>
  <c r="Q850" i="1"/>
  <c r="P850" i="1"/>
  <c r="N850" i="1"/>
  <c r="Q815" i="1"/>
  <c r="P815" i="1"/>
  <c r="N815" i="1"/>
  <c r="Q458" i="1"/>
  <c r="N458" i="1"/>
  <c r="P458" i="1"/>
  <c r="Q710" i="1"/>
  <c r="N710" i="1"/>
  <c r="P710" i="1"/>
  <c r="Q780" i="1"/>
  <c r="P780" i="1"/>
  <c r="N780" i="1"/>
  <c r="Q2131" i="1"/>
  <c r="P2131" i="1"/>
  <c r="N2131" i="1"/>
  <c r="N1333" i="1"/>
  <c r="P1333" i="1"/>
  <c r="Q1333" i="1"/>
  <c r="Q1095" i="1"/>
  <c r="P1095" i="1"/>
  <c r="N1095" i="1"/>
  <c r="Q1620" i="1"/>
  <c r="N1620" i="1"/>
  <c r="P1620" i="1"/>
  <c r="Q2159" i="1"/>
  <c r="P2159" i="1"/>
  <c r="N2159" i="1"/>
  <c r="N1410" i="1"/>
  <c r="P1410" i="1"/>
  <c r="Q1410" i="1"/>
  <c r="Q1452" i="1"/>
  <c r="P1452" i="1"/>
  <c r="N1452" i="1"/>
  <c r="Q1718" i="1"/>
  <c r="N1718" i="1"/>
  <c r="P1718" i="1"/>
  <c r="N1214" i="1"/>
  <c r="Q1214" i="1"/>
  <c r="P1214" i="1"/>
  <c r="Q1886" i="1"/>
  <c r="P1886" i="1"/>
  <c r="N1886" i="1"/>
  <c r="Q1585" i="1"/>
  <c r="N1585" i="1"/>
  <c r="P1585" i="1"/>
  <c r="Q1837" i="1"/>
  <c r="P1837" i="1"/>
  <c r="N1837" i="1"/>
  <c r="Q2516" i="1"/>
  <c r="P2516" i="1"/>
  <c r="N2516" i="1"/>
  <c r="Q2859" i="1"/>
  <c r="P2859" i="1"/>
  <c r="N2859" i="1"/>
  <c r="Q3146" i="1"/>
  <c r="N3146" i="1"/>
  <c r="P3146" i="1"/>
  <c r="Q2026" i="1"/>
  <c r="P2026" i="1"/>
  <c r="N2026" i="1"/>
  <c r="Q2194" i="1"/>
  <c r="P2194" i="1"/>
  <c r="N2194" i="1"/>
  <c r="N2901" i="1"/>
  <c r="Q2901" i="1"/>
  <c r="P2901" i="1"/>
  <c r="Q2782" i="1"/>
  <c r="P2782" i="1"/>
  <c r="N2782" i="1"/>
  <c r="Q2803" i="1"/>
  <c r="P2803" i="1"/>
  <c r="N2803" i="1"/>
  <c r="Q3454" i="1"/>
  <c r="P3454" i="1"/>
  <c r="N3454" i="1"/>
  <c r="Q2915" i="1"/>
  <c r="P2915" i="1"/>
  <c r="N2915" i="1"/>
  <c r="Q3335" i="1"/>
  <c r="N3335" i="1"/>
  <c r="P3335" i="1"/>
  <c r="P3405" i="1"/>
  <c r="Q3405" i="1"/>
  <c r="N3405" i="1"/>
  <c r="Q2845" i="1"/>
  <c r="P2845" i="1"/>
  <c r="N2845" i="1"/>
  <c r="P2614" i="1"/>
  <c r="Q2614" i="1"/>
  <c r="N2614" i="1"/>
  <c r="N2698" i="1"/>
  <c r="Q2698" i="1"/>
  <c r="P2698" i="1"/>
  <c r="Q3230" i="1"/>
  <c r="P3230" i="1"/>
  <c r="N3230" i="1"/>
  <c r="N265" i="1"/>
  <c r="O262" i="1"/>
  <c r="O265" i="1"/>
  <c r="O48" i="1"/>
  <c r="N48" i="1"/>
  <c r="O45" i="1"/>
  <c r="N258" i="1"/>
  <c r="O258" i="1"/>
  <c r="O255" i="1"/>
  <c r="O794" i="1"/>
  <c r="O797" i="1"/>
  <c r="N797" i="1"/>
  <c r="N517" i="1"/>
  <c r="O517" i="1"/>
  <c r="O514" i="1"/>
  <c r="O790" i="1"/>
  <c r="N790" i="1"/>
  <c r="O787" i="1"/>
  <c r="O930" i="1"/>
  <c r="N930" i="1"/>
  <c r="O927" i="1"/>
  <c r="N384" i="1"/>
  <c r="O384" i="1"/>
  <c r="O381" i="1"/>
  <c r="N636" i="1"/>
  <c r="O636" i="1"/>
  <c r="O633" i="1"/>
  <c r="O895" i="1"/>
  <c r="N895" i="1"/>
  <c r="O892" i="1"/>
  <c r="N482" i="1"/>
  <c r="O479" i="1"/>
  <c r="O482" i="1"/>
  <c r="N734" i="1"/>
  <c r="O731" i="1"/>
  <c r="O734" i="1"/>
  <c r="O983" i="1"/>
  <c r="O986" i="1"/>
  <c r="N986" i="1"/>
  <c r="N1280" i="1"/>
  <c r="O1277" i="1"/>
  <c r="O1280" i="1"/>
  <c r="N2197" i="1"/>
  <c r="O2197" i="1"/>
  <c r="O2194" i="1"/>
  <c r="N1609" i="1"/>
  <c r="O1609" i="1"/>
  <c r="O1606" i="1"/>
  <c r="O2414" i="1"/>
  <c r="N2414" i="1"/>
  <c r="O2411" i="1"/>
  <c r="O1119" i="1"/>
  <c r="O1116" i="1"/>
  <c r="N1119" i="1"/>
  <c r="N1378" i="1"/>
  <c r="O1378" i="1"/>
  <c r="O1375" i="1"/>
  <c r="N1497" i="1"/>
  <c r="O1497" i="1"/>
  <c r="O1494" i="1"/>
  <c r="O2393" i="1"/>
  <c r="N2393" i="1"/>
  <c r="O2390" i="1"/>
  <c r="O1091" i="1"/>
  <c r="N1091" i="1"/>
  <c r="O1088" i="1"/>
  <c r="N1455" i="1"/>
  <c r="O1455" i="1"/>
  <c r="O1452" i="1"/>
  <c r="N1595" i="1"/>
  <c r="O1595" i="1"/>
  <c r="O1592" i="1"/>
  <c r="N1175" i="1"/>
  <c r="O1172" i="1"/>
  <c r="O1175" i="1"/>
  <c r="O2246" i="1"/>
  <c r="O2243" i="1"/>
  <c r="N2246" i="1"/>
  <c r="O1910" i="1"/>
  <c r="O1907" i="1"/>
  <c r="N1910" i="1"/>
  <c r="N3184" i="1"/>
  <c r="O3184" i="1"/>
  <c r="O3181" i="1"/>
  <c r="O2204" i="1"/>
  <c r="O2201" i="1"/>
  <c r="N2204" i="1"/>
  <c r="O2915" i="1"/>
  <c r="O2918" i="1"/>
  <c r="N2918" i="1"/>
  <c r="O2659" i="1"/>
  <c r="N2659" i="1"/>
  <c r="O2656" i="1"/>
  <c r="N2813" i="1"/>
  <c r="O2810" i="1"/>
  <c r="O2813" i="1"/>
  <c r="O2341" i="1"/>
  <c r="N2344" i="1"/>
  <c r="O2344" i="1"/>
  <c r="N3135" i="1"/>
  <c r="O3132" i="1"/>
  <c r="O3135" i="1"/>
  <c r="O2687" i="1"/>
  <c r="O2684" i="1"/>
  <c r="N2687" i="1"/>
  <c r="O3317" i="1"/>
  <c r="N3317" i="1"/>
  <c r="O3314" i="1"/>
  <c r="N2750" i="1"/>
  <c r="O2750" i="1"/>
  <c r="O2747" i="1"/>
  <c r="N2904" i="1"/>
  <c r="O2904" i="1"/>
  <c r="O2901" i="1"/>
  <c r="O3296" i="1"/>
  <c r="N3296" i="1"/>
  <c r="O3293" i="1"/>
  <c r="N3044" i="1"/>
  <c r="O3041" i="1"/>
  <c r="O3044" i="1"/>
  <c r="O3506" i="1"/>
  <c r="O3503" i="1"/>
  <c r="N3506" i="1"/>
  <c r="P94" i="1"/>
  <c r="Q94" i="1"/>
  <c r="N94" i="1"/>
  <c r="N1291" i="1"/>
  <c r="Q1291" i="1"/>
  <c r="P1291" i="1"/>
  <c r="Q1977" i="1"/>
  <c r="P1977" i="1"/>
  <c r="N1977" i="1"/>
  <c r="P3426" i="1"/>
  <c r="Q3426" i="1"/>
  <c r="N3426" i="1"/>
  <c r="O776" i="1"/>
  <c r="N776" i="1"/>
  <c r="O773" i="1"/>
  <c r="N2113" i="1"/>
  <c r="O2113" i="1"/>
  <c r="O2110" i="1"/>
  <c r="O2428" i="1"/>
  <c r="N2428" i="1"/>
  <c r="O2425" i="1"/>
  <c r="N2960" i="1"/>
  <c r="O2957" i="1"/>
  <c r="O2960" i="1"/>
  <c r="P220" i="1"/>
  <c r="Q220" i="1"/>
  <c r="N220" i="1"/>
  <c r="P304" i="1"/>
  <c r="Q304" i="1"/>
  <c r="N304" i="1"/>
  <c r="Q409" i="1"/>
  <c r="P409" i="1"/>
  <c r="N409" i="1"/>
  <c r="Q661" i="1"/>
  <c r="P661" i="1"/>
  <c r="N661" i="1"/>
  <c r="Q1032" i="1"/>
  <c r="P1032" i="1"/>
  <c r="N1032" i="1"/>
  <c r="Q402" i="1"/>
  <c r="N402" i="1"/>
  <c r="P402" i="1"/>
  <c r="Q654" i="1"/>
  <c r="N654" i="1"/>
  <c r="P654" i="1"/>
  <c r="Q857" i="1"/>
  <c r="P857" i="1"/>
  <c r="N857" i="1"/>
  <c r="Q479" i="1"/>
  <c r="N479" i="1"/>
  <c r="P479" i="1"/>
  <c r="Q731" i="1"/>
  <c r="N731" i="1"/>
  <c r="P731" i="1"/>
  <c r="Q927" i="1"/>
  <c r="P927" i="1"/>
  <c r="N927" i="1"/>
  <c r="Q2173" i="1"/>
  <c r="P2173" i="1"/>
  <c r="N2173" i="1"/>
  <c r="N1354" i="1"/>
  <c r="P1354" i="1"/>
  <c r="Q1354" i="1"/>
  <c r="N1165" i="1"/>
  <c r="Q1165" i="1"/>
  <c r="P1165" i="1"/>
  <c r="Q1641" i="1"/>
  <c r="N1641" i="1"/>
  <c r="P1641" i="1"/>
  <c r="Q2201" i="1"/>
  <c r="P2201" i="1"/>
  <c r="N2201" i="1"/>
  <c r="N1431" i="1"/>
  <c r="P1431" i="1"/>
  <c r="Q1431" i="1"/>
  <c r="Q1487" i="1"/>
  <c r="P1487" i="1"/>
  <c r="N1487" i="1"/>
  <c r="Q2005" i="1"/>
  <c r="P2005" i="1"/>
  <c r="N2005" i="1"/>
  <c r="N1235" i="1"/>
  <c r="P1235" i="1"/>
  <c r="Q1235" i="1"/>
  <c r="Q1928" i="1"/>
  <c r="P1928" i="1"/>
  <c r="N1928" i="1"/>
  <c r="Q1606" i="1"/>
  <c r="N1606" i="1"/>
  <c r="P1606" i="1"/>
  <c r="Q1851" i="1"/>
  <c r="P1851" i="1"/>
  <c r="N1851" i="1"/>
  <c r="P2271" i="1"/>
  <c r="N2271" i="1"/>
  <c r="Q2271" i="1"/>
  <c r="N2964" i="1"/>
  <c r="Q2964" i="1"/>
  <c r="P2964" i="1"/>
  <c r="P2264" i="1"/>
  <c r="Q2264" i="1"/>
  <c r="N2264" i="1"/>
  <c r="Q2040" i="1"/>
  <c r="P2040" i="1"/>
  <c r="N2040" i="1"/>
  <c r="Q2208" i="1"/>
  <c r="P2208" i="1"/>
  <c r="N2208" i="1"/>
  <c r="N2922" i="1"/>
  <c r="Q2922" i="1"/>
  <c r="P2922" i="1"/>
  <c r="Q2866" i="1"/>
  <c r="P2866" i="1"/>
  <c r="N2866" i="1"/>
  <c r="P2887" i="1"/>
  <c r="Q2887" i="1"/>
  <c r="N2887" i="1"/>
  <c r="N3468" i="1"/>
  <c r="Q3468" i="1"/>
  <c r="P3468" i="1"/>
  <c r="N2950" i="1"/>
  <c r="Q2950" i="1"/>
  <c r="P2950" i="1"/>
  <c r="Q3349" i="1"/>
  <c r="P3349" i="1"/>
  <c r="N3349" i="1"/>
  <c r="Q3419" i="1"/>
  <c r="P3419" i="1"/>
  <c r="N3419" i="1"/>
  <c r="N2873" i="1"/>
  <c r="P2873" i="1"/>
  <c r="Q2873" i="1"/>
  <c r="P2621" i="1"/>
  <c r="Q2621" i="1"/>
  <c r="N2621" i="1"/>
  <c r="N2733" i="1"/>
  <c r="P2733" i="1"/>
  <c r="Q2733" i="1"/>
  <c r="Q3244" i="1"/>
  <c r="P3244" i="1"/>
  <c r="N3244" i="1"/>
  <c r="N286" i="1"/>
  <c r="O286" i="1"/>
  <c r="O283" i="1"/>
  <c r="O104" i="1"/>
  <c r="N104" i="1"/>
  <c r="O101" i="1"/>
  <c r="O160" i="1"/>
  <c r="N160" i="1"/>
  <c r="O157" i="1"/>
  <c r="O955" i="1"/>
  <c r="O958" i="1"/>
  <c r="N958" i="1"/>
  <c r="N538" i="1"/>
  <c r="O538" i="1"/>
  <c r="O535" i="1"/>
  <c r="O951" i="1"/>
  <c r="N951" i="1"/>
  <c r="O948" i="1"/>
  <c r="O937" i="1"/>
  <c r="N937" i="1"/>
  <c r="O934" i="1"/>
  <c r="N405" i="1"/>
  <c r="O405" i="1"/>
  <c r="O402" i="1"/>
  <c r="N657" i="1"/>
  <c r="O657" i="1"/>
  <c r="O654" i="1"/>
  <c r="O1021" i="1"/>
  <c r="N1021" i="1"/>
  <c r="O1018" i="1"/>
  <c r="N503" i="1"/>
  <c r="O500" i="1"/>
  <c r="O503" i="1"/>
  <c r="N755" i="1"/>
  <c r="O752" i="1"/>
  <c r="O755" i="1"/>
  <c r="O990" i="1"/>
  <c r="O993" i="1"/>
  <c r="N993" i="1"/>
  <c r="N1301" i="1"/>
  <c r="O1298" i="1"/>
  <c r="O1301" i="1"/>
  <c r="N2281" i="1"/>
  <c r="O2281" i="1"/>
  <c r="O2278" i="1"/>
  <c r="N1630" i="1"/>
  <c r="O1630" i="1"/>
  <c r="O1627" i="1"/>
  <c r="O2642" i="1"/>
  <c r="O2645" i="1"/>
  <c r="N2645" i="1"/>
  <c r="N1168" i="1"/>
  <c r="O1168" i="1"/>
  <c r="O1165" i="1"/>
  <c r="N1399" i="1"/>
  <c r="O1399" i="1"/>
  <c r="O1396" i="1"/>
  <c r="N1518" i="1"/>
  <c r="O1518" i="1"/>
  <c r="O1515" i="1"/>
  <c r="O2453" i="1"/>
  <c r="O2456" i="1"/>
  <c r="N2456" i="1"/>
  <c r="N1224" i="1"/>
  <c r="O1224" i="1"/>
  <c r="O1221" i="1"/>
  <c r="N2085" i="1"/>
  <c r="O2085" i="1"/>
  <c r="O2082" i="1"/>
  <c r="N1616" i="1"/>
  <c r="O1616" i="1"/>
  <c r="O1613" i="1"/>
  <c r="N1189" i="1"/>
  <c r="O1186" i="1"/>
  <c r="O1189" i="1"/>
  <c r="N2302" i="1"/>
  <c r="O2302" i="1"/>
  <c r="O2299" i="1"/>
  <c r="O1924" i="1"/>
  <c r="O1921" i="1"/>
  <c r="N1924" i="1"/>
  <c r="N3205" i="1"/>
  <c r="O3205" i="1"/>
  <c r="O3202" i="1"/>
  <c r="N2218" i="1"/>
  <c r="O2218" i="1"/>
  <c r="O2215" i="1"/>
  <c r="N3387" i="1"/>
  <c r="O3387" i="1"/>
  <c r="O3384" i="1"/>
  <c r="N2981" i="1"/>
  <c r="O2981" i="1"/>
  <c r="O2978" i="1"/>
  <c r="N2953" i="1"/>
  <c r="O2953" i="1"/>
  <c r="O2950" i="1"/>
  <c r="N2358" i="1"/>
  <c r="O2358" i="1"/>
  <c r="O2355" i="1"/>
  <c r="O3401" i="1"/>
  <c r="O3398" i="1"/>
  <c r="N3401" i="1"/>
  <c r="N2701" i="1"/>
  <c r="O2701" i="1"/>
  <c r="O2698" i="1"/>
  <c r="O3331" i="1"/>
  <c r="N3331" i="1"/>
  <c r="O3328" i="1"/>
  <c r="N2778" i="1"/>
  <c r="O2778" i="1"/>
  <c r="O2775" i="1"/>
  <c r="N2925" i="1"/>
  <c r="O2925" i="1"/>
  <c r="O2922" i="1"/>
  <c r="O3310" i="1"/>
  <c r="O3307" i="1"/>
  <c r="N3310" i="1"/>
  <c r="N3093" i="1"/>
  <c r="O3093" i="1"/>
  <c r="O3090" i="1"/>
  <c r="N2995" i="1"/>
  <c r="O2995" i="1"/>
  <c r="O2992" i="1"/>
  <c r="P241" i="1"/>
  <c r="Q241" i="1"/>
  <c r="N241" i="1"/>
  <c r="Q591" i="1"/>
  <c r="P591" i="1"/>
  <c r="N591" i="1"/>
  <c r="Q948" i="1"/>
  <c r="N948" i="1"/>
  <c r="P948" i="1"/>
  <c r="N1368" i="1"/>
  <c r="Q1368" i="1"/>
  <c r="P1368" i="1"/>
  <c r="N1130" i="1"/>
  <c r="P1130" i="1"/>
  <c r="Q1130" i="1"/>
  <c r="Q1809" i="1"/>
  <c r="P1809" i="1"/>
  <c r="N1809" i="1"/>
  <c r="Q2481" i="1"/>
  <c r="P2481" i="1"/>
  <c r="N2481" i="1"/>
  <c r="Q2439" i="1"/>
  <c r="N2439" i="1"/>
  <c r="P2439" i="1"/>
  <c r="P2600" i="1"/>
  <c r="Q2600" i="1"/>
  <c r="N2600" i="1"/>
  <c r="N2971" i="1"/>
  <c r="Q2971" i="1"/>
  <c r="P2971" i="1"/>
  <c r="N475" i="1"/>
  <c r="O475" i="1"/>
  <c r="O472" i="1"/>
  <c r="N342" i="1"/>
  <c r="O342" i="1"/>
  <c r="O339" i="1"/>
  <c r="N440" i="1"/>
  <c r="O437" i="1"/>
  <c r="O440" i="1"/>
  <c r="N1238" i="1"/>
  <c r="O1235" i="1"/>
  <c r="O1238" i="1"/>
  <c r="N1462" i="1"/>
  <c r="O1462" i="1"/>
  <c r="O1459" i="1"/>
  <c r="N1707" i="1"/>
  <c r="O1707" i="1"/>
  <c r="O1704" i="1"/>
  <c r="N1553" i="1"/>
  <c r="O1553" i="1"/>
  <c r="O1550" i="1"/>
  <c r="O1882" i="1"/>
  <c r="O1879" i="1"/>
  <c r="N1882" i="1"/>
  <c r="O2176" i="1"/>
  <c r="O2173" i="1"/>
  <c r="N2176" i="1"/>
  <c r="O2617" i="1"/>
  <c r="N2617" i="1"/>
  <c r="O2614" i="1"/>
  <c r="N2267" i="1"/>
  <c r="O2267" i="1"/>
  <c r="O2264" i="1"/>
  <c r="O3478" i="1"/>
  <c r="O3475" i="1"/>
  <c r="N3478" i="1"/>
  <c r="P59" i="1"/>
  <c r="Q59" i="1"/>
  <c r="N59" i="1"/>
  <c r="Q822" i="1"/>
  <c r="P822" i="1"/>
  <c r="N822" i="1"/>
  <c r="P171" i="1"/>
  <c r="Q171" i="1"/>
  <c r="N171" i="1"/>
  <c r="P87" i="1"/>
  <c r="Q87" i="1"/>
  <c r="N87" i="1"/>
  <c r="P80" i="1"/>
  <c r="Q80" i="1"/>
  <c r="N80" i="1"/>
  <c r="Q430" i="1"/>
  <c r="P430" i="1"/>
  <c r="N430" i="1"/>
  <c r="Q682" i="1"/>
  <c r="P682" i="1"/>
  <c r="N682" i="1"/>
  <c r="P1144" i="1"/>
  <c r="Q1144" i="1"/>
  <c r="N1144" i="1"/>
  <c r="Q423" i="1"/>
  <c r="P423" i="1"/>
  <c r="N423" i="1"/>
  <c r="Q675" i="1"/>
  <c r="P675" i="1"/>
  <c r="N675" i="1"/>
  <c r="Q864" i="1"/>
  <c r="P864" i="1"/>
  <c r="N864" i="1"/>
  <c r="Q976" i="1"/>
  <c r="P976" i="1"/>
  <c r="N976" i="1"/>
  <c r="Q500" i="1"/>
  <c r="P500" i="1"/>
  <c r="N500" i="1"/>
  <c r="Q752" i="1"/>
  <c r="P752" i="1"/>
  <c r="N752" i="1"/>
  <c r="Q934" i="1"/>
  <c r="P934" i="1"/>
  <c r="N934" i="1"/>
  <c r="Q1459" i="1"/>
  <c r="P1459" i="1"/>
  <c r="N1459" i="1"/>
  <c r="N1375" i="1"/>
  <c r="Q1375" i="1"/>
  <c r="P1375" i="1"/>
  <c r="P1179" i="1"/>
  <c r="N1179" i="1"/>
  <c r="Q1179" i="1"/>
  <c r="Q1662" i="1"/>
  <c r="N1662" i="1"/>
  <c r="P1662" i="1"/>
  <c r="Q1074" i="1"/>
  <c r="N1074" i="1"/>
  <c r="P1074" i="1"/>
  <c r="Q1739" i="1"/>
  <c r="P1739" i="1"/>
  <c r="N1739" i="1"/>
  <c r="Q1508" i="1"/>
  <c r="N1508" i="1"/>
  <c r="P1508" i="1"/>
  <c r="Q2061" i="1"/>
  <c r="P2061" i="1"/>
  <c r="N2061" i="1"/>
  <c r="N1256" i="1"/>
  <c r="P1256" i="1"/>
  <c r="Q1256" i="1"/>
  <c r="Q1970" i="1"/>
  <c r="P1970" i="1"/>
  <c r="N1970" i="1"/>
  <c r="Q1627" i="1"/>
  <c r="N1627" i="1"/>
  <c r="P1627" i="1"/>
  <c r="Q1865" i="1"/>
  <c r="P1865" i="1"/>
  <c r="N1865" i="1"/>
  <c r="P2327" i="1"/>
  <c r="Q2327" i="1"/>
  <c r="N2327" i="1"/>
  <c r="P2250" i="1"/>
  <c r="Q2250" i="1"/>
  <c r="P2285" i="1"/>
  <c r="Q2285" i="1"/>
  <c r="N2285" i="1"/>
  <c r="Q2054" i="1"/>
  <c r="P2054" i="1"/>
  <c r="N2054" i="1"/>
  <c r="P2320" i="1"/>
  <c r="N2320" i="1"/>
  <c r="Q2320" i="1"/>
  <c r="P3104" i="1"/>
  <c r="Q3104" i="1"/>
  <c r="N3104" i="1"/>
  <c r="P2334" i="1"/>
  <c r="N2334" i="1"/>
  <c r="Q2334" i="1"/>
  <c r="N2957" i="1"/>
  <c r="Q2957" i="1"/>
  <c r="P2957" i="1"/>
  <c r="P3482" i="1"/>
  <c r="Q3482" i="1"/>
  <c r="N3482" i="1"/>
  <c r="N2992" i="1"/>
  <c r="Q2992" i="1"/>
  <c r="P2992" i="1"/>
  <c r="P3363" i="1"/>
  <c r="Q3363" i="1"/>
  <c r="N3363" i="1"/>
  <c r="Q3433" i="1"/>
  <c r="P3433" i="1"/>
  <c r="N3433" i="1"/>
  <c r="N2943" i="1"/>
  <c r="Q2943" i="1"/>
  <c r="P2943" i="1"/>
  <c r="P2628" i="1"/>
  <c r="Q2628" i="1"/>
  <c r="N2628" i="1"/>
  <c r="N3118" i="1"/>
  <c r="P3118" i="1"/>
  <c r="Q3118" i="1"/>
  <c r="Q3258" i="1"/>
  <c r="P3258" i="1"/>
  <c r="N3258" i="1"/>
  <c r="O55" i="1"/>
  <c r="N55" i="1"/>
  <c r="O52" i="1"/>
  <c r="O188" i="1"/>
  <c r="N188" i="1"/>
  <c r="O185" i="1"/>
  <c r="N153" i="1"/>
  <c r="O150" i="1"/>
  <c r="O153" i="1"/>
  <c r="O2008" i="1"/>
  <c r="O2005" i="1"/>
  <c r="N2008" i="1"/>
  <c r="N559" i="1"/>
  <c r="O559" i="1"/>
  <c r="O556" i="1"/>
  <c r="N1126" i="1"/>
  <c r="O1126" i="1"/>
  <c r="O1123" i="1"/>
  <c r="O1053" i="1"/>
  <c r="O1056" i="1"/>
  <c r="N1056" i="1"/>
  <c r="N426" i="1"/>
  <c r="O426" i="1"/>
  <c r="O423" i="1"/>
  <c r="N678" i="1"/>
  <c r="O678" i="1"/>
  <c r="O675" i="1"/>
  <c r="O1784" i="1"/>
  <c r="O1781" i="1"/>
  <c r="N1784" i="1"/>
  <c r="N524" i="1"/>
  <c r="O521" i="1"/>
  <c r="O524" i="1"/>
  <c r="O822" i="1"/>
  <c r="O825" i="1"/>
  <c r="N825" i="1"/>
  <c r="O997" i="1"/>
  <c r="O1000" i="1"/>
  <c r="N1000" i="1"/>
  <c r="N1322" i="1"/>
  <c r="O1319" i="1"/>
  <c r="O1322" i="1"/>
  <c r="N2911" i="1"/>
  <c r="O2911" i="1"/>
  <c r="O2908" i="1"/>
  <c r="N1651" i="1"/>
  <c r="O1651" i="1"/>
  <c r="O1648" i="1"/>
  <c r="O1042" i="1"/>
  <c r="O1039" i="1"/>
  <c r="N1042" i="1"/>
  <c r="N1182" i="1"/>
  <c r="O1182" i="1"/>
  <c r="O1179" i="1"/>
  <c r="N1420" i="1"/>
  <c r="O1420" i="1"/>
  <c r="O1417" i="1"/>
  <c r="N1539" i="1"/>
  <c r="O1539" i="1"/>
  <c r="O1536" i="1"/>
  <c r="O2887" i="1"/>
  <c r="N2890" i="1"/>
  <c r="O2890" i="1"/>
  <c r="N1245" i="1"/>
  <c r="O1245" i="1"/>
  <c r="O1242" i="1"/>
  <c r="O2127" i="1"/>
  <c r="O2124" i="1"/>
  <c r="N2127" i="1"/>
  <c r="N1637" i="1"/>
  <c r="O1637" i="1"/>
  <c r="O1634" i="1"/>
  <c r="N1203" i="1"/>
  <c r="O1200" i="1"/>
  <c r="O1203" i="1"/>
  <c r="O2460" i="1"/>
  <c r="O2463" i="1"/>
  <c r="N2463" i="1"/>
  <c r="O1938" i="1"/>
  <c r="O1935" i="1"/>
  <c r="N1938" i="1"/>
  <c r="O3415" i="1"/>
  <c r="O3412" i="1"/>
  <c r="N3415" i="1"/>
  <c r="N2295" i="1"/>
  <c r="O2295" i="1"/>
  <c r="O2292" i="1"/>
  <c r="N2274" i="1"/>
  <c r="O2274" i="1"/>
  <c r="O2271" i="1"/>
  <c r="N3058" i="1"/>
  <c r="O3055" i="1"/>
  <c r="O3058" i="1"/>
  <c r="O3429" i="1"/>
  <c r="O3426" i="1"/>
  <c r="N3429" i="1"/>
  <c r="O2379" i="1"/>
  <c r="N2379" i="1"/>
  <c r="O2376" i="1"/>
  <c r="N2484" i="1"/>
  <c r="O2481" i="1"/>
  <c r="O2484" i="1"/>
  <c r="N2785" i="1"/>
  <c r="O2782" i="1"/>
  <c r="O2785" i="1"/>
  <c r="O3345" i="1"/>
  <c r="O3342" i="1"/>
  <c r="N3345" i="1"/>
  <c r="N2806" i="1"/>
  <c r="O2806" i="1"/>
  <c r="O2803" i="1"/>
  <c r="N2967" i="1"/>
  <c r="O2967" i="1"/>
  <c r="O2964" i="1"/>
  <c r="O3324" i="1"/>
  <c r="N3324" i="1"/>
  <c r="O3321" i="1"/>
  <c r="O3366" i="1"/>
  <c r="O3363" i="1"/>
  <c r="N3366" i="1"/>
  <c r="N3037" i="1"/>
  <c r="O3037" i="1"/>
  <c r="O3034" i="1"/>
  <c r="Q668" i="1"/>
  <c r="P668" i="1"/>
  <c r="N668" i="1"/>
  <c r="Q2530" i="1"/>
  <c r="N2530" i="1"/>
  <c r="P2530" i="1"/>
  <c r="N167" i="1"/>
  <c r="O164" i="1"/>
  <c r="O167" i="1"/>
  <c r="Q451" i="1"/>
  <c r="N451" i="1"/>
  <c r="P451" i="1"/>
  <c r="Q871" i="1"/>
  <c r="P871" i="1"/>
  <c r="N871" i="1"/>
  <c r="N1396" i="1"/>
  <c r="P1396" i="1"/>
  <c r="Q1396" i="1"/>
  <c r="Q2551" i="1"/>
  <c r="P2551" i="1"/>
  <c r="N2551" i="1"/>
  <c r="P2306" i="1"/>
  <c r="Q2306" i="1"/>
  <c r="N2306" i="1"/>
  <c r="N2222" i="1"/>
  <c r="Q2222" i="1"/>
  <c r="P2222" i="1"/>
  <c r="N2894" i="1"/>
  <c r="Q2894" i="1"/>
  <c r="P2894" i="1"/>
  <c r="Q3272" i="1"/>
  <c r="N3272" i="1"/>
  <c r="P3272" i="1"/>
  <c r="N1112" i="1"/>
  <c r="O1109" i="1"/>
  <c r="O1112" i="1"/>
  <c r="N1343" i="1"/>
  <c r="O1340" i="1"/>
  <c r="O1343" i="1"/>
  <c r="N2169" i="1"/>
  <c r="O2169" i="1"/>
  <c r="O2166" i="1"/>
  <c r="O3457" i="1"/>
  <c r="O3454" i="1"/>
  <c r="N3457" i="1"/>
  <c r="N3009" i="1"/>
  <c r="O3009" i="1"/>
  <c r="O3006" i="1"/>
  <c r="Q339" i="1"/>
  <c r="P339" i="1"/>
  <c r="N339" i="1"/>
  <c r="Q1578" i="1"/>
  <c r="N1578" i="1"/>
  <c r="P1578" i="1"/>
  <c r="Q3307" i="1"/>
  <c r="P3307" i="1"/>
  <c r="N3307" i="1"/>
  <c r="P143" i="1"/>
  <c r="N143" i="1"/>
  <c r="Q143" i="1"/>
  <c r="Q2187" i="1"/>
  <c r="P2187" i="1"/>
  <c r="N2187" i="1"/>
  <c r="P311" i="1"/>
  <c r="Q311" i="1"/>
  <c r="N311" i="1"/>
  <c r="Q941" i="1"/>
  <c r="P941" i="1"/>
  <c r="N941" i="1"/>
  <c r="Q1683" i="1"/>
  <c r="N1683" i="1"/>
  <c r="P1683" i="1"/>
  <c r="Q1529" i="1"/>
  <c r="N1529" i="1"/>
  <c r="P1529" i="1"/>
  <c r="Q1648" i="1"/>
  <c r="P1648" i="1"/>
  <c r="N1648" i="1"/>
  <c r="Q2376" i="1"/>
  <c r="N2376" i="1"/>
  <c r="P2376" i="1"/>
  <c r="Q3111" i="1"/>
  <c r="P3111" i="1"/>
  <c r="N3111" i="1"/>
  <c r="P3447" i="1"/>
  <c r="N3447" i="1"/>
  <c r="Q3447" i="1"/>
  <c r="Q3132" i="1"/>
  <c r="P3132" i="1"/>
  <c r="N3132" i="1"/>
  <c r="O83" i="1"/>
  <c r="N83" i="1"/>
  <c r="O80" i="1"/>
  <c r="N580" i="1"/>
  <c r="O580" i="1"/>
  <c r="O577" i="1"/>
  <c r="N699" i="1"/>
  <c r="O699" i="1"/>
  <c r="O696" i="1"/>
  <c r="O829" i="1"/>
  <c r="O832" i="1"/>
  <c r="N832" i="1"/>
  <c r="N1672" i="1"/>
  <c r="O1672" i="1"/>
  <c r="O1669" i="1"/>
  <c r="O1441" i="1"/>
  <c r="N1441" i="1"/>
  <c r="O1438" i="1"/>
  <c r="N1266" i="1"/>
  <c r="O1266" i="1"/>
  <c r="O1263" i="1"/>
  <c r="O3440" i="1"/>
  <c r="N3443" i="1"/>
  <c r="O3443" i="1"/>
  <c r="N2316" i="1"/>
  <c r="O2316" i="1"/>
  <c r="O2313" i="1"/>
  <c r="O2400" i="1"/>
  <c r="N2400" i="1"/>
  <c r="O2397" i="1"/>
  <c r="O3359" i="1"/>
  <c r="O3356" i="1"/>
  <c r="N3359" i="1"/>
  <c r="N3380" i="1"/>
  <c r="O3377" i="1"/>
  <c r="O3380" i="1"/>
  <c r="P31" i="1"/>
  <c r="Q31" i="1"/>
  <c r="N31" i="1"/>
  <c r="P164" i="1"/>
  <c r="Q164" i="1"/>
  <c r="N164" i="1"/>
  <c r="P136" i="1"/>
  <c r="N136" i="1"/>
  <c r="Q136" i="1"/>
  <c r="P199" i="1"/>
  <c r="N199" i="1"/>
  <c r="Q199" i="1"/>
  <c r="Q472" i="1"/>
  <c r="N472" i="1"/>
  <c r="P472" i="1"/>
  <c r="Q724" i="1"/>
  <c r="N724" i="1"/>
  <c r="P724" i="1"/>
  <c r="Q899" i="1"/>
  <c r="P899" i="1"/>
  <c r="N899" i="1"/>
  <c r="Q465" i="1"/>
  <c r="N465" i="1"/>
  <c r="P465" i="1"/>
  <c r="Q717" i="1"/>
  <c r="N717" i="1"/>
  <c r="P717" i="1"/>
  <c r="Q878" i="1"/>
  <c r="P878" i="1"/>
  <c r="N878" i="1"/>
  <c r="Q808" i="1"/>
  <c r="P808" i="1"/>
  <c r="N808" i="1"/>
  <c r="Q542" i="1"/>
  <c r="N542" i="1"/>
  <c r="P542" i="1"/>
  <c r="Q962" i="1"/>
  <c r="P962" i="1"/>
  <c r="N962" i="1"/>
  <c r="Q1088" i="1"/>
  <c r="P1088" i="1"/>
  <c r="N1088" i="1"/>
  <c r="P2313" i="1"/>
  <c r="Q2313" i="1"/>
  <c r="N2313" i="1"/>
  <c r="N1417" i="1"/>
  <c r="P1417" i="1"/>
  <c r="Q1417" i="1"/>
  <c r="N1207" i="1"/>
  <c r="Q1207" i="1"/>
  <c r="P1207" i="1"/>
  <c r="Q1704" i="1"/>
  <c r="N1704" i="1"/>
  <c r="P1704" i="1"/>
  <c r="N1242" i="1"/>
  <c r="P1242" i="1"/>
  <c r="Q1242" i="1"/>
  <c r="Q1767" i="1"/>
  <c r="P1767" i="1"/>
  <c r="N1767" i="1"/>
  <c r="Q1550" i="1"/>
  <c r="N1550" i="1"/>
  <c r="P1550" i="1"/>
  <c r="Q1046" i="1"/>
  <c r="N1046" i="1"/>
  <c r="P1046" i="1"/>
  <c r="N1298" i="1"/>
  <c r="Q1298" i="1"/>
  <c r="P1298" i="1"/>
  <c r="P2236" i="1"/>
  <c r="N2236" i="1"/>
  <c r="Q2236" i="1"/>
  <c r="Q1669" i="1"/>
  <c r="N1669" i="1"/>
  <c r="P1669" i="1"/>
  <c r="Q1893" i="1"/>
  <c r="P1893" i="1"/>
  <c r="N1893" i="1"/>
  <c r="Q2383" i="1"/>
  <c r="N2383" i="1"/>
  <c r="P2383" i="1"/>
  <c r="Q2488" i="1"/>
  <c r="P2488" i="1"/>
  <c r="N2488" i="1"/>
  <c r="Q2397" i="1"/>
  <c r="N2397" i="1"/>
  <c r="P2397" i="1"/>
  <c r="Q2082" i="1"/>
  <c r="P2082" i="1"/>
  <c r="N2082" i="1"/>
  <c r="Q2355" i="1"/>
  <c r="P2355" i="1"/>
  <c r="N2355" i="1"/>
  <c r="P2299" i="1"/>
  <c r="Q2299" i="1"/>
  <c r="N2299" i="1"/>
  <c r="Q2390" i="1"/>
  <c r="N2390" i="1"/>
  <c r="P2390" i="1"/>
  <c r="P3048" i="1"/>
  <c r="Q3048" i="1"/>
  <c r="N3048" i="1"/>
  <c r="Q2740" i="1"/>
  <c r="P2740" i="1"/>
  <c r="N2740" i="1"/>
  <c r="Q3223" i="1"/>
  <c r="P3223" i="1"/>
  <c r="N3223" i="1"/>
  <c r="Q3055" i="1"/>
  <c r="P3055" i="1"/>
  <c r="N3055" i="1"/>
  <c r="Q3461" i="1"/>
  <c r="P3461" i="1"/>
  <c r="N3461" i="1"/>
  <c r="N3027" i="1"/>
  <c r="Q3027" i="1"/>
  <c r="P3027" i="1"/>
  <c r="P2642" i="1"/>
  <c r="Q2642" i="1"/>
  <c r="N2642" i="1"/>
  <c r="Q3153" i="1"/>
  <c r="N3153" i="1"/>
  <c r="P3153" i="1"/>
  <c r="Q3286" i="1"/>
  <c r="P3286" i="1"/>
  <c r="N3286" i="1"/>
  <c r="O34" i="1"/>
  <c r="N34" i="1"/>
  <c r="O31" i="1"/>
  <c r="O122" i="1"/>
  <c r="N125" i="1"/>
  <c r="O125" i="1"/>
  <c r="N279" i="1"/>
  <c r="O279" i="1"/>
  <c r="O276" i="1"/>
  <c r="O59" i="1"/>
  <c r="N62" i="1"/>
  <c r="O62" i="1"/>
  <c r="N349" i="1"/>
  <c r="O349" i="1"/>
  <c r="O346" i="1"/>
  <c r="N601" i="1"/>
  <c r="O601" i="1"/>
  <c r="O598" i="1"/>
  <c r="O944" i="1"/>
  <c r="N944" i="1"/>
  <c r="O941" i="1"/>
  <c r="O769" i="1"/>
  <c r="N769" i="1"/>
  <c r="O766" i="1"/>
  <c r="N468" i="1"/>
  <c r="O468" i="1"/>
  <c r="O465" i="1"/>
  <c r="N720" i="1"/>
  <c r="O720" i="1"/>
  <c r="O717" i="1"/>
  <c r="N888" i="1"/>
  <c r="O885" i="1"/>
  <c r="O888" i="1"/>
  <c r="N566" i="1"/>
  <c r="O563" i="1"/>
  <c r="O566" i="1"/>
  <c r="O836" i="1"/>
  <c r="O839" i="1"/>
  <c r="N839" i="1"/>
  <c r="O1756" i="1"/>
  <c r="O1753" i="1"/>
  <c r="N1756" i="1"/>
  <c r="N1364" i="1"/>
  <c r="O1361" i="1"/>
  <c r="O1364" i="1"/>
  <c r="O1130" i="1"/>
  <c r="N1133" i="1"/>
  <c r="O1133" i="1"/>
  <c r="N1693" i="1"/>
  <c r="O1693" i="1"/>
  <c r="O1690" i="1"/>
  <c r="O1833" i="1"/>
  <c r="O1830" i="1"/>
  <c r="N1833" i="1"/>
  <c r="N1210" i="1"/>
  <c r="O1210" i="1"/>
  <c r="O1207" i="1"/>
  <c r="O2022" i="1"/>
  <c r="O2019" i="1"/>
  <c r="N2022" i="1"/>
  <c r="N1581" i="1"/>
  <c r="O1581" i="1"/>
  <c r="O1578" i="1"/>
  <c r="O1819" i="1"/>
  <c r="O1816" i="1"/>
  <c r="N1819" i="1"/>
  <c r="N1287" i="1"/>
  <c r="O1287" i="1"/>
  <c r="O1284" i="1"/>
  <c r="O2663" i="1"/>
  <c r="O2666" i="1"/>
  <c r="N2666" i="1"/>
  <c r="N1679" i="1"/>
  <c r="O1679" i="1"/>
  <c r="O1676" i="1"/>
  <c r="O1805" i="1"/>
  <c r="O1802" i="1"/>
  <c r="N1805" i="1"/>
  <c r="O1798" i="1"/>
  <c r="O1795" i="1"/>
  <c r="N1798" i="1"/>
  <c r="O1966" i="1"/>
  <c r="O1963" i="1"/>
  <c r="N1966" i="1"/>
  <c r="O2092" i="1"/>
  <c r="O2089" i="1"/>
  <c r="N2092" i="1"/>
  <c r="O2348" i="1"/>
  <c r="N2351" i="1"/>
  <c r="O2351" i="1"/>
  <c r="O2386" i="1"/>
  <c r="N2386" i="1"/>
  <c r="O2383" i="1"/>
  <c r="N2330" i="1"/>
  <c r="O2330" i="1"/>
  <c r="O2327" i="1"/>
  <c r="N2288" i="1"/>
  <c r="O2288" i="1"/>
  <c r="O2285" i="1"/>
  <c r="O2491" i="1"/>
  <c r="N2491" i="1"/>
  <c r="O2488" i="1"/>
  <c r="N3023" i="1"/>
  <c r="O3020" i="1"/>
  <c r="O3023" i="1"/>
  <c r="O3373" i="1"/>
  <c r="O3370" i="1"/>
  <c r="N3373" i="1"/>
  <c r="O3499" i="1"/>
  <c r="N3499" i="1"/>
  <c r="O3496" i="1"/>
  <c r="N2862" i="1"/>
  <c r="O2862" i="1"/>
  <c r="O2859" i="1"/>
  <c r="N3128" i="1"/>
  <c r="O3128" i="1"/>
  <c r="O3125" i="1"/>
  <c r="O3352" i="1"/>
  <c r="O3349" i="1"/>
  <c r="N3352" i="1"/>
  <c r="O3394" i="1"/>
  <c r="O3391" i="1"/>
  <c r="N3394" i="1"/>
  <c r="N2764" i="1"/>
  <c r="O2761" i="1"/>
  <c r="O2764" i="1"/>
  <c r="Q346" i="1"/>
  <c r="P346" i="1"/>
  <c r="N346" i="1"/>
  <c r="Q416" i="1"/>
  <c r="P416" i="1"/>
  <c r="N416" i="1"/>
  <c r="Q1984" i="1"/>
  <c r="P1984" i="1"/>
  <c r="N1984" i="1"/>
  <c r="Q2789" i="1"/>
  <c r="P2789" i="1"/>
  <c r="N2789" i="1"/>
  <c r="P122" i="1"/>
  <c r="N122" i="1"/>
  <c r="Q122" i="1"/>
  <c r="Q444" i="1"/>
  <c r="N444" i="1"/>
  <c r="P444" i="1"/>
  <c r="Q521" i="1"/>
  <c r="N521" i="1"/>
  <c r="P521" i="1"/>
  <c r="N1193" i="1"/>
  <c r="Q1193" i="1"/>
  <c r="P1193" i="1"/>
  <c r="Q1753" i="1"/>
  <c r="P1753" i="1"/>
  <c r="N1753" i="1"/>
  <c r="Q2047" i="1"/>
  <c r="P2047" i="1"/>
  <c r="N2047" i="1"/>
  <c r="Q1879" i="1"/>
  <c r="P1879" i="1"/>
  <c r="N1879" i="1"/>
  <c r="Q2068" i="1"/>
  <c r="P2068" i="1"/>
  <c r="N2068" i="1"/>
  <c r="N2369" i="1"/>
  <c r="Q2369" i="1"/>
  <c r="P2369" i="1"/>
  <c r="N3034" i="1"/>
  <c r="Q3034" i="1"/>
  <c r="P3034" i="1"/>
  <c r="P2635" i="1"/>
  <c r="Q2635" i="1"/>
  <c r="N2635" i="1"/>
  <c r="O181" i="1"/>
  <c r="N181" i="1"/>
  <c r="O178" i="1"/>
  <c r="O783" i="1"/>
  <c r="N783" i="1"/>
  <c r="O780" i="1"/>
  <c r="O2211" i="1"/>
  <c r="O2208" i="1"/>
  <c r="N2211" i="1"/>
  <c r="O1004" i="1"/>
  <c r="O1007" i="1"/>
  <c r="N1007" i="1"/>
  <c r="N1154" i="1"/>
  <c r="O1151" i="1"/>
  <c r="O1154" i="1"/>
  <c r="O1105" i="1"/>
  <c r="O1102" i="1"/>
  <c r="N1105" i="1"/>
  <c r="N1469" i="1"/>
  <c r="O1466" i="1"/>
  <c r="O1469" i="1"/>
  <c r="O2078" i="1"/>
  <c r="O2075" i="1"/>
  <c r="N2078" i="1"/>
  <c r="N2232" i="1"/>
  <c r="O2232" i="1"/>
  <c r="O2229" i="1"/>
  <c r="N2869" i="1"/>
  <c r="O2866" i="1"/>
  <c r="O2869" i="1"/>
  <c r="N2736" i="1"/>
  <c r="O2736" i="1"/>
  <c r="O2733" i="1"/>
  <c r="Q24" i="1"/>
  <c r="N24" i="1"/>
  <c r="P24" i="1"/>
  <c r="P276" i="1"/>
  <c r="Q276" i="1"/>
  <c r="N276" i="1"/>
  <c r="P213" i="1"/>
  <c r="N213" i="1"/>
  <c r="Q213" i="1"/>
  <c r="P115" i="1"/>
  <c r="N115" i="1"/>
  <c r="Q115" i="1"/>
  <c r="Q493" i="1"/>
  <c r="P493" i="1"/>
  <c r="N493" i="1"/>
  <c r="Q745" i="1"/>
  <c r="P745" i="1"/>
  <c r="N745" i="1"/>
  <c r="Q1025" i="1"/>
  <c r="P1025" i="1"/>
  <c r="N1025" i="1"/>
  <c r="Q486" i="1"/>
  <c r="N486" i="1"/>
  <c r="P486" i="1"/>
  <c r="Q738" i="1"/>
  <c r="N738" i="1"/>
  <c r="P738" i="1"/>
  <c r="Q885" i="1"/>
  <c r="P885" i="1"/>
  <c r="N885" i="1"/>
  <c r="Q969" i="1"/>
  <c r="P969" i="1"/>
  <c r="N969" i="1"/>
  <c r="Q563" i="1"/>
  <c r="N563" i="1"/>
  <c r="P563" i="1"/>
  <c r="Q794" i="1"/>
  <c r="N794" i="1"/>
  <c r="P794" i="1"/>
  <c r="P1137" i="1"/>
  <c r="N1137" i="1"/>
  <c r="Q1137" i="1"/>
  <c r="Q2754" i="1"/>
  <c r="P2754" i="1"/>
  <c r="N2754" i="1"/>
  <c r="N1438" i="1"/>
  <c r="P1438" i="1"/>
  <c r="Q1438" i="1"/>
  <c r="Q1473" i="1"/>
  <c r="N1473" i="1"/>
  <c r="P1473" i="1"/>
  <c r="Q1725" i="1"/>
  <c r="N1725" i="1"/>
  <c r="P1725" i="1"/>
  <c r="N1263" i="1"/>
  <c r="P1263" i="1"/>
  <c r="Q1263" i="1"/>
  <c r="Q1781" i="1"/>
  <c r="P1781" i="1"/>
  <c r="N1781" i="1"/>
  <c r="Q1571" i="1"/>
  <c r="P1571" i="1"/>
  <c r="N1571" i="1"/>
  <c r="N1172" i="1"/>
  <c r="Q1172" i="1"/>
  <c r="P1172" i="1"/>
  <c r="N1319" i="1"/>
  <c r="P1319" i="1"/>
  <c r="Q1319" i="1"/>
  <c r="Q1123" i="1"/>
  <c r="P1123" i="1"/>
  <c r="N1123" i="1"/>
  <c r="Q1690" i="1"/>
  <c r="N1690" i="1"/>
  <c r="P1690" i="1"/>
  <c r="Q1907" i="1"/>
  <c r="P1907" i="1"/>
  <c r="N1907" i="1"/>
  <c r="Q2404" i="1"/>
  <c r="N2404" i="1"/>
  <c r="P2404" i="1"/>
  <c r="Q2544" i="1"/>
  <c r="N2544" i="1"/>
  <c r="P2544" i="1"/>
  <c r="Q2467" i="1"/>
  <c r="P2467" i="1"/>
  <c r="N2467" i="1"/>
  <c r="Q2096" i="1"/>
  <c r="P2096" i="1"/>
  <c r="N2096" i="1"/>
  <c r="Q2446" i="1"/>
  <c r="P2446" i="1"/>
  <c r="N2446" i="1"/>
  <c r="P2712" i="1"/>
  <c r="Q2712" i="1"/>
  <c r="N2712" i="1"/>
  <c r="Q2411" i="1"/>
  <c r="N2411" i="1"/>
  <c r="P2411" i="1"/>
  <c r="P3083" i="1"/>
  <c r="N3083" i="1"/>
  <c r="Q3083" i="1"/>
  <c r="Q2768" i="1"/>
  <c r="P2768" i="1"/>
  <c r="N2768" i="1"/>
  <c r="N3237" i="1"/>
  <c r="Q3237" i="1"/>
  <c r="P3237" i="1"/>
  <c r="P3090" i="1"/>
  <c r="Q3090" i="1"/>
  <c r="N3090" i="1"/>
  <c r="P3475" i="1"/>
  <c r="Q3475" i="1"/>
  <c r="N3475" i="1"/>
  <c r="P2565" i="1"/>
  <c r="Q2565" i="1"/>
  <c r="N2565" i="1"/>
  <c r="P2649" i="1"/>
  <c r="Q2649" i="1"/>
  <c r="N2649" i="1"/>
  <c r="Q3174" i="1"/>
  <c r="N3174" i="1"/>
  <c r="P3174" i="1"/>
  <c r="Q3300" i="1"/>
  <c r="P3300" i="1"/>
  <c r="N3300" i="1"/>
  <c r="O90" i="1"/>
  <c r="N90" i="1"/>
  <c r="O87" i="1"/>
  <c r="O76" i="1"/>
  <c r="N76" i="1"/>
  <c r="O73" i="1"/>
  <c r="N314" i="1"/>
  <c r="O311" i="1"/>
  <c r="O314" i="1"/>
  <c r="O143" i="1"/>
  <c r="O146" i="1"/>
  <c r="N146" i="1"/>
  <c r="N370" i="1"/>
  <c r="O370" i="1"/>
  <c r="O367" i="1"/>
  <c r="N622" i="1"/>
  <c r="O622" i="1"/>
  <c r="O619" i="1"/>
  <c r="O1770" i="1"/>
  <c r="O1767" i="1"/>
  <c r="N1770" i="1"/>
  <c r="O916" i="1"/>
  <c r="N916" i="1"/>
  <c r="O913" i="1"/>
  <c r="N489" i="1"/>
  <c r="O489" i="1"/>
  <c r="O486" i="1"/>
  <c r="N741" i="1"/>
  <c r="O741" i="1"/>
  <c r="O738" i="1"/>
  <c r="N1014" i="1"/>
  <c r="O1011" i="1"/>
  <c r="O1014" i="1"/>
  <c r="N587" i="1"/>
  <c r="O584" i="1"/>
  <c r="O587" i="1"/>
  <c r="O843" i="1"/>
  <c r="O846" i="1"/>
  <c r="N846" i="1"/>
  <c r="O1060" i="1"/>
  <c r="O1063" i="1"/>
  <c r="N1063" i="1"/>
  <c r="N1385" i="1"/>
  <c r="O1382" i="1"/>
  <c r="O1385" i="1"/>
  <c r="N1448" i="1"/>
  <c r="O1448" i="1"/>
  <c r="O1445" i="1"/>
  <c r="N1714" i="1"/>
  <c r="O1714" i="1"/>
  <c r="O1711" i="1"/>
  <c r="O1875" i="1"/>
  <c r="O1872" i="1"/>
  <c r="N1875" i="1"/>
  <c r="N1231" i="1"/>
  <c r="O1231" i="1"/>
  <c r="O1228" i="1"/>
  <c r="O2099" i="1"/>
  <c r="O2096" i="1"/>
  <c r="N2099" i="1"/>
  <c r="N1602" i="1"/>
  <c r="O1602" i="1"/>
  <c r="O1599" i="1"/>
  <c r="O1861" i="1"/>
  <c r="O1858" i="1"/>
  <c r="N1861" i="1"/>
  <c r="N1308" i="1"/>
  <c r="O1308" i="1"/>
  <c r="O1305" i="1"/>
  <c r="O1077" i="1"/>
  <c r="N1077" i="1"/>
  <c r="O1074" i="1"/>
  <c r="N1700" i="1"/>
  <c r="O1700" i="1"/>
  <c r="O1697" i="1"/>
  <c r="O1847" i="1"/>
  <c r="O1844" i="1"/>
  <c r="N1847" i="1"/>
  <c r="O1812" i="1"/>
  <c r="O1809" i="1"/>
  <c r="N1812" i="1"/>
  <c r="O1980" i="1"/>
  <c r="O1977" i="1"/>
  <c r="N1980" i="1"/>
  <c r="O2106" i="1"/>
  <c r="O2103" i="1"/>
  <c r="N2106" i="1"/>
  <c r="N2757" i="1"/>
  <c r="O2754" i="1"/>
  <c r="O2757" i="1"/>
  <c r="O2407" i="1"/>
  <c r="N2407" i="1"/>
  <c r="O2404" i="1"/>
  <c r="O2512" i="1"/>
  <c r="N2512" i="1"/>
  <c r="O2509" i="1"/>
  <c r="N2309" i="1"/>
  <c r="O2309" i="1"/>
  <c r="O2306" i="1"/>
  <c r="O2568" i="1"/>
  <c r="N2568" i="1"/>
  <c r="O2565" i="1"/>
  <c r="N3156" i="1"/>
  <c r="O3153" i="1"/>
  <c r="O3156" i="1"/>
  <c r="N2946" i="1"/>
  <c r="O2943" i="1"/>
  <c r="O2946" i="1"/>
  <c r="N2729" i="1"/>
  <c r="O2729" i="1"/>
  <c r="O2726" i="1"/>
  <c r="N3100" i="1"/>
  <c r="O3097" i="1"/>
  <c r="O3100" i="1"/>
  <c r="O2526" i="1"/>
  <c r="N2526" i="1"/>
  <c r="O2523" i="1"/>
  <c r="N2743" i="1"/>
  <c r="O2743" i="1"/>
  <c r="O2740" i="1"/>
  <c r="N3408" i="1"/>
  <c r="O3405" i="1"/>
  <c r="O3408" i="1"/>
  <c r="N2792" i="1"/>
  <c r="O2789" i="1"/>
  <c r="O2792" i="1"/>
  <c r="Q913" i="1"/>
  <c r="P913" i="1"/>
  <c r="N913" i="1"/>
  <c r="Q1998" i="1"/>
  <c r="P1998" i="1"/>
  <c r="N1998" i="1"/>
  <c r="Q3076" i="1"/>
  <c r="P3076" i="1"/>
  <c r="N3076" i="1"/>
  <c r="P297" i="1"/>
  <c r="Q297" i="1"/>
  <c r="N297" i="1"/>
  <c r="Q703" i="1"/>
  <c r="N703" i="1"/>
  <c r="P703" i="1"/>
  <c r="Q696" i="1"/>
  <c r="N696" i="1"/>
  <c r="P696" i="1"/>
  <c r="Q801" i="1"/>
  <c r="P801" i="1"/>
  <c r="N801" i="1"/>
  <c r="Q2033" i="1"/>
  <c r="P2033" i="1"/>
  <c r="N2033" i="1"/>
  <c r="N1221" i="1"/>
  <c r="P1221" i="1"/>
  <c r="Q1221" i="1"/>
  <c r="N1277" i="1"/>
  <c r="P1277" i="1"/>
  <c r="Q1277" i="1"/>
  <c r="N2362" i="1"/>
  <c r="Q2362" i="1"/>
  <c r="P2362" i="1"/>
  <c r="N2341" i="1"/>
  <c r="P2341" i="1"/>
  <c r="Q2341" i="1"/>
  <c r="N3496" i="1"/>
  <c r="P3496" i="1"/>
  <c r="Q3496" i="1"/>
  <c r="N2985" i="1"/>
  <c r="Q2985" i="1"/>
  <c r="P2985" i="1"/>
  <c r="N293" i="1"/>
  <c r="O290" i="1"/>
  <c r="O293" i="1"/>
  <c r="N328" i="1"/>
  <c r="O328" i="1"/>
  <c r="O325" i="1"/>
  <c r="N447" i="1"/>
  <c r="O447" i="1"/>
  <c r="O444" i="1"/>
  <c r="N545" i="1"/>
  <c r="O542" i="1"/>
  <c r="O545" i="1"/>
  <c r="N1049" i="1"/>
  <c r="O1049" i="1"/>
  <c r="O1046" i="1"/>
  <c r="N1196" i="1"/>
  <c r="O1196" i="1"/>
  <c r="O1193" i="1"/>
  <c r="N1560" i="1"/>
  <c r="O1560" i="1"/>
  <c r="O1557" i="1"/>
  <c r="N1658" i="1"/>
  <c r="O1658" i="1"/>
  <c r="O1655" i="1"/>
  <c r="O1952" i="1"/>
  <c r="O1949" i="1"/>
  <c r="N1952" i="1"/>
  <c r="N2365" i="1"/>
  <c r="O2365" i="1"/>
  <c r="O2362" i="1"/>
  <c r="N2715" i="1"/>
  <c r="O2715" i="1"/>
  <c r="O2712" i="1"/>
  <c r="N2834" i="1"/>
  <c r="O2834" i="1"/>
  <c r="O2831" i="1"/>
  <c r="O3338" i="1"/>
  <c r="O3335" i="1"/>
  <c r="N3338" i="1"/>
  <c r="P45" i="1"/>
  <c r="Q45" i="1"/>
  <c r="N45" i="1"/>
  <c r="P38" i="1"/>
  <c r="Q38" i="1"/>
  <c r="N38" i="1"/>
  <c r="P269" i="1"/>
  <c r="Q269" i="1"/>
  <c r="N269" i="1"/>
  <c r="P108" i="1"/>
  <c r="Q108" i="1"/>
  <c r="N108" i="1"/>
  <c r="Q514" i="1"/>
  <c r="P514" i="1"/>
  <c r="N514" i="1"/>
  <c r="Q773" i="1"/>
  <c r="P773" i="1"/>
  <c r="N773" i="1"/>
  <c r="Q1053" i="1"/>
  <c r="N1053" i="1"/>
  <c r="P1053" i="1"/>
  <c r="Q507" i="1"/>
  <c r="P507" i="1"/>
  <c r="N507" i="1"/>
  <c r="O759" i="1"/>
  <c r="Q759" i="1"/>
  <c r="N759" i="1"/>
  <c r="P759" i="1"/>
  <c r="Q983" i="1"/>
  <c r="P983" i="1"/>
  <c r="N983" i="1"/>
  <c r="Q332" i="1"/>
  <c r="P332" i="1"/>
  <c r="N332" i="1"/>
  <c r="Q584" i="1"/>
  <c r="P584" i="1"/>
  <c r="N584" i="1"/>
  <c r="Q955" i="1"/>
  <c r="N955" i="1"/>
  <c r="P955" i="1"/>
  <c r="Q1116" i="1"/>
  <c r="P1116" i="1"/>
  <c r="N1116" i="1"/>
  <c r="Q1102" i="1"/>
  <c r="P1102" i="1"/>
  <c r="N1102" i="1"/>
  <c r="Q1830" i="1"/>
  <c r="P1830" i="1"/>
  <c r="N1830" i="1"/>
  <c r="Q1494" i="1"/>
  <c r="N1494" i="1"/>
  <c r="P1494" i="1"/>
  <c r="Q2509" i="1"/>
  <c r="P2509" i="1"/>
  <c r="N2509" i="1"/>
  <c r="N1284" i="1"/>
  <c r="Q1284" i="1"/>
  <c r="P1284" i="1"/>
  <c r="Q1816" i="1"/>
  <c r="P1816" i="1"/>
  <c r="N1816" i="1"/>
  <c r="Q1592" i="1"/>
  <c r="N1592" i="1"/>
  <c r="P1592" i="1"/>
  <c r="P1186" i="1"/>
  <c r="N1186" i="1"/>
  <c r="Q1186" i="1"/>
  <c r="N1340" i="1"/>
  <c r="P1340" i="1"/>
  <c r="Q1340" i="1"/>
  <c r="Q1445" i="1"/>
  <c r="P1445" i="1"/>
  <c r="N1445" i="1"/>
  <c r="Q1711" i="1"/>
  <c r="N1711" i="1"/>
  <c r="P1711" i="1"/>
  <c r="Q1921" i="1"/>
  <c r="P1921" i="1"/>
  <c r="N1921" i="1"/>
  <c r="Q2502" i="1"/>
  <c r="P2502" i="1"/>
  <c r="N2502" i="1"/>
  <c r="P2229" i="1"/>
  <c r="N2229" i="1"/>
  <c r="Q2229" i="1"/>
  <c r="N2936" i="1"/>
  <c r="P2936" i="1"/>
  <c r="Q2936" i="1"/>
  <c r="Q2110" i="1"/>
  <c r="P2110" i="1"/>
  <c r="N2110" i="1"/>
  <c r="Q2453" i="1"/>
  <c r="P2453" i="1"/>
  <c r="N2453" i="1"/>
  <c r="N3020" i="1"/>
  <c r="P3020" i="1"/>
  <c r="Q3020" i="1"/>
  <c r="N3006" i="1"/>
  <c r="Q3006" i="1"/>
  <c r="P3006" i="1"/>
  <c r="Q3370" i="1"/>
  <c r="P3370" i="1"/>
  <c r="N3370" i="1"/>
  <c r="Q2796" i="1"/>
  <c r="P2796" i="1"/>
  <c r="N2796" i="1"/>
  <c r="Q3251" i="1"/>
  <c r="N3251" i="1"/>
  <c r="P3251" i="1"/>
  <c r="Q3139" i="1"/>
  <c r="N3139" i="1"/>
  <c r="P3139" i="1"/>
  <c r="N3489" i="1"/>
  <c r="Q3489" i="1"/>
  <c r="P3489" i="1"/>
  <c r="P2572" i="1"/>
  <c r="Q2572" i="1"/>
  <c r="N2572" i="1"/>
  <c r="P2656" i="1"/>
  <c r="Q2656" i="1"/>
  <c r="N2656" i="1"/>
  <c r="Q3195" i="1"/>
  <c r="P3195" i="1"/>
  <c r="N3195" i="1"/>
  <c r="Q3314" i="1"/>
  <c r="N3314" i="1"/>
  <c r="P3314" i="1"/>
  <c r="O136" i="1"/>
  <c r="O139" i="1"/>
  <c r="N139" i="1"/>
  <c r="O111" i="1"/>
  <c r="N111" i="1"/>
  <c r="O108" i="1"/>
  <c r="O69" i="1"/>
  <c r="N69" i="1"/>
  <c r="O66" i="1"/>
  <c r="N251" i="1"/>
  <c r="O248" i="1"/>
  <c r="O251" i="1"/>
  <c r="N391" i="1"/>
  <c r="O391" i="1"/>
  <c r="O388" i="1"/>
  <c r="N643" i="1"/>
  <c r="O643" i="1"/>
  <c r="O640" i="1"/>
  <c r="N216" i="1"/>
  <c r="O216" i="1"/>
  <c r="O213" i="1"/>
  <c r="N1070" i="1"/>
  <c r="O1070" i="1"/>
  <c r="O1067" i="1"/>
  <c r="N510" i="1"/>
  <c r="O510" i="1"/>
  <c r="O507" i="1"/>
  <c r="O762" i="1"/>
  <c r="N762" i="1"/>
  <c r="N356" i="1"/>
  <c r="O356" i="1"/>
  <c r="O353" i="1"/>
  <c r="N608" i="1"/>
  <c r="O605" i="1"/>
  <c r="O608" i="1"/>
  <c r="O850" i="1"/>
  <c r="O853" i="1"/>
  <c r="N853" i="1"/>
  <c r="O2442" i="1"/>
  <c r="N2442" i="1"/>
  <c r="O2439" i="1"/>
  <c r="N1406" i="1"/>
  <c r="O1403" i="1"/>
  <c r="O1406" i="1"/>
  <c r="N1483" i="1"/>
  <c r="O1483" i="1"/>
  <c r="O1480" i="1"/>
  <c r="O1732" i="1"/>
  <c r="O1735" i="1"/>
  <c r="N1735" i="1"/>
  <c r="O1917" i="1"/>
  <c r="O1914" i="1"/>
  <c r="N1917" i="1"/>
  <c r="N1252" i="1"/>
  <c r="O1252" i="1"/>
  <c r="O1249" i="1"/>
  <c r="N2141" i="1"/>
  <c r="O2141" i="1"/>
  <c r="O2138" i="1"/>
  <c r="N1623" i="1"/>
  <c r="O1623" i="1"/>
  <c r="O1620" i="1"/>
  <c r="O1903" i="1"/>
  <c r="O1900" i="1"/>
  <c r="N1903" i="1"/>
  <c r="N1329" i="1"/>
  <c r="O1329" i="1"/>
  <c r="O1326" i="1"/>
  <c r="O1084" i="1"/>
  <c r="N1084" i="1"/>
  <c r="O1081" i="1"/>
  <c r="N1721" i="1"/>
  <c r="O1721" i="1"/>
  <c r="O1718" i="1"/>
  <c r="O1889" i="1"/>
  <c r="O1886" i="1"/>
  <c r="N1889" i="1"/>
  <c r="O1826" i="1"/>
  <c r="O1823" i="1"/>
  <c r="N1826" i="1"/>
  <c r="O1994" i="1"/>
  <c r="O1991" i="1"/>
  <c r="N1994" i="1"/>
  <c r="O2120" i="1"/>
  <c r="O2117" i="1"/>
  <c r="N2120" i="1"/>
  <c r="N2841" i="1"/>
  <c r="O2838" i="1"/>
  <c r="O2841" i="1"/>
  <c r="O2519" i="1"/>
  <c r="N2519" i="1"/>
  <c r="O2516" i="1"/>
  <c r="O2694" i="1"/>
  <c r="N2694" i="1"/>
  <c r="O2691" i="1"/>
  <c r="O2498" i="1"/>
  <c r="N2498" i="1"/>
  <c r="O2495" i="1"/>
  <c r="O2589" i="1"/>
  <c r="N2589" i="1"/>
  <c r="O2586" i="1"/>
  <c r="N3177" i="1"/>
  <c r="O3174" i="1"/>
  <c r="O3177" i="1"/>
  <c r="N2988" i="1"/>
  <c r="O2985" i="1"/>
  <c r="O2988" i="1"/>
  <c r="N2932" i="1"/>
  <c r="O2932" i="1"/>
  <c r="O2929" i="1"/>
  <c r="N3114" i="1"/>
  <c r="O3114" i="1"/>
  <c r="O3111" i="1"/>
  <c r="N3079" i="1"/>
  <c r="O3079" i="1"/>
  <c r="O3076" i="1"/>
  <c r="N2771" i="1"/>
  <c r="O2768" i="1"/>
  <c r="O2771" i="1"/>
  <c r="O3422" i="1"/>
  <c r="O3419" i="1"/>
  <c r="N3422" i="1"/>
  <c r="N2820" i="1"/>
  <c r="O2817" i="1"/>
  <c r="O2820" i="1"/>
  <c r="N664" i="1"/>
  <c r="O664" i="1"/>
  <c r="O661" i="1"/>
  <c r="N244" i="1"/>
  <c r="O244" i="1"/>
  <c r="O241" i="1"/>
  <c r="O1098" i="1"/>
  <c r="N1098" i="1"/>
  <c r="O1095" i="1"/>
  <c r="N531" i="1"/>
  <c r="O531" i="1"/>
  <c r="O528" i="1"/>
  <c r="O909" i="1"/>
  <c r="N909" i="1"/>
  <c r="O906" i="1"/>
  <c r="N377" i="1"/>
  <c r="O377" i="1"/>
  <c r="O374" i="1"/>
  <c r="N629" i="1"/>
  <c r="O626" i="1"/>
  <c r="O629" i="1"/>
  <c r="O857" i="1"/>
  <c r="O860" i="1"/>
  <c r="N860" i="1"/>
  <c r="O2600" i="1"/>
  <c r="O2603" i="1"/>
  <c r="N2603" i="1"/>
  <c r="N1427" i="1"/>
  <c r="O1424" i="1"/>
  <c r="O1427" i="1"/>
  <c r="N1504" i="1"/>
  <c r="O1504" i="1"/>
  <c r="O1501" i="1"/>
  <c r="O1749" i="1"/>
  <c r="O1746" i="1"/>
  <c r="N1749" i="1"/>
  <c r="O1959" i="1"/>
  <c r="O1956" i="1"/>
  <c r="N1959" i="1"/>
  <c r="N1273" i="1"/>
  <c r="O1273" i="1"/>
  <c r="O1270" i="1"/>
  <c r="O2183" i="1"/>
  <c r="O2180" i="1"/>
  <c r="N2183" i="1"/>
  <c r="N1644" i="1"/>
  <c r="O1644" i="1"/>
  <c r="O1641" i="1"/>
  <c r="O1945" i="1"/>
  <c r="O1942" i="1"/>
  <c r="N1945" i="1"/>
  <c r="N1350" i="1"/>
  <c r="O1350" i="1"/>
  <c r="O1347" i="1"/>
  <c r="N1490" i="1"/>
  <c r="O1490" i="1"/>
  <c r="O1487" i="1"/>
  <c r="N2029" i="1"/>
  <c r="O2029" i="1"/>
  <c r="O2026" i="1"/>
  <c r="O1931" i="1"/>
  <c r="O1928" i="1"/>
  <c r="N1931" i="1"/>
  <c r="O1840" i="1"/>
  <c r="O1837" i="1"/>
  <c r="N1840" i="1"/>
  <c r="N2337" i="1"/>
  <c r="O2334" i="1"/>
  <c r="O2337" i="1"/>
  <c r="O2134" i="1"/>
  <c r="O2131" i="1"/>
  <c r="N2134" i="1"/>
  <c r="O3233" i="1"/>
  <c r="O3230" i="1"/>
  <c r="N3233" i="1"/>
  <c r="O2554" i="1"/>
  <c r="O2551" i="1"/>
  <c r="N2554" i="1"/>
  <c r="O3275" i="1"/>
  <c r="N3275" i="1"/>
  <c r="O3272" i="1"/>
  <c r="N2547" i="1"/>
  <c r="O2547" i="1"/>
  <c r="O2544" i="1"/>
  <c r="O2610" i="1"/>
  <c r="N2610" i="1"/>
  <c r="O2607" i="1"/>
  <c r="N3198" i="1"/>
  <c r="O3195" i="1"/>
  <c r="O3198" i="1"/>
  <c r="N3030" i="1"/>
  <c r="O3027" i="1"/>
  <c r="O3030" i="1"/>
  <c r="N2974" i="1"/>
  <c r="O2974" i="1"/>
  <c r="O2971" i="1"/>
  <c r="N3149" i="1"/>
  <c r="O3149" i="1"/>
  <c r="O3146" i="1"/>
  <c r="O3226" i="1"/>
  <c r="N3226" i="1"/>
  <c r="O3223" i="1"/>
  <c r="N2799" i="1"/>
  <c r="O2796" i="1"/>
  <c r="O2799" i="1"/>
  <c r="O3433" i="1"/>
  <c r="N3436" i="1"/>
  <c r="O3436" i="1"/>
  <c r="N2848" i="1"/>
  <c r="O2845" i="1"/>
  <c r="O2848" i="1"/>
  <c r="Q598" i="1"/>
  <c r="P598" i="1"/>
  <c r="N598" i="1"/>
  <c r="Q3209" i="1"/>
  <c r="P3209" i="1"/>
  <c r="N3209" i="1"/>
  <c r="N230" i="1"/>
  <c r="O230" i="1"/>
  <c r="O227" i="1"/>
  <c r="P73" i="1"/>
  <c r="Q73" i="1"/>
  <c r="N73" i="1"/>
  <c r="P290" i="1"/>
  <c r="Q290" i="1"/>
  <c r="N290" i="1"/>
  <c r="Q535" i="1"/>
  <c r="N535" i="1"/>
  <c r="P535" i="1"/>
  <c r="Q920" i="1"/>
  <c r="P920" i="1"/>
  <c r="N920" i="1"/>
  <c r="Q528" i="1"/>
  <c r="N528" i="1"/>
  <c r="P528" i="1"/>
  <c r="Q990" i="1"/>
  <c r="P990" i="1"/>
  <c r="N990" i="1"/>
  <c r="Q353" i="1"/>
  <c r="N353" i="1"/>
  <c r="P353" i="1"/>
  <c r="Q1060" i="1"/>
  <c r="P1060" i="1"/>
  <c r="N1060" i="1"/>
  <c r="Q1746" i="1"/>
  <c r="P1746" i="1"/>
  <c r="N1746" i="1"/>
  <c r="Q1872" i="1"/>
  <c r="P1872" i="1"/>
  <c r="N1872" i="1"/>
  <c r="Q1515" i="1"/>
  <c r="N1515" i="1"/>
  <c r="P1515" i="1"/>
  <c r="N1305" i="1"/>
  <c r="P1305" i="1"/>
  <c r="Q1305" i="1"/>
  <c r="Q1858" i="1"/>
  <c r="P1858" i="1"/>
  <c r="N1858" i="1"/>
  <c r="N1200" i="1"/>
  <c r="Q1200" i="1"/>
  <c r="P1200" i="1"/>
  <c r="Q1480" i="1"/>
  <c r="P1480" i="1"/>
  <c r="N1480" i="1"/>
  <c r="N1732" i="1"/>
  <c r="P1732" i="1"/>
  <c r="Q1732" i="1"/>
  <c r="N2978" i="1"/>
  <c r="P2978" i="1"/>
  <c r="Q2978" i="1"/>
  <c r="N2999" i="1"/>
  <c r="Q2999" i="1"/>
  <c r="P2999" i="1"/>
  <c r="Q2460" i="1"/>
  <c r="P2460" i="1"/>
  <c r="N2460" i="1"/>
  <c r="N3041" i="1"/>
  <c r="Q3041" i="1"/>
  <c r="P3041" i="1"/>
  <c r="Q3384" i="1"/>
  <c r="N3384" i="1"/>
  <c r="P3384" i="1"/>
  <c r="Q3265" i="1"/>
  <c r="P3265" i="1"/>
  <c r="N3265" i="1"/>
  <c r="Q3503" i="1"/>
  <c r="P3503" i="1"/>
  <c r="N3503" i="1"/>
  <c r="P2579" i="1"/>
  <c r="Q2579" i="1"/>
  <c r="N2579" i="1"/>
  <c r="Q3216" i="1"/>
  <c r="P3216" i="1"/>
  <c r="N3216" i="1"/>
  <c r="N412" i="1"/>
  <c r="O412" i="1"/>
  <c r="O409" i="1"/>
  <c r="P101" i="1"/>
  <c r="Q101" i="1"/>
  <c r="N101" i="1"/>
  <c r="P157" i="1"/>
  <c r="Q157" i="1"/>
  <c r="N157" i="1"/>
  <c r="P129" i="1"/>
  <c r="Q129" i="1"/>
  <c r="N129" i="1"/>
  <c r="P283" i="1"/>
  <c r="Q283" i="1"/>
  <c r="N283" i="1"/>
  <c r="Q556" i="1"/>
  <c r="N556" i="1"/>
  <c r="P556" i="1"/>
  <c r="Q2145" i="1"/>
  <c r="P2145" i="1"/>
  <c r="N2145" i="1"/>
  <c r="Q1109" i="1"/>
  <c r="N1109" i="1"/>
  <c r="P1109" i="1"/>
  <c r="Q549" i="1"/>
  <c r="N549" i="1"/>
  <c r="P549" i="1"/>
  <c r="Q1018" i="1"/>
  <c r="P1018" i="1"/>
  <c r="N1018" i="1"/>
  <c r="Q997" i="1"/>
  <c r="P997" i="1"/>
  <c r="N997" i="1"/>
  <c r="Q374" i="1"/>
  <c r="N374" i="1"/>
  <c r="P374" i="1"/>
  <c r="Q626" i="1"/>
  <c r="N626" i="1"/>
  <c r="P626" i="1"/>
  <c r="Q1158" i="1"/>
  <c r="N1158" i="1"/>
  <c r="P1158" i="1"/>
  <c r="Q1760" i="1"/>
  <c r="P1760" i="1"/>
  <c r="N1760" i="1"/>
  <c r="N1249" i="1"/>
  <c r="P1249" i="1"/>
  <c r="Q1249" i="1"/>
  <c r="Q1914" i="1"/>
  <c r="P1914" i="1"/>
  <c r="N1914" i="1"/>
  <c r="Q1536" i="1"/>
  <c r="N1536" i="1"/>
  <c r="P1536" i="1"/>
  <c r="Q3069" i="1"/>
  <c r="N3069" i="1"/>
  <c r="P3069" i="1"/>
  <c r="N1326" i="1"/>
  <c r="P1326" i="1"/>
  <c r="Q1326" i="1"/>
  <c r="Q1900" i="1"/>
  <c r="P1900" i="1"/>
  <c r="N1900" i="1"/>
  <c r="Q1634" i="1"/>
  <c r="N1634" i="1"/>
  <c r="P1634" i="1"/>
  <c r="P1466" i="1"/>
  <c r="N1466" i="1"/>
  <c r="Q1466" i="1"/>
  <c r="N1382" i="1"/>
  <c r="Q1382" i="1"/>
  <c r="P1382" i="1"/>
  <c r="Q1501" i="1"/>
  <c r="N1501" i="1"/>
  <c r="P1501" i="1"/>
  <c r="Q2215" i="1"/>
  <c r="P2215" i="1"/>
  <c r="N2215" i="1"/>
  <c r="Q1949" i="1"/>
  <c r="P1949" i="1"/>
  <c r="N1949" i="1"/>
  <c r="Q3097" i="1"/>
  <c r="N3097" i="1"/>
  <c r="P3097" i="1"/>
  <c r="Q2432" i="1"/>
  <c r="P2432" i="1"/>
  <c r="N2432" i="1"/>
  <c r="Q3167" i="1"/>
  <c r="N3167" i="1"/>
  <c r="P3167" i="1"/>
  <c r="Q2138" i="1"/>
  <c r="P2138" i="1"/>
  <c r="N2138" i="1"/>
  <c r="Q2537" i="1"/>
  <c r="P2537" i="1"/>
  <c r="N2537" i="1"/>
  <c r="P2243" i="1"/>
  <c r="Q2243" i="1"/>
  <c r="N2243" i="1"/>
  <c r="P2257" i="1"/>
  <c r="Q2257" i="1"/>
  <c r="N2257" i="1"/>
  <c r="P3398" i="1"/>
  <c r="N3398" i="1"/>
  <c r="Q3398" i="1"/>
  <c r="Q2852" i="1"/>
  <c r="P2852" i="1"/>
  <c r="N2852" i="1"/>
  <c r="Q3279" i="1"/>
  <c r="P3279" i="1"/>
  <c r="N3279" i="1"/>
  <c r="Q3181" i="1"/>
  <c r="N3181" i="1"/>
  <c r="P3181" i="1"/>
  <c r="N2719" i="1"/>
  <c r="P2719" i="1"/>
  <c r="Q2719" i="1"/>
  <c r="P2586" i="1"/>
  <c r="Q2586" i="1"/>
  <c r="N2586" i="1"/>
  <c r="P2670" i="1"/>
  <c r="Q2670" i="1"/>
  <c r="N2670" i="1"/>
  <c r="N2908" i="1"/>
  <c r="Q2908" i="1"/>
  <c r="P2908" i="1"/>
  <c r="Q3342" i="1"/>
  <c r="P3342" i="1"/>
  <c r="N3342" i="1"/>
  <c r="O129" i="1"/>
  <c r="O132" i="1"/>
  <c r="N132" i="1"/>
  <c r="N223" i="1"/>
  <c r="O223" i="1"/>
  <c r="O220" i="1"/>
  <c r="O174" i="1"/>
  <c r="N174" i="1"/>
  <c r="O171" i="1"/>
  <c r="O815" i="1"/>
  <c r="O818" i="1"/>
  <c r="N818" i="1"/>
  <c r="N433" i="1"/>
  <c r="O433" i="1"/>
  <c r="O430" i="1"/>
  <c r="N685" i="1"/>
  <c r="O685" i="1"/>
  <c r="O682" i="1"/>
  <c r="N272" i="1"/>
  <c r="O272" i="1"/>
  <c r="O269" i="1"/>
  <c r="O1742" i="1"/>
  <c r="O1739" i="1"/>
  <c r="N1742" i="1"/>
  <c r="N552" i="1"/>
  <c r="O552" i="1"/>
  <c r="O549" i="1"/>
  <c r="O1035" i="1"/>
  <c r="N1035" i="1"/>
  <c r="O1032" i="1"/>
  <c r="N398" i="1"/>
  <c r="O398" i="1"/>
  <c r="O395" i="1"/>
  <c r="N650" i="1"/>
  <c r="O647" i="1"/>
  <c r="O650" i="1"/>
  <c r="O864" i="1"/>
  <c r="O867" i="1"/>
  <c r="N867" i="1"/>
  <c r="N3142" i="1"/>
  <c r="O3142" i="1"/>
  <c r="O3139" i="1"/>
  <c r="O2015" i="1"/>
  <c r="O2012" i="1"/>
  <c r="N2015" i="1"/>
  <c r="N1525" i="1"/>
  <c r="O1525" i="1"/>
  <c r="O1522" i="1"/>
  <c r="O1763" i="1"/>
  <c r="O1760" i="1"/>
  <c r="N1763" i="1"/>
  <c r="O2001" i="1"/>
  <c r="N2001" i="1"/>
  <c r="O1998" i="1"/>
  <c r="N1294" i="1"/>
  <c r="O1294" i="1"/>
  <c r="O1291" i="1"/>
  <c r="N2260" i="1"/>
  <c r="O2260" i="1"/>
  <c r="O2257" i="1"/>
  <c r="N1665" i="1"/>
  <c r="O1665" i="1"/>
  <c r="O1662" i="1"/>
  <c r="O1987" i="1"/>
  <c r="O1984" i="1"/>
  <c r="N1987" i="1"/>
  <c r="N1371" i="1"/>
  <c r="O1371" i="1"/>
  <c r="O1368" i="1"/>
  <c r="N1511" i="1"/>
  <c r="O1511" i="1"/>
  <c r="O1508" i="1"/>
  <c r="O2372" i="1"/>
  <c r="N2372" i="1"/>
  <c r="O2369" i="1"/>
  <c r="O1973" i="1"/>
  <c r="O1970" i="1"/>
  <c r="N1973" i="1"/>
  <c r="O1854" i="1"/>
  <c r="O1851" i="1"/>
  <c r="N1854" i="1"/>
  <c r="N2533" i="1"/>
  <c r="O2530" i="1"/>
  <c r="O2533" i="1"/>
  <c r="O2148" i="1"/>
  <c r="O2145" i="1"/>
  <c r="N2148" i="1"/>
  <c r="O3485" i="1"/>
  <c r="O3482" i="1"/>
  <c r="N3485" i="1"/>
  <c r="O2575" i="1"/>
  <c r="N2575" i="1"/>
  <c r="O2572" i="1"/>
  <c r="N2250" i="1"/>
  <c r="O2250" i="1"/>
  <c r="N2253" i="1"/>
  <c r="O2253" i="1"/>
  <c r="N3086" i="1"/>
  <c r="O3083" i="1"/>
  <c r="O3086" i="1"/>
  <c r="O2631" i="1"/>
  <c r="N2631" i="1"/>
  <c r="O2628" i="1"/>
  <c r="O3216" i="1"/>
  <c r="N3219" i="1"/>
  <c r="O3219" i="1"/>
  <c r="N3072" i="1"/>
  <c r="O3069" i="1"/>
  <c r="O3072" i="1"/>
  <c r="N3016" i="1"/>
  <c r="O3016" i="1"/>
  <c r="O3013" i="1"/>
  <c r="N3170" i="1"/>
  <c r="O3170" i="1"/>
  <c r="O3167" i="1"/>
  <c r="N3240" i="1"/>
  <c r="O3237" i="1"/>
  <c r="O3240" i="1"/>
  <c r="N2827" i="1"/>
  <c r="O2824" i="1"/>
  <c r="O2827" i="1"/>
  <c r="O3450" i="1"/>
  <c r="O3447" i="1"/>
  <c r="N3450" i="1"/>
  <c r="N2876" i="1"/>
  <c r="O2876" i="1"/>
  <c r="O2873" i="1"/>
  <c r="Q1011" i="1"/>
  <c r="P1011" i="1"/>
  <c r="N1011" i="1"/>
  <c r="P2747" i="1"/>
  <c r="N2747" i="1"/>
  <c r="Q2747" i="1"/>
  <c r="O27" i="1"/>
  <c r="N27" i="1"/>
  <c r="O24" i="1"/>
  <c r="P66" i="1"/>
  <c r="Q66" i="1"/>
  <c r="N66" i="1"/>
  <c r="P192" i="1"/>
  <c r="Q192" i="1"/>
  <c r="N192" i="1"/>
  <c r="Q1067" i="1"/>
  <c r="P1067" i="1"/>
  <c r="N1067" i="1"/>
  <c r="Q892" i="1"/>
  <c r="P892" i="1"/>
  <c r="N892" i="1"/>
  <c r="Q605" i="1"/>
  <c r="N605" i="1"/>
  <c r="P605" i="1"/>
  <c r="N1228" i="1"/>
  <c r="P1228" i="1"/>
  <c r="Q1228" i="1"/>
  <c r="Q2838" i="1"/>
  <c r="P2838" i="1"/>
  <c r="N2838" i="1"/>
  <c r="Q1613" i="1"/>
  <c r="N1613" i="1"/>
  <c r="P1613" i="1"/>
  <c r="N1361" i="1"/>
  <c r="P1361" i="1"/>
  <c r="Q1361" i="1"/>
  <c r="Q1935" i="1"/>
  <c r="P1935" i="1"/>
  <c r="N1935" i="1"/>
  <c r="Q2418" i="1"/>
  <c r="N2418" i="1"/>
  <c r="P2418" i="1"/>
  <c r="Q2124" i="1"/>
  <c r="P2124" i="1"/>
  <c r="N2124" i="1"/>
  <c r="Q3062" i="1"/>
  <c r="P3062" i="1"/>
  <c r="N3062" i="1"/>
  <c r="Q2824" i="1"/>
  <c r="P2824" i="1"/>
  <c r="N2824" i="1"/>
  <c r="Q3160" i="1"/>
  <c r="N3160" i="1"/>
  <c r="P3160" i="1"/>
  <c r="P2663" i="1"/>
  <c r="Q2663" i="1"/>
  <c r="N2663" i="1"/>
  <c r="Q3328" i="1"/>
  <c r="N3328" i="1"/>
  <c r="P3328" i="1"/>
  <c r="N307" i="1"/>
  <c r="O307" i="1"/>
  <c r="O304" i="1"/>
  <c r="O195" i="1"/>
  <c r="N195" i="1"/>
  <c r="O192" i="1"/>
  <c r="O97" i="1"/>
  <c r="N97" i="1"/>
  <c r="O94" i="1"/>
  <c r="O808" i="1"/>
  <c r="O811" i="1"/>
  <c r="N811" i="1"/>
  <c r="P185" i="1"/>
  <c r="Q185" i="1"/>
  <c r="N185" i="1"/>
  <c r="P255" i="1"/>
  <c r="Q255" i="1"/>
  <c r="N255" i="1"/>
  <c r="P248" i="1"/>
  <c r="Q248" i="1"/>
  <c r="N248" i="1"/>
  <c r="Q325" i="1"/>
  <c r="P325" i="1"/>
  <c r="N325" i="1"/>
  <c r="Q577" i="1"/>
  <c r="P577" i="1"/>
  <c r="N577" i="1"/>
  <c r="Q766" i="1"/>
  <c r="P766" i="1"/>
  <c r="N766" i="1"/>
  <c r="Q318" i="1"/>
  <c r="N318" i="1"/>
  <c r="P318" i="1"/>
  <c r="Q570" i="1"/>
  <c r="N570" i="1"/>
  <c r="P570" i="1"/>
  <c r="Q829" i="1"/>
  <c r="P829" i="1"/>
  <c r="N829" i="1"/>
  <c r="Q1004" i="1"/>
  <c r="P1004" i="1"/>
  <c r="N1004" i="1"/>
  <c r="Q395" i="1"/>
  <c r="N395" i="1"/>
  <c r="P395" i="1"/>
  <c r="Q647" i="1"/>
  <c r="N647" i="1"/>
  <c r="P647" i="1"/>
  <c r="Q787" i="1"/>
  <c r="N787" i="1"/>
  <c r="P787" i="1"/>
  <c r="Q1774" i="1"/>
  <c r="P1774" i="1"/>
  <c r="N1774" i="1"/>
  <c r="N1270" i="1"/>
  <c r="P1270" i="1"/>
  <c r="Q1270" i="1"/>
  <c r="Q1956" i="1"/>
  <c r="P1956" i="1"/>
  <c r="N1956" i="1"/>
  <c r="Q1557" i="1"/>
  <c r="N1557" i="1"/>
  <c r="P1557" i="1"/>
  <c r="Q2019" i="1"/>
  <c r="P2019" i="1"/>
  <c r="N2019" i="1"/>
  <c r="N1347" i="1"/>
  <c r="P1347" i="1"/>
  <c r="Q1347" i="1"/>
  <c r="Q1942" i="1"/>
  <c r="P1942" i="1"/>
  <c r="N1942" i="1"/>
  <c r="Q1655" i="1"/>
  <c r="P1655" i="1"/>
  <c r="N1655" i="1"/>
  <c r="Q1802" i="1"/>
  <c r="P1802" i="1"/>
  <c r="N1802" i="1"/>
  <c r="N1403" i="1"/>
  <c r="P1403" i="1"/>
  <c r="Q1403" i="1"/>
  <c r="Q1522" i="1"/>
  <c r="N1522" i="1"/>
  <c r="P1522" i="1"/>
  <c r="Q1795" i="1"/>
  <c r="P1795" i="1"/>
  <c r="N1795" i="1"/>
  <c r="Q1963" i="1"/>
  <c r="P1963" i="1"/>
  <c r="N1963" i="1"/>
  <c r="Q2495" i="1"/>
  <c r="P2495" i="1"/>
  <c r="N2495" i="1"/>
  <c r="Q2474" i="1"/>
  <c r="P2474" i="1"/>
  <c r="N2474" i="1"/>
  <c r="Q3188" i="1"/>
  <c r="N3188" i="1"/>
  <c r="P3188" i="1"/>
  <c r="Q2152" i="1"/>
  <c r="P2152" i="1"/>
  <c r="N2152" i="1"/>
  <c r="N2726" i="1"/>
  <c r="Q2726" i="1"/>
  <c r="P2726" i="1"/>
  <c r="P2278" i="1"/>
  <c r="Q2278" i="1"/>
  <c r="N2278" i="1"/>
  <c r="Q2425" i="1"/>
  <c r="N2425" i="1"/>
  <c r="P2425" i="1"/>
  <c r="Q3412" i="1"/>
  <c r="P3412" i="1"/>
  <c r="N3412" i="1"/>
  <c r="N2880" i="1"/>
  <c r="P2880" i="1"/>
  <c r="Q2880" i="1"/>
  <c r="Q3293" i="1"/>
  <c r="P3293" i="1"/>
  <c r="N3293" i="1"/>
  <c r="Q3202" i="1"/>
  <c r="P3202" i="1"/>
  <c r="N3202" i="1"/>
  <c r="Q2761" i="1"/>
  <c r="P2761" i="1"/>
  <c r="N2761" i="1"/>
  <c r="P2593" i="1"/>
  <c r="Q2593" i="1"/>
  <c r="N2593" i="1"/>
  <c r="P2677" i="1"/>
  <c r="Q2677" i="1"/>
  <c r="N2677" i="1"/>
  <c r="N2929" i="1"/>
  <c r="Q2929" i="1"/>
  <c r="P2929" i="1"/>
  <c r="Q3356" i="1"/>
  <c r="P3356" i="1"/>
  <c r="N3356" i="1"/>
  <c r="O206" i="1"/>
  <c r="O209" i="1"/>
  <c r="N209" i="1"/>
  <c r="O41" i="1"/>
  <c r="N41" i="1"/>
  <c r="O38" i="1"/>
  <c r="N335" i="1"/>
  <c r="O335" i="1"/>
  <c r="O332" i="1"/>
  <c r="O969" i="1"/>
  <c r="O972" i="1"/>
  <c r="N972" i="1"/>
  <c r="N454" i="1"/>
  <c r="O454" i="1"/>
  <c r="O451" i="1"/>
  <c r="N706" i="1"/>
  <c r="O706" i="1"/>
  <c r="O703" i="1"/>
  <c r="N300" i="1"/>
  <c r="O300" i="1"/>
  <c r="O297" i="1"/>
  <c r="N321" i="1"/>
  <c r="O321" i="1"/>
  <c r="O318" i="1"/>
  <c r="N573" i="1"/>
  <c r="O573" i="1"/>
  <c r="O570" i="1"/>
  <c r="O902" i="1"/>
  <c r="N902" i="1"/>
  <c r="O899" i="1"/>
  <c r="N419" i="1"/>
  <c r="O419" i="1"/>
  <c r="O416" i="1"/>
  <c r="N671" i="1"/>
  <c r="O668" i="1"/>
  <c r="O671" i="1"/>
  <c r="O871" i="1"/>
  <c r="O874" i="1"/>
  <c r="N874" i="1"/>
  <c r="N1217" i="1"/>
  <c r="O1214" i="1"/>
  <c r="O1217" i="1"/>
  <c r="O2071" i="1"/>
  <c r="O2068" i="1"/>
  <c r="N2071" i="1"/>
  <c r="N1546" i="1"/>
  <c r="O1546" i="1"/>
  <c r="O1543" i="1"/>
  <c r="O1777" i="1"/>
  <c r="O1774" i="1"/>
  <c r="N1777" i="1"/>
  <c r="O2446" i="1"/>
  <c r="O2449" i="1"/>
  <c r="N2449" i="1"/>
  <c r="N1315" i="1"/>
  <c r="O1315" i="1"/>
  <c r="O1312" i="1"/>
  <c r="O2579" i="1"/>
  <c r="O2582" i="1"/>
  <c r="N2582" i="1"/>
  <c r="N1686" i="1"/>
  <c r="O1686" i="1"/>
  <c r="O1683" i="1"/>
  <c r="O2043" i="1"/>
  <c r="O2040" i="1"/>
  <c r="N2043" i="1"/>
  <c r="N1392" i="1"/>
  <c r="O1392" i="1"/>
  <c r="O1389" i="1"/>
  <c r="N1532" i="1"/>
  <c r="O1532" i="1"/>
  <c r="O1529" i="1"/>
  <c r="O2558" i="1"/>
  <c r="O2561" i="1"/>
  <c r="N2561" i="1"/>
  <c r="O2050" i="1"/>
  <c r="O2047" i="1"/>
  <c r="N2050" i="1"/>
  <c r="O1868" i="1"/>
  <c r="O1865" i="1"/>
  <c r="N1868" i="1"/>
  <c r="N2722" i="1"/>
  <c r="O2722" i="1"/>
  <c r="O2719" i="1"/>
  <c r="O2162" i="1"/>
  <c r="O2159" i="1"/>
  <c r="N2162" i="1"/>
  <c r="N2239" i="1"/>
  <c r="O2239" i="1"/>
  <c r="O2236" i="1"/>
  <c r="O2596" i="1"/>
  <c r="N2596" i="1"/>
  <c r="O2593" i="1"/>
  <c r="O2421" i="1"/>
  <c r="N2421" i="1"/>
  <c r="O2418" i="1"/>
  <c r="O3247" i="1"/>
  <c r="O3244" i="1"/>
  <c r="N3247" i="1"/>
  <c r="O2652" i="1"/>
  <c r="N2652" i="1"/>
  <c r="O2649" i="1"/>
  <c r="N3471" i="1"/>
  <c r="O3471" i="1"/>
  <c r="O3468" i="1"/>
  <c r="N3121" i="1"/>
  <c r="O3121" i="1"/>
  <c r="O3118" i="1"/>
  <c r="N3065" i="1"/>
  <c r="O3065" i="1"/>
  <c r="O3062" i="1"/>
  <c r="N3191" i="1"/>
  <c r="O3191" i="1"/>
  <c r="O3188" i="1"/>
  <c r="O3254" i="1"/>
  <c r="O3251" i="1"/>
  <c r="N3254" i="1"/>
  <c r="N2855" i="1"/>
  <c r="O2852" i="1"/>
  <c r="O2855" i="1"/>
  <c r="O3461" i="1"/>
  <c r="O3464" i="1"/>
  <c r="N3464" i="1"/>
  <c r="N3107" i="1"/>
  <c r="O3107" i="1"/>
  <c r="O3104" i="1"/>
  <c r="V17" i="1"/>
  <c r="G17" i="1"/>
  <c r="X3279" i="1" l="1"/>
  <c r="Y3279" i="1"/>
  <c r="Z3279" i="1"/>
  <c r="AA3279" i="1"/>
  <c r="Y1872" i="1"/>
  <c r="Z1872" i="1"/>
  <c r="AA1872" i="1"/>
  <c r="X1872" i="1"/>
  <c r="AA1210" i="1"/>
  <c r="X1210" i="1"/>
  <c r="Y1210" i="1"/>
  <c r="Z1210" i="1"/>
  <c r="AA3317" i="1"/>
  <c r="Y3317" i="1"/>
  <c r="Z3317" i="1"/>
  <c r="X3317" i="1"/>
  <c r="Y3121" i="1"/>
  <c r="Z3121" i="1"/>
  <c r="AA3121" i="1"/>
  <c r="X3121" i="1"/>
  <c r="X671" i="1"/>
  <c r="Y671" i="1"/>
  <c r="Z671" i="1"/>
  <c r="AA671" i="1"/>
  <c r="X3471" i="1"/>
  <c r="Y3471" i="1"/>
  <c r="Z3471" i="1"/>
  <c r="AA3471" i="1"/>
  <c r="AA1392" i="1"/>
  <c r="X1392" i="1"/>
  <c r="Y1392" i="1"/>
  <c r="Z1392" i="1"/>
  <c r="X300" i="1"/>
  <c r="Y300" i="1"/>
  <c r="Z300" i="1"/>
  <c r="AA300" i="1"/>
  <c r="Y2050" i="1"/>
  <c r="Z2050" i="1"/>
  <c r="AA2050" i="1"/>
  <c r="X2050" i="1"/>
  <c r="X2043" i="1"/>
  <c r="Y2043" i="1"/>
  <c r="Z2043" i="1"/>
  <c r="AA2043" i="1"/>
  <c r="Y2449" i="1"/>
  <c r="Z2449" i="1"/>
  <c r="AA2449" i="1"/>
  <c r="X2449" i="1"/>
  <c r="X395" i="1"/>
  <c r="Y395" i="1"/>
  <c r="Z395" i="1"/>
  <c r="AA395" i="1"/>
  <c r="X318" i="1"/>
  <c r="Y318" i="1"/>
  <c r="AA318" i="1"/>
  <c r="Z318" i="1"/>
  <c r="X97" i="1"/>
  <c r="Y97" i="1"/>
  <c r="AA97" i="1"/>
  <c r="Z97" i="1"/>
  <c r="Y2827" i="1"/>
  <c r="Z2827" i="1"/>
  <c r="AA2827" i="1"/>
  <c r="X2827" i="1"/>
  <c r="X3072" i="1"/>
  <c r="Y3072" i="1"/>
  <c r="Z3072" i="1"/>
  <c r="AA3072" i="1"/>
  <c r="X2908" i="1"/>
  <c r="Y2908" i="1"/>
  <c r="Z2908" i="1"/>
  <c r="AA2908" i="1"/>
  <c r="X2799" i="1"/>
  <c r="Y2799" i="1"/>
  <c r="Z2799" i="1"/>
  <c r="AA2799" i="1"/>
  <c r="X3030" i="1"/>
  <c r="Y3030" i="1"/>
  <c r="Z3030" i="1"/>
  <c r="AA3030" i="1"/>
  <c r="X2337" i="1"/>
  <c r="Y2337" i="1"/>
  <c r="Z2337" i="1"/>
  <c r="AA2337" i="1"/>
  <c r="Y1490" i="1"/>
  <c r="Z1490" i="1"/>
  <c r="X1490" i="1"/>
  <c r="AA1490" i="1"/>
  <c r="AA1504" i="1"/>
  <c r="Y1504" i="1"/>
  <c r="X1504" i="1"/>
  <c r="Z1504" i="1"/>
  <c r="X629" i="1"/>
  <c r="Y629" i="1"/>
  <c r="Z629" i="1"/>
  <c r="AA629" i="1"/>
  <c r="Y2932" i="1"/>
  <c r="Z2932" i="1"/>
  <c r="AA2932" i="1"/>
  <c r="X2932" i="1"/>
  <c r="Z1721" i="1"/>
  <c r="AA1721" i="1"/>
  <c r="Y1721" i="1"/>
  <c r="X1721" i="1"/>
  <c r="AA1623" i="1"/>
  <c r="X1623" i="1"/>
  <c r="Y1623" i="1"/>
  <c r="Z1623" i="1"/>
  <c r="X3139" i="1"/>
  <c r="Y3139" i="1"/>
  <c r="Z3139" i="1"/>
  <c r="AA3139" i="1"/>
  <c r="Z1711" i="1"/>
  <c r="X1711" i="1"/>
  <c r="Y1711" i="1"/>
  <c r="AA1711" i="1"/>
  <c r="AA1592" i="1"/>
  <c r="X1592" i="1"/>
  <c r="Y1592" i="1"/>
  <c r="Z1592" i="1"/>
  <c r="AA1494" i="1"/>
  <c r="Y1494" i="1"/>
  <c r="X1494" i="1"/>
  <c r="Z1494" i="1"/>
  <c r="X955" i="1"/>
  <c r="Y955" i="1"/>
  <c r="Z955" i="1"/>
  <c r="AA955" i="1"/>
  <c r="X759" i="1"/>
  <c r="Y759" i="1"/>
  <c r="AA759" i="1"/>
  <c r="Z759" i="1"/>
  <c r="X514" i="1"/>
  <c r="Y514" i="1"/>
  <c r="Z514" i="1"/>
  <c r="AA514" i="1"/>
  <c r="X45" i="1"/>
  <c r="Y45" i="1"/>
  <c r="AA45" i="1"/>
  <c r="Z45" i="1"/>
  <c r="X1847" i="1"/>
  <c r="Y1847" i="1"/>
  <c r="Z1847" i="1"/>
  <c r="AA1847" i="1"/>
  <c r="Y1861" i="1"/>
  <c r="Z1861" i="1"/>
  <c r="AA1861" i="1"/>
  <c r="X1861" i="1"/>
  <c r="X1875" i="1"/>
  <c r="Y1875" i="1"/>
  <c r="Z1875" i="1"/>
  <c r="AA1875" i="1"/>
  <c r="AA1063" i="1"/>
  <c r="X1063" i="1"/>
  <c r="Y1063" i="1"/>
  <c r="Z1063" i="1"/>
  <c r="X2404" i="1"/>
  <c r="Y2404" i="1"/>
  <c r="Z2404" i="1"/>
  <c r="AA2404" i="1"/>
  <c r="X213" i="1"/>
  <c r="Y213" i="1"/>
  <c r="AA213" i="1"/>
  <c r="Z213" i="1"/>
  <c r="X783" i="1"/>
  <c r="Y783" i="1"/>
  <c r="Z783" i="1"/>
  <c r="AA783" i="1"/>
  <c r="X1193" i="1"/>
  <c r="Y1193" i="1"/>
  <c r="Z1193" i="1"/>
  <c r="AA1193" i="1"/>
  <c r="Y2386" i="1"/>
  <c r="Z2386" i="1"/>
  <c r="AA2386" i="1"/>
  <c r="X2386" i="1"/>
  <c r="X944" i="1"/>
  <c r="Y944" i="1"/>
  <c r="Z944" i="1"/>
  <c r="AA944" i="1"/>
  <c r="Y1417" i="1"/>
  <c r="Z1417" i="1"/>
  <c r="X1417" i="1"/>
  <c r="AA1417" i="1"/>
  <c r="AA3380" i="1"/>
  <c r="Y3380" i="1"/>
  <c r="X3380" i="1"/>
  <c r="Z3380" i="1"/>
  <c r="X2894" i="1"/>
  <c r="Y2894" i="1"/>
  <c r="Z2894" i="1"/>
  <c r="AA2894" i="1"/>
  <c r="Y1396" i="1"/>
  <c r="Z1396" i="1"/>
  <c r="X1396" i="1"/>
  <c r="AA1396" i="1"/>
  <c r="Y2785" i="1"/>
  <c r="Z2785" i="1"/>
  <c r="AA2785" i="1"/>
  <c r="X2785" i="1"/>
  <c r="Y3058" i="1"/>
  <c r="Z3058" i="1"/>
  <c r="AA3058" i="1"/>
  <c r="X3058" i="1"/>
  <c r="AA1420" i="1"/>
  <c r="Y1420" i="1"/>
  <c r="X1420" i="1"/>
  <c r="Z1420" i="1"/>
  <c r="Y2911" i="1"/>
  <c r="Z2911" i="1"/>
  <c r="AA2911" i="1"/>
  <c r="X2911" i="1"/>
  <c r="X524" i="1"/>
  <c r="Y524" i="1"/>
  <c r="Z524" i="1"/>
  <c r="AA524" i="1"/>
  <c r="X153" i="1"/>
  <c r="Y153" i="1"/>
  <c r="Z153" i="1"/>
  <c r="AA153" i="1"/>
  <c r="X3118" i="1"/>
  <c r="Y3118" i="1"/>
  <c r="Z3118" i="1"/>
  <c r="AA3118" i="1"/>
  <c r="X1970" i="1"/>
  <c r="Y1970" i="1"/>
  <c r="Z1970" i="1"/>
  <c r="AA1970" i="1"/>
  <c r="X1739" i="1"/>
  <c r="Y1739" i="1"/>
  <c r="Z1739" i="1"/>
  <c r="AA1739" i="1"/>
  <c r="X500" i="1"/>
  <c r="Y500" i="1"/>
  <c r="Z500" i="1"/>
  <c r="AA500" i="1"/>
  <c r="X423" i="1"/>
  <c r="Y423" i="1"/>
  <c r="AA423" i="1"/>
  <c r="Z423" i="1"/>
  <c r="X80" i="1"/>
  <c r="Y80" i="1"/>
  <c r="Z80" i="1"/>
  <c r="AA80" i="1"/>
  <c r="X59" i="1"/>
  <c r="Y59" i="1"/>
  <c r="Z59" i="1"/>
  <c r="AA59" i="1"/>
  <c r="Y2176" i="1"/>
  <c r="Z2176" i="1"/>
  <c r="AA2176" i="1"/>
  <c r="X2176" i="1"/>
  <c r="Y2481" i="1"/>
  <c r="Z2481" i="1"/>
  <c r="AA2481" i="1"/>
  <c r="X2481" i="1"/>
  <c r="AA958" i="1"/>
  <c r="X958" i="1"/>
  <c r="Y958" i="1"/>
  <c r="Z958" i="1"/>
  <c r="AA3244" i="1"/>
  <c r="Y3244" i="1"/>
  <c r="Z3244" i="1"/>
  <c r="X3244" i="1"/>
  <c r="X3419" i="1"/>
  <c r="Y3419" i="1"/>
  <c r="Z3419" i="1"/>
  <c r="AA3419" i="1"/>
  <c r="X2887" i="1"/>
  <c r="Y2887" i="1"/>
  <c r="Z2887" i="1"/>
  <c r="AA2887" i="1"/>
  <c r="Y2040" i="1"/>
  <c r="Z2040" i="1"/>
  <c r="AA2040" i="1"/>
  <c r="X2040" i="1"/>
  <c r="Y1851" i="1"/>
  <c r="Z1851" i="1"/>
  <c r="AA1851" i="1"/>
  <c r="X1851" i="1"/>
  <c r="X2005" i="1"/>
  <c r="Y2005" i="1"/>
  <c r="Z2005" i="1"/>
  <c r="AA2005" i="1"/>
  <c r="AA927" i="1"/>
  <c r="X927" i="1"/>
  <c r="Y927" i="1"/>
  <c r="Z927" i="1"/>
  <c r="X409" i="1"/>
  <c r="Y409" i="1"/>
  <c r="Z409" i="1"/>
  <c r="AA409" i="1"/>
  <c r="Y1977" i="1"/>
  <c r="Z1977" i="1"/>
  <c r="AA1977" i="1"/>
  <c r="X1977" i="1"/>
  <c r="X797" i="1"/>
  <c r="Y797" i="1"/>
  <c r="Z797" i="1"/>
  <c r="AA797" i="1"/>
  <c r="X3230" i="1"/>
  <c r="Y3230" i="1"/>
  <c r="Z3230" i="1"/>
  <c r="AA3230" i="1"/>
  <c r="X3405" i="1"/>
  <c r="Y3405" i="1"/>
  <c r="Z3405" i="1"/>
  <c r="AA3405" i="1"/>
  <c r="X2803" i="1"/>
  <c r="Y2803" i="1"/>
  <c r="Z2803" i="1"/>
  <c r="AA2803" i="1"/>
  <c r="X2026" i="1"/>
  <c r="Y2026" i="1"/>
  <c r="Z2026" i="1"/>
  <c r="AA2026" i="1"/>
  <c r="X1837" i="1"/>
  <c r="Y1837" i="1"/>
  <c r="Z1837" i="1"/>
  <c r="AA1837" i="1"/>
  <c r="X780" i="1"/>
  <c r="Y780" i="1"/>
  <c r="AA780" i="1"/>
  <c r="Z780" i="1"/>
  <c r="X850" i="1"/>
  <c r="Y850" i="1"/>
  <c r="Z850" i="1"/>
  <c r="AA850" i="1"/>
  <c r="X178" i="1"/>
  <c r="Y178" i="1"/>
  <c r="Z178" i="1"/>
  <c r="AA178" i="1"/>
  <c r="Y1788" i="1"/>
  <c r="Z1788" i="1"/>
  <c r="AA1788" i="1"/>
  <c r="X1788" i="1"/>
  <c r="X965" i="1"/>
  <c r="Y965" i="1"/>
  <c r="Z965" i="1"/>
  <c r="AA965" i="1"/>
  <c r="X3321" i="1"/>
  <c r="Y3321" i="1"/>
  <c r="Z3321" i="1"/>
  <c r="AA3321" i="1"/>
  <c r="AA1697" i="1"/>
  <c r="Y1697" i="1"/>
  <c r="Z1697" i="1"/>
  <c r="X1697" i="1"/>
  <c r="X1081" i="1"/>
  <c r="Y1081" i="1"/>
  <c r="Z1081" i="1"/>
  <c r="AA1081" i="1"/>
  <c r="X1140" i="1"/>
  <c r="Y1140" i="1"/>
  <c r="Z1140" i="1"/>
  <c r="AA1140" i="1"/>
  <c r="AA1403" i="1"/>
  <c r="X1403" i="1"/>
  <c r="Y1403" i="1"/>
  <c r="Z1403" i="1"/>
  <c r="Y2250" i="1"/>
  <c r="Z2250" i="1"/>
  <c r="AA2250" i="1"/>
  <c r="X2250" i="1"/>
  <c r="X290" i="1"/>
  <c r="Y290" i="1"/>
  <c r="Z290" i="1"/>
  <c r="AA290" i="1"/>
  <c r="AA3359" i="1"/>
  <c r="Z3359" i="1"/>
  <c r="Y3359" i="1"/>
  <c r="X3359" i="1"/>
  <c r="Y2187" i="1"/>
  <c r="Z2187" i="1"/>
  <c r="AA2187" i="1"/>
  <c r="X2187" i="1"/>
  <c r="X843" i="1"/>
  <c r="Y843" i="1"/>
  <c r="AA843" i="1"/>
  <c r="Z843" i="1"/>
  <c r="X1217" i="1"/>
  <c r="Y1217" i="1"/>
  <c r="Z1217" i="1"/>
  <c r="AA1217" i="1"/>
  <c r="X706" i="1"/>
  <c r="Y706" i="1"/>
  <c r="AA706" i="1"/>
  <c r="Z706" i="1"/>
  <c r="X3356" i="1"/>
  <c r="Y3356" i="1"/>
  <c r="Z3356" i="1"/>
  <c r="AA3356" i="1"/>
  <c r="X2761" i="1"/>
  <c r="Y2761" i="1"/>
  <c r="Z2761" i="1"/>
  <c r="AA2761" i="1"/>
  <c r="AA3412" i="1"/>
  <c r="Z3412" i="1"/>
  <c r="Y3412" i="1"/>
  <c r="X3412" i="1"/>
  <c r="X2152" i="1"/>
  <c r="Y2152" i="1"/>
  <c r="Z2152" i="1"/>
  <c r="AA2152" i="1"/>
  <c r="X1963" i="1"/>
  <c r="Y1963" i="1"/>
  <c r="Z1963" i="1"/>
  <c r="AA1963" i="1"/>
  <c r="X1802" i="1"/>
  <c r="Y1802" i="1"/>
  <c r="Z1802" i="1"/>
  <c r="AA1802" i="1"/>
  <c r="Y2019" i="1"/>
  <c r="Z2019" i="1"/>
  <c r="AA2019" i="1"/>
  <c r="X2019" i="1"/>
  <c r="X1774" i="1"/>
  <c r="Y1774" i="1"/>
  <c r="Z1774" i="1"/>
  <c r="AA1774" i="1"/>
  <c r="X1004" i="1"/>
  <c r="Y1004" i="1"/>
  <c r="Z1004" i="1"/>
  <c r="AA1004" i="1"/>
  <c r="X766" i="1"/>
  <c r="Y766" i="1"/>
  <c r="Z766" i="1"/>
  <c r="AA766" i="1"/>
  <c r="X255" i="1"/>
  <c r="Y255" i="1"/>
  <c r="AA255" i="1"/>
  <c r="Z255" i="1"/>
  <c r="X3219" i="1"/>
  <c r="Y3219" i="1"/>
  <c r="Z3219" i="1"/>
  <c r="AA3219" i="1"/>
  <c r="X1854" i="1"/>
  <c r="Y1854" i="1"/>
  <c r="Z1854" i="1"/>
  <c r="AA1854" i="1"/>
  <c r="X2015" i="1"/>
  <c r="Y2015" i="1"/>
  <c r="Z2015" i="1"/>
  <c r="AA2015" i="1"/>
  <c r="Y1501" i="1"/>
  <c r="Z1501" i="1"/>
  <c r="X1501" i="1"/>
  <c r="AA1501" i="1"/>
  <c r="X626" i="1"/>
  <c r="Y626" i="1"/>
  <c r="Z626" i="1"/>
  <c r="AA626" i="1"/>
  <c r="X549" i="1"/>
  <c r="Y549" i="1"/>
  <c r="AA549" i="1"/>
  <c r="Z549" i="1"/>
  <c r="X3226" i="1"/>
  <c r="Y3226" i="1"/>
  <c r="Z3226" i="1"/>
  <c r="AA3226" i="1"/>
  <c r="X2694" i="1"/>
  <c r="Y2694" i="1"/>
  <c r="Z2694" i="1"/>
  <c r="AA2694" i="1"/>
  <c r="AA1084" i="1"/>
  <c r="X1084" i="1"/>
  <c r="Y1084" i="1"/>
  <c r="Z1084" i="1"/>
  <c r="X1070" i="1"/>
  <c r="Y1070" i="1"/>
  <c r="Z1070" i="1"/>
  <c r="AA1070" i="1"/>
  <c r="X251" i="1"/>
  <c r="Y251" i="1"/>
  <c r="Z251" i="1"/>
  <c r="AA251" i="1"/>
  <c r="X2656" i="1"/>
  <c r="Y2656" i="1"/>
  <c r="Z2656" i="1"/>
  <c r="AA2656" i="1"/>
  <c r="AA1445" i="1"/>
  <c r="X1445" i="1"/>
  <c r="Y1445" i="1"/>
  <c r="Z1445" i="1"/>
  <c r="X1816" i="1"/>
  <c r="Y1816" i="1"/>
  <c r="Z1816" i="1"/>
  <c r="AA1816" i="1"/>
  <c r="Y1830" i="1"/>
  <c r="Z1830" i="1"/>
  <c r="AA1830" i="1"/>
  <c r="X1830" i="1"/>
  <c r="X584" i="1"/>
  <c r="Y584" i="1"/>
  <c r="Z584" i="1"/>
  <c r="AA584" i="1"/>
  <c r="Y2365" i="1"/>
  <c r="Z2365" i="1"/>
  <c r="AA2365" i="1"/>
  <c r="X2365" i="1"/>
  <c r="X1196" i="1"/>
  <c r="Y1196" i="1"/>
  <c r="Z1196" i="1"/>
  <c r="AA1196" i="1"/>
  <c r="X328" i="1"/>
  <c r="Y328" i="1"/>
  <c r="AA328" i="1"/>
  <c r="Z328" i="1"/>
  <c r="X2792" i="1"/>
  <c r="Y2792" i="1"/>
  <c r="Z2792" i="1"/>
  <c r="AA2792" i="1"/>
  <c r="Y3100" i="1"/>
  <c r="Z3100" i="1"/>
  <c r="AA3100" i="1"/>
  <c r="X3100" i="1"/>
  <c r="X2757" i="1"/>
  <c r="Y2757" i="1"/>
  <c r="Z2757" i="1"/>
  <c r="AA2757" i="1"/>
  <c r="X741" i="1"/>
  <c r="Y741" i="1"/>
  <c r="Z741" i="1"/>
  <c r="AA741" i="1"/>
  <c r="X622" i="1"/>
  <c r="Y622" i="1"/>
  <c r="AA622" i="1"/>
  <c r="Z622" i="1"/>
  <c r="X3300" i="1"/>
  <c r="Y3300" i="1"/>
  <c r="Z3300" i="1"/>
  <c r="AA3300" i="1"/>
  <c r="AA3475" i="1"/>
  <c r="Z3475" i="1"/>
  <c r="Y3475" i="1"/>
  <c r="X3475" i="1"/>
  <c r="X2096" i="1"/>
  <c r="Y2096" i="1"/>
  <c r="Z2096" i="1"/>
  <c r="AA2096" i="1"/>
  <c r="X1907" i="1"/>
  <c r="Y1907" i="1"/>
  <c r="Z1907" i="1"/>
  <c r="AA1907" i="1"/>
  <c r="X885" i="1"/>
  <c r="Y885" i="1"/>
  <c r="AA885" i="1"/>
  <c r="Z885" i="1"/>
  <c r="X745" i="1"/>
  <c r="Y745" i="1"/>
  <c r="Z745" i="1"/>
  <c r="AA745" i="1"/>
  <c r="X276" i="1"/>
  <c r="Y276" i="1"/>
  <c r="AA276" i="1"/>
  <c r="Z276" i="1"/>
  <c r="X521" i="1"/>
  <c r="Y521" i="1"/>
  <c r="Z521" i="1"/>
  <c r="AA521" i="1"/>
  <c r="X2789" i="1"/>
  <c r="Y2789" i="1"/>
  <c r="Z2789" i="1"/>
  <c r="AA2789" i="1"/>
  <c r="X1805" i="1"/>
  <c r="Y1805" i="1"/>
  <c r="Z1805" i="1"/>
  <c r="AA1805" i="1"/>
  <c r="Y1819" i="1"/>
  <c r="Z1819" i="1"/>
  <c r="AA1819" i="1"/>
  <c r="X1819" i="1"/>
  <c r="X1833" i="1"/>
  <c r="Y1833" i="1"/>
  <c r="Z1833" i="1"/>
  <c r="AA1833" i="1"/>
  <c r="Y1756" i="1"/>
  <c r="Z1756" i="1"/>
  <c r="AA1756" i="1"/>
  <c r="X1756" i="1"/>
  <c r="X2383" i="1"/>
  <c r="Y2383" i="1"/>
  <c r="Z2383" i="1"/>
  <c r="AA2383" i="1"/>
  <c r="X136" i="1"/>
  <c r="Y136" i="1"/>
  <c r="Z136" i="1"/>
  <c r="AA136" i="1"/>
  <c r="X3447" i="1"/>
  <c r="Y3447" i="1"/>
  <c r="Z3447" i="1"/>
  <c r="AA3447" i="1"/>
  <c r="AA1529" i="1"/>
  <c r="X1529" i="1"/>
  <c r="Y1529" i="1"/>
  <c r="Z1529" i="1"/>
  <c r="X188" i="1"/>
  <c r="Y188" i="1"/>
  <c r="Z188" i="1"/>
  <c r="AA188" i="1"/>
  <c r="Y1375" i="1"/>
  <c r="Z1375" i="1"/>
  <c r="X1375" i="1"/>
  <c r="AA1375" i="1"/>
  <c r="AA1462" i="1"/>
  <c r="Y1462" i="1"/>
  <c r="X1462" i="1"/>
  <c r="Z1462" i="1"/>
  <c r="X475" i="1"/>
  <c r="Y475" i="1"/>
  <c r="AA475" i="1"/>
  <c r="Z475" i="1"/>
  <c r="X3093" i="1"/>
  <c r="Y3093" i="1"/>
  <c r="Z3093" i="1"/>
  <c r="AA3093" i="1"/>
  <c r="Y2953" i="1"/>
  <c r="Z2953" i="1"/>
  <c r="AA2953" i="1"/>
  <c r="X2953" i="1"/>
  <c r="X3205" i="1"/>
  <c r="Y3205" i="1"/>
  <c r="Z3205" i="1"/>
  <c r="AA3205" i="1"/>
  <c r="Z1616" i="1"/>
  <c r="X1616" i="1"/>
  <c r="Y1616" i="1"/>
  <c r="AA1616" i="1"/>
  <c r="AA1518" i="1"/>
  <c r="X1518" i="1"/>
  <c r="Y1518" i="1"/>
  <c r="Z1518" i="1"/>
  <c r="Y1630" i="1"/>
  <c r="X1630" i="1"/>
  <c r="Z1630" i="1"/>
  <c r="AA1630" i="1"/>
  <c r="X755" i="1"/>
  <c r="Y755" i="1"/>
  <c r="Z755" i="1"/>
  <c r="AA755" i="1"/>
  <c r="X405" i="1"/>
  <c r="Y405" i="1"/>
  <c r="Z405" i="1"/>
  <c r="AA405" i="1"/>
  <c r="X3044" i="1"/>
  <c r="Y3044" i="1"/>
  <c r="Z3044" i="1"/>
  <c r="AA3044" i="1"/>
  <c r="X2813" i="1"/>
  <c r="Y2813" i="1"/>
  <c r="Z2813" i="1"/>
  <c r="AA2813" i="1"/>
  <c r="Y3184" i="1"/>
  <c r="Z3184" i="1"/>
  <c r="AA3184" i="1"/>
  <c r="X3184" i="1"/>
  <c r="Z1595" i="1"/>
  <c r="X1595" i="1"/>
  <c r="Y1595" i="1"/>
  <c r="AA1595" i="1"/>
  <c r="AA1497" i="1"/>
  <c r="Y1497" i="1"/>
  <c r="Z1497" i="1"/>
  <c r="X1497" i="1"/>
  <c r="Y1609" i="1"/>
  <c r="X1609" i="1"/>
  <c r="Z1609" i="1"/>
  <c r="AA1609" i="1"/>
  <c r="X734" i="1"/>
  <c r="Y734" i="1"/>
  <c r="Z734" i="1"/>
  <c r="AA734" i="1"/>
  <c r="X384" i="1"/>
  <c r="Y384" i="1"/>
  <c r="Z384" i="1"/>
  <c r="AA384" i="1"/>
  <c r="X1151" i="1"/>
  <c r="Y1151" i="1"/>
  <c r="Z1151" i="1"/>
  <c r="AA1151" i="1"/>
  <c r="X206" i="1"/>
  <c r="Y206" i="1"/>
  <c r="Z206" i="1"/>
  <c r="AA206" i="1"/>
  <c r="X2435" i="1"/>
  <c r="Y2435" i="1"/>
  <c r="Z2435" i="1"/>
  <c r="AA2435" i="1"/>
  <c r="X1028" i="1"/>
  <c r="Y1028" i="1"/>
  <c r="Z1028" i="1"/>
  <c r="AA1028" i="1"/>
  <c r="X2705" i="1"/>
  <c r="Y2705" i="1"/>
  <c r="Z2705" i="1"/>
  <c r="AA2705" i="1"/>
  <c r="X3002" i="1"/>
  <c r="Y3002" i="1"/>
  <c r="Z3002" i="1"/>
  <c r="AA3002" i="1"/>
  <c r="Y3163" i="1"/>
  <c r="Z3163" i="1"/>
  <c r="AA3163" i="1"/>
  <c r="X3163" i="1"/>
  <c r="Y1574" i="1"/>
  <c r="Z1574" i="1"/>
  <c r="X1574" i="1"/>
  <c r="AA1574" i="1"/>
  <c r="AA1476" i="1"/>
  <c r="X1476" i="1"/>
  <c r="Z1476" i="1"/>
  <c r="Y1476" i="1"/>
  <c r="Y1588" i="1"/>
  <c r="X1588" i="1"/>
  <c r="Z1588" i="1"/>
  <c r="AA1588" i="1"/>
  <c r="X713" i="1"/>
  <c r="Y713" i="1"/>
  <c r="Z713" i="1"/>
  <c r="AA713" i="1"/>
  <c r="X363" i="1"/>
  <c r="Y363" i="1"/>
  <c r="Z363" i="1"/>
  <c r="AA363" i="1"/>
  <c r="Y2607" i="1"/>
  <c r="Z2607" i="1"/>
  <c r="AA2607" i="1"/>
  <c r="X2607" i="1"/>
  <c r="X3125" i="1"/>
  <c r="Y3125" i="1"/>
  <c r="Z3125" i="1"/>
  <c r="AA3125" i="1"/>
  <c r="X2831" i="1"/>
  <c r="Y2831" i="1"/>
  <c r="Z2831" i="1"/>
  <c r="AA2831" i="1"/>
  <c r="X1991" i="1"/>
  <c r="Y1991" i="1"/>
  <c r="Z1991" i="1"/>
  <c r="AA1991" i="1"/>
  <c r="X804" i="1"/>
  <c r="Y804" i="1"/>
  <c r="Z804" i="1"/>
  <c r="AA804" i="1"/>
  <c r="X902" i="1"/>
  <c r="Y902" i="1"/>
  <c r="Z902" i="1"/>
  <c r="AA902" i="1"/>
  <c r="Y2880" i="1"/>
  <c r="Z2880" i="1"/>
  <c r="AA2880" i="1"/>
  <c r="X2880" i="1"/>
  <c r="Y2260" i="1"/>
  <c r="Z2260" i="1"/>
  <c r="AA2260" i="1"/>
  <c r="X2260" i="1"/>
  <c r="X283" i="1"/>
  <c r="Y283" i="1"/>
  <c r="Z283" i="1"/>
  <c r="AA283" i="1"/>
  <c r="AA3265" i="1"/>
  <c r="Y3265" i="1"/>
  <c r="Z3265" i="1"/>
  <c r="X3265" i="1"/>
  <c r="Y2554" i="1"/>
  <c r="Z2554" i="1"/>
  <c r="AA2554" i="1"/>
  <c r="X2554" i="1"/>
  <c r="X1879" i="1"/>
  <c r="Y1879" i="1"/>
  <c r="Z1879" i="1"/>
  <c r="AA1879" i="1"/>
  <c r="Y1364" i="1"/>
  <c r="Z1364" i="1"/>
  <c r="X1364" i="1"/>
  <c r="AA1364" i="1"/>
  <c r="X871" i="1"/>
  <c r="Y871" i="1"/>
  <c r="Z871" i="1"/>
  <c r="AA871" i="1"/>
  <c r="X3104" i="1"/>
  <c r="Y3104" i="1"/>
  <c r="Z3104" i="1"/>
  <c r="AA3104" i="1"/>
  <c r="AA948" i="1"/>
  <c r="X948" i="1"/>
  <c r="Y948" i="1"/>
  <c r="Z948" i="1"/>
  <c r="X3303" i="1"/>
  <c r="Y3303" i="1"/>
  <c r="Z3303" i="1"/>
  <c r="AA3303" i="1"/>
  <c r="X3107" i="1"/>
  <c r="Y3107" i="1"/>
  <c r="Z3107" i="1"/>
  <c r="AA3107" i="1"/>
  <c r="AA3464" i="1"/>
  <c r="Y3464" i="1"/>
  <c r="Z3464" i="1"/>
  <c r="X3464" i="1"/>
  <c r="X3247" i="1"/>
  <c r="Y3247" i="1"/>
  <c r="Z3247" i="1"/>
  <c r="AA3247" i="1"/>
  <c r="X2162" i="1"/>
  <c r="Y2162" i="1"/>
  <c r="Z2162" i="1"/>
  <c r="AA2162" i="1"/>
  <c r="X2561" i="1"/>
  <c r="Y2561" i="1"/>
  <c r="Z2561" i="1"/>
  <c r="AA2561" i="1"/>
  <c r="Y1777" i="1"/>
  <c r="Z1777" i="1"/>
  <c r="AA1777" i="1"/>
  <c r="X1777" i="1"/>
  <c r="X874" i="1"/>
  <c r="Y874" i="1"/>
  <c r="AA874" i="1"/>
  <c r="Z874" i="1"/>
  <c r="X209" i="1"/>
  <c r="Y209" i="1"/>
  <c r="Z209" i="1"/>
  <c r="AA209" i="1"/>
  <c r="X195" i="1"/>
  <c r="Y195" i="1"/>
  <c r="Z195" i="1"/>
  <c r="AA195" i="1"/>
  <c r="X1228" i="1"/>
  <c r="Y1228" i="1"/>
  <c r="Z1228" i="1"/>
  <c r="AA1228" i="1"/>
  <c r="X3240" i="1"/>
  <c r="Y3240" i="1"/>
  <c r="Z3240" i="1"/>
  <c r="AA3240" i="1"/>
  <c r="Y2575" i="1"/>
  <c r="Z2575" i="1"/>
  <c r="AA2575" i="1"/>
  <c r="X2575" i="1"/>
  <c r="X174" i="1"/>
  <c r="Y174" i="1"/>
  <c r="Z174" i="1"/>
  <c r="AA174" i="1"/>
  <c r="X412" i="1"/>
  <c r="Y412" i="1"/>
  <c r="AA412" i="1"/>
  <c r="Z412" i="1"/>
  <c r="X2999" i="1"/>
  <c r="Y2999" i="1"/>
  <c r="Z2999" i="1"/>
  <c r="AA2999" i="1"/>
  <c r="AA1200" i="1"/>
  <c r="X1200" i="1"/>
  <c r="Y1200" i="1"/>
  <c r="Z1200" i="1"/>
  <c r="X3198" i="1"/>
  <c r="Y3198" i="1"/>
  <c r="Z3198" i="1"/>
  <c r="AA3198" i="1"/>
  <c r="AA1350" i="1"/>
  <c r="X1350" i="1"/>
  <c r="Z1350" i="1"/>
  <c r="Y1350" i="1"/>
  <c r="AA1273" i="1"/>
  <c r="X1273" i="1"/>
  <c r="Y1273" i="1"/>
  <c r="Z1273" i="1"/>
  <c r="Y1427" i="1"/>
  <c r="Z1427" i="1"/>
  <c r="X1427" i="1"/>
  <c r="AA1427" i="1"/>
  <c r="X377" i="1"/>
  <c r="Y377" i="1"/>
  <c r="Z377" i="1"/>
  <c r="AA377" i="1"/>
  <c r="X244" i="1"/>
  <c r="Y244" i="1"/>
  <c r="AA244" i="1"/>
  <c r="Z244" i="1"/>
  <c r="X2771" i="1"/>
  <c r="Y2771" i="1"/>
  <c r="Z2771" i="1"/>
  <c r="AA2771" i="1"/>
  <c r="X2988" i="1"/>
  <c r="Y2988" i="1"/>
  <c r="Z2988" i="1"/>
  <c r="AA2988" i="1"/>
  <c r="X2141" i="1"/>
  <c r="Y2141" i="1"/>
  <c r="Z2141" i="1"/>
  <c r="AA2141" i="1"/>
  <c r="AA1483" i="1"/>
  <c r="Y1483" i="1"/>
  <c r="X1483" i="1"/>
  <c r="Z1483" i="1"/>
  <c r="X608" i="1"/>
  <c r="Y608" i="1"/>
  <c r="Z608" i="1"/>
  <c r="AA608" i="1"/>
  <c r="X3251" i="1"/>
  <c r="Y3251" i="1"/>
  <c r="Z3251" i="1"/>
  <c r="AA3251" i="1"/>
  <c r="Y2229" i="1"/>
  <c r="Z2229" i="1"/>
  <c r="AA2229" i="1"/>
  <c r="X2229" i="1"/>
  <c r="X507" i="1"/>
  <c r="Y507" i="1"/>
  <c r="AA507" i="1"/>
  <c r="Z507" i="1"/>
  <c r="X108" i="1"/>
  <c r="Y108" i="1"/>
  <c r="AA108" i="1"/>
  <c r="Z108" i="1"/>
  <c r="AA3338" i="1"/>
  <c r="Y3338" i="1"/>
  <c r="Z3338" i="1"/>
  <c r="X3338" i="1"/>
  <c r="X1952" i="1"/>
  <c r="Y1952" i="1"/>
  <c r="Z1952" i="1"/>
  <c r="AA1952" i="1"/>
  <c r="X696" i="1"/>
  <c r="Y696" i="1"/>
  <c r="AA696" i="1"/>
  <c r="Z696" i="1"/>
  <c r="X3076" i="1"/>
  <c r="Y3076" i="1"/>
  <c r="Z3076" i="1"/>
  <c r="AA3076" i="1"/>
  <c r="X2106" i="1"/>
  <c r="Y2106" i="1"/>
  <c r="Z2106" i="1"/>
  <c r="AA2106" i="1"/>
  <c r="X846" i="1"/>
  <c r="Y846" i="1"/>
  <c r="Z846" i="1"/>
  <c r="AA846" i="1"/>
  <c r="X3083" i="1"/>
  <c r="Y3083" i="1"/>
  <c r="Z3083" i="1"/>
  <c r="AA3083" i="1"/>
  <c r="Y1725" i="1"/>
  <c r="X1725" i="1"/>
  <c r="Z1725" i="1"/>
  <c r="AA1725" i="1"/>
  <c r="AA1137" i="1"/>
  <c r="X1137" i="1"/>
  <c r="Y1137" i="1"/>
  <c r="Z1137" i="1"/>
  <c r="X181" i="1"/>
  <c r="Y181" i="1"/>
  <c r="AA181" i="1"/>
  <c r="Z181" i="1"/>
  <c r="Y2491" i="1"/>
  <c r="Z2491" i="1"/>
  <c r="AA2491" i="1"/>
  <c r="X2491" i="1"/>
  <c r="X2351" i="1"/>
  <c r="Y2351" i="1"/>
  <c r="Z2351" i="1"/>
  <c r="AA2351" i="1"/>
  <c r="X125" i="1"/>
  <c r="Y125" i="1"/>
  <c r="Z125" i="1"/>
  <c r="AA125" i="1"/>
  <c r="Y3027" i="1"/>
  <c r="Z3027" i="1"/>
  <c r="AA3027" i="1"/>
  <c r="X3027" i="1"/>
  <c r="AA1298" i="1"/>
  <c r="Z1298" i="1"/>
  <c r="Y1298" i="1"/>
  <c r="X1298" i="1"/>
  <c r="AA1242" i="1"/>
  <c r="X1242" i="1"/>
  <c r="Y1242" i="1"/>
  <c r="Z1242" i="1"/>
  <c r="X1266" i="1"/>
  <c r="Y1266" i="1"/>
  <c r="Z1266" i="1"/>
  <c r="AA1266" i="1"/>
  <c r="X699" i="1"/>
  <c r="Y699" i="1"/>
  <c r="Z699" i="1"/>
  <c r="AA699" i="1"/>
  <c r="Y1578" i="1"/>
  <c r="X1578" i="1"/>
  <c r="Z1578" i="1"/>
  <c r="AA1578" i="1"/>
  <c r="X2222" i="1"/>
  <c r="Y2222" i="1"/>
  <c r="Z2222" i="1"/>
  <c r="AA2222" i="1"/>
  <c r="X2967" i="1"/>
  <c r="Y2967" i="1"/>
  <c r="Z2967" i="1"/>
  <c r="AA2967" i="1"/>
  <c r="X2484" i="1"/>
  <c r="Y2484" i="1"/>
  <c r="Z2484" i="1"/>
  <c r="AA2484" i="1"/>
  <c r="X2274" i="1"/>
  <c r="Y2274" i="1"/>
  <c r="Z2274" i="1"/>
  <c r="AA2274" i="1"/>
  <c r="X1245" i="1"/>
  <c r="Y1245" i="1"/>
  <c r="Z1245" i="1"/>
  <c r="AA1245" i="1"/>
  <c r="X1182" i="1"/>
  <c r="Y1182" i="1"/>
  <c r="Z1182" i="1"/>
  <c r="AA1182" i="1"/>
  <c r="Y1322" i="1"/>
  <c r="Z1322" i="1"/>
  <c r="X1322" i="1"/>
  <c r="AA1322" i="1"/>
  <c r="AA1126" i="1"/>
  <c r="X1126" i="1"/>
  <c r="Y1126" i="1"/>
  <c r="Z1126" i="1"/>
  <c r="X2992" i="1"/>
  <c r="Y2992" i="1"/>
  <c r="Z2992" i="1"/>
  <c r="AA2992" i="1"/>
  <c r="X2327" i="1"/>
  <c r="Y2327" i="1"/>
  <c r="Z2327" i="1"/>
  <c r="AA2327" i="1"/>
  <c r="Y1459" i="1"/>
  <c r="Z1459" i="1"/>
  <c r="AA1459" i="1"/>
  <c r="X1459" i="1"/>
  <c r="X976" i="1"/>
  <c r="Y976" i="1"/>
  <c r="Z976" i="1"/>
  <c r="AA976" i="1"/>
  <c r="X1144" i="1"/>
  <c r="Y1144" i="1"/>
  <c r="Z1144" i="1"/>
  <c r="AA1144" i="1"/>
  <c r="X87" i="1"/>
  <c r="Y87" i="1"/>
  <c r="AA87" i="1"/>
  <c r="Z87" i="1"/>
  <c r="X3478" i="1"/>
  <c r="Y3478" i="1"/>
  <c r="Z3478" i="1"/>
  <c r="AA3478" i="1"/>
  <c r="Y1882" i="1"/>
  <c r="Z1882" i="1"/>
  <c r="AA1882" i="1"/>
  <c r="X1882" i="1"/>
  <c r="Y1809" i="1"/>
  <c r="Z1809" i="1"/>
  <c r="AA1809" i="1"/>
  <c r="X1809" i="1"/>
  <c r="X591" i="1"/>
  <c r="Y591" i="1"/>
  <c r="AA591" i="1"/>
  <c r="Z591" i="1"/>
  <c r="X3310" i="1"/>
  <c r="Y3310" i="1"/>
  <c r="Z3310" i="1"/>
  <c r="AA3310" i="1"/>
  <c r="Y1924" i="1"/>
  <c r="Z1924" i="1"/>
  <c r="AA1924" i="1"/>
  <c r="X1924" i="1"/>
  <c r="AA3349" i="1"/>
  <c r="Y3349" i="1"/>
  <c r="Z3349" i="1"/>
  <c r="X3349" i="1"/>
  <c r="X2866" i="1"/>
  <c r="Y2866" i="1"/>
  <c r="Z2866" i="1"/>
  <c r="AA2866" i="1"/>
  <c r="X2264" i="1"/>
  <c r="Y2264" i="1"/>
  <c r="Z2264" i="1"/>
  <c r="AA2264" i="1"/>
  <c r="AA1487" i="1"/>
  <c r="X1487" i="1"/>
  <c r="Y1487" i="1"/>
  <c r="Z1487" i="1"/>
  <c r="X304" i="1"/>
  <c r="Y304" i="1"/>
  <c r="Z304" i="1"/>
  <c r="AA304" i="1"/>
  <c r="X2687" i="1"/>
  <c r="Y2687" i="1"/>
  <c r="Z2687" i="1"/>
  <c r="AA2687" i="1"/>
  <c r="X1910" i="1"/>
  <c r="Y1910" i="1"/>
  <c r="Z1910" i="1"/>
  <c r="AA1910" i="1"/>
  <c r="X2782" i="1"/>
  <c r="Y2782" i="1"/>
  <c r="Z2782" i="1"/>
  <c r="AA2782" i="1"/>
  <c r="AA1452" i="1"/>
  <c r="Y1452" i="1"/>
  <c r="X1452" i="1"/>
  <c r="Z1452" i="1"/>
  <c r="AA1095" i="1"/>
  <c r="X1095" i="1"/>
  <c r="Y1095" i="1"/>
  <c r="Z1095" i="1"/>
  <c r="Y1312" i="1"/>
  <c r="Z1312" i="1"/>
  <c r="X1312" i="1"/>
  <c r="AA1312" i="1"/>
  <c r="AA1413" i="1"/>
  <c r="X1413" i="1"/>
  <c r="Y1413" i="1"/>
  <c r="Z1413" i="1"/>
  <c r="X2684" i="1"/>
  <c r="Y2684" i="1"/>
  <c r="Z2684" i="1"/>
  <c r="AA2684" i="1"/>
  <c r="X836" i="1"/>
  <c r="Y836" i="1"/>
  <c r="Z836" i="1"/>
  <c r="AA836" i="1"/>
  <c r="X1896" i="1"/>
  <c r="Y1896" i="1"/>
  <c r="Z1896" i="1"/>
  <c r="AA1896" i="1"/>
  <c r="Y2155" i="1"/>
  <c r="Z2155" i="1"/>
  <c r="AA2155" i="1"/>
  <c r="X2155" i="1"/>
  <c r="X360" i="1"/>
  <c r="Y360" i="1"/>
  <c r="AA360" i="1"/>
  <c r="Z360" i="1"/>
  <c r="X2652" i="1"/>
  <c r="Y2652" i="1"/>
  <c r="Z2652" i="1"/>
  <c r="AA2652" i="1"/>
  <c r="AA1347" i="1"/>
  <c r="Y1347" i="1"/>
  <c r="X1347" i="1"/>
  <c r="Z1347" i="1"/>
  <c r="Y1840" i="1"/>
  <c r="Z1840" i="1"/>
  <c r="AA1840" i="1"/>
  <c r="X1840" i="1"/>
  <c r="X1994" i="1"/>
  <c r="Y1994" i="1"/>
  <c r="Z1994" i="1"/>
  <c r="AA1994" i="1"/>
  <c r="X2362" i="1"/>
  <c r="Y2362" i="1"/>
  <c r="Z2362" i="1"/>
  <c r="AA2362" i="1"/>
  <c r="X808" i="1"/>
  <c r="Y808" i="1"/>
  <c r="Z808" i="1"/>
  <c r="AA808" i="1"/>
  <c r="X1784" i="1"/>
  <c r="Y1784" i="1"/>
  <c r="Z1784" i="1"/>
  <c r="AA1784" i="1"/>
  <c r="X3331" i="1"/>
  <c r="Y3331" i="1"/>
  <c r="Z3331" i="1"/>
  <c r="AA3331" i="1"/>
  <c r="X1718" i="1"/>
  <c r="Y1718" i="1"/>
  <c r="Z1718" i="1"/>
  <c r="AA1718" i="1"/>
  <c r="X594" i="1"/>
  <c r="Y594" i="1"/>
  <c r="Z594" i="1"/>
  <c r="AA594" i="1"/>
  <c r="Y2239" i="1"/>
  <c r="Z2239" i="1"/>
  <c r="AA2239" i="1"/>
  <c r="X2239" i="1"/>
  <c r="X3062" i="1"/>
  <c r="Y3062" i="1"/>
  <c r="Z3062" i="1"/>
  <c r="AA3062" i="1"/>
  <c r="X66" i="1"/>
  <c r="Y66" i="1"/>
  <c r="AA66" i="1"/>
  <c r="Z66" i="1"/>
  <c r="AA1371" i="1"/>
  <c r="Y1371" i="1"/>
  <c r="Z1371" i="1"/>
  <c r="X1371" i="1"/>
  <c r="AA1294" i="1"/>
  <c r="Y1294" i="1"/>
  <c r="X1294" i="1"/>
  <c r="Z1294" i="1"/>
  <c r="X398" i="1"/>
  <c r="Y398" i="1"/>
  <c r="Z398" i="1"/>
  <c r="AA398" i="1"/>
  <c r="X272" i="1"/>
  <c r="Y272" i="1"/>
  <c r="Z272" i="1"/>
  <c r="AA272" i="1"/>
  <c r="Y2586" i="1"/>
  <c r="Z2586" i="1"/>
  <c r="AA2586" i="1"/>
  <c r="X2586" i="1"/>
  <c r="X2852" i="1"/>
  <c r="Y2852" i="1"/>
  <c r="Z2852" i="1"/>
  <c r="AA2852" i="1"/>
  <c r="X2537" i="1"/>
  <c r="Y2537" i="1"/>
  <c r="Z2537" i="1"/>
  <c r="AA2537" i="1"/>
  <c r="X129" i="1"/>
  <c r="Y129" i="1"/>
  <c r="AA129" i="1"/>
  <c r="Z129" i="1"/>
  <c r="X3216" i="1"/>
  <c r="Y3216" i="1"/>
  <c r="Z3216" i="1"/>
  <c r="AA3216" i="1"/>
  <c r="X1858" i="1"/>
  <c r="Y1858" i="1"/>
  <c r="Z1858" i="1"/>
  <c r="AA1858" i="1"/>
  <c r="Y1746" i="1"/>
  <c r="Z1746" i="1"/>
  <c r="AA1746" i="1"/>
  <c r="X1746" i="1"/>
  <c r="X73" i="1"/>
  <c r="Y73" i="1"/>
  <c r="Z73" i="1"/>
  <c r="AA73" i="1"/>
  <c r="AA3233" i="1"/>
  <c r="Z3233" i="1"/>
  <c r="Y3233" i="1"/>
  <c r="X3233" i="1"/>
  <c r="X1931" i="1"/>
  <c r="Y1931" i="1"/>
  <c r="Z1931" i="1"/>
  <c r="AA1931" i="1"/>
  <c r="Y1945" i="1"/>
  <c r="Z1945" i="1"/>
  <c r="AA1945" i="1"/>
  <c r="X1945" i="1"/>
  <c r="X1959" i="1"/>
  <c r="Y1959" i="1"/>
  <c r="Z1959" i="1"/>
  <c r="AA1959" i="1"/>
  <c r="X2603" i="1"/>
  <c r="Y2603" i="1"/>
  <c r="Z2603" i="1"/>
  <c r="AA2603" i="1"/>
  <c r="X1826" i="1"/>
  <c r="Y1826" i="1"/>
  <c r="Z1826" i="1"/>
  <c r="AA1826" i="1"/>
  <c r="X69" i="1"/>
  <c r="Y69" i="1"/>
  <c r="Z69" i="1"/>
  <c r="AA69" i="1"/>
  <c r="X3020" i="1"/>
  <c r="Y3020" i="1"/>
  <c r="Z3020" i="1"/>
  <c r="AA3020" i="1"/>
  <c r="Y2985" i="1"/>
  <c r="Z2985" i="1"/>
  <c r="AA2985" i="1"/>
  <c r="X2985" i="1"/>
  <c r="X1277" i="1"/>
  <c r="Y1277" i="1"/>
  <c r="Z1277" i="1"/>
  <c r="AA1277" i="1"/>
  <c r="X90" i="1"/>
  <c r="Y90" i="1"/>
  <c r="Z90" i="1"/>
  <c r="AA90" i="1"/>
  <c r="X1172" i="1"/>
  <c r="Y1172" i="1"/>
  <c r="Z1172" i="1"/>
  <c r="AA1172" i="1"/>
  <c r="X2232" i="1"/>
  <c r="Y2232" i="1"/>
  <c r="Z2232" i="1"/>
  <c r="AA2232" i="1"/>
  <c r="X1154" i="1"/>
  <c r="Y1154" i="1"/>
  <c r="Z1154" i="1"/>
  <c r="AA1154" i="1"/>
  <c r="X2047" i="1"/>
  <c r="Y2047" i="1"/>
  <c r="Z2047" i="1"/>
  <c r="AA2047" i="1"/>
  <c r="Y2764" i="1"/>
  <c r="Z2764" i="1"/>
  <c r="AA2764" i="1"/>
  <c r="X2764" i="1"/>
  <c r="X2862" i="1"/>
  <c r="Y2862" i="1"/>
  <c r="Z2862" i="1"/>
  <c r="AA2862" i="1"/>
  <c r="X720" i="1"/>
  <c r="Y720" i="1"/>
  <c r="Z720" i="1"/>
  <c r="AA720" i="1"/>
  <c r="X601" i="1"/>
  <c r="Y601" i="1"/>
  <c r="AA601" i="1"/>
  <c r="Z601" i="1"/>
  <c r="AA3286" i="1"/>
  <c r="Z3286" i="1"/>
  <c r="Y3286" i="1"/>
  <c r="X3286" i="1"/>
  <c r="X3461" i="1"/>
  <c r="Y3461" i="1"/>
  <c r="Z3461" i="1"/>
  <c r="AA3461" i="1"/>
  <c r="Y3048" i="1"/>
  <c r="Z3048" i="1"/>
  <c r="AA3048" i="1"/>
  <c r="X3048" i="1"/>
  <c r="Y2082" i="1"/>
  <c r="Z2082" i="1"/>
  <c r="AA2082" i="1"/>
  <c r="X2082" i="1"/>
  <c r="Y1893" i="1"/>
  <c r="Z1893" i="1"/>
  <c r="AA1893" i="1"/>
  <c r="X1893" i="1"/>
  <c r="X1088" i="1"/>
  <c r="Y1088" i="1"/>
  <c r="Z1088" i="1"/>
  <c r="AA1088" i="1"/>
  <c r="X878" i="1"/>
  <c r="Y878" i="1"/>
  <c r="Z878" i="1"/>
  <c r="AA878" i="1"/>
  <c r="X164" i="1"/>
  <c r="Y164" i="1"/>
  <c r="Z164" i="1"/>
  <c r="AA164" i="1"/>
  <c r="Y3111" i="1"/>
  <c r="Z3111" i="1"/>
  <c r="AA3111" i="1"/>
  <c r="X3111" i="1"/>
  <c r="X2169" i="1"/>
  <c r="Y2169" i="1"/>
  <c r="Z2169" i="1"/>
  <c r="AA2169" i="1"/>
  <c r="X2306" i="1"/>
  <c r="Y2306" i="1"/>
  <c r="Z2306" i="1"/>
  <c r="AA2306" i="1"/>
  <c r="AA1042" i="1"/>
  <c r="X1042" i="1"/>
  <c r="Y1042" i="1"/>
  <c r="Z1042" i="1"/>
  <c r="AA1000" i="1"/>
  <c r="X1000" i="1"/>
  <c r="Y1000" i="1"/>
  <c r="Z1000" i="1"/>
  <c r="X3482" i="1"/>
  <c r="Y3482" i="1"/>
  <c r="Z3482" i="1"/>
  <c r="AA3482" i="1"/>
  <c r="AA1074" i="1"/>
  <c r="X1074" i="1"/>
  <c r="Y1074" i="1"/>
  <c r="Z1074" i="1"/>
  <c r="AA937" i="1"/>
  <c r="X937" i="1"/>
  <c r="Y937" i="1"/>
  <c r="Z937" i="1"/>
  <c r="X160" i="1"/>
  <c r="Y160" i="1"/>
  <c r="AA160" i="1"/>
  <c r="Z160" i="1"/>
  <c r="Z1606" i="1"/>
  <c r="X1606" i="1"/>
  <c r="Y1606" i="1"/>
  <c r="AA1606" i="1"/>
  <c r="X731" i="1"/>
  <c r="Y731" i="1"/>
  <c r="Z731" i="1"/>
  <c r="AA731" i="1"/>
  <c r="X402" i="1"/>
  <c r="Y402" i="1"/>
  <c r="AA402" i="1"/>
  <c r="Z402" i="1"/>
  <c r="AA3296" i="1"/>
  <c r="Y3296" i="1"/>
  <c r="X3296" i="1"/>
  <c r="Z3296" i="1"/>
  <c r="Y2659" i="1"/>
  <c r="Z2659" i="1"/>
  <c r="AA2659" i="1"/>
  <c r="X2659" i="1"/>
  <c r="X930" i="1"/>
  <c r="Y930" i="1"/>
  <c r="Z930" i="1"/>
  <c r="AA930" i="1"/>
  <c r="X3335" i="1"/>
  <c r="Y3335" i="1"/>
  <c r="Z3335" i="1"/>
  <c r="AA3335" i="1"/>
  <c r="X3146" i="1"/>
  <c r="Y3146" i="1"/>
  <c r="Z3146" i="1"/>
  <c r="AA3146" i="1"/>
  <c r="Y1585" i="1"/>
  <c r="Z1585" i="1"/>
  <c r="X1585" i="1"/>
  <c r="AA1585" i="1"/>
  <c r="X710" i="1"/>
  <c r="Y710" i="1"/>
  <c r="Z710" i="1"/>
  <c r="AA710" i="1"/>
  <c r="X633" i="1"/>
  <c r="Y633" i="1"/>
  <c r="AA633" i="1"/>
  <c r="Z633" i="1"/>
  <c r="X388" i="1"/>
  <c r="Y388" i="1"/>
  <c r="Z388" i="1"/>
  <c r="AA388" i="1"/>
  <c r="X2089" i="1"/>
  <c r="Y2089" i="1"/>
  <c r="Z2089" i="1"/>
  <c r="AA2089" i="1"/>
  <c r="X150" i="1"/>
  <c r="Y150" i="1"/>
  <c r="AA150" i="1"/>
  <c r="Z150" i="1"/>
  <c r="AA1147" i="1"/>
  <c r="X1147" i="1"/>
  <c r="Y1147" i="1"/>
  <c r="Z1147" i="1"/>
  <c r="Y1543" i="1"/>
  <c r="Z1543" i="1"/>
  <c r="X1543" i="1"/>
  <c r="AA1543" i="1"/>
  <c r="X3282" i="1"/>
  <c r="Y3282" i="1"/>
  <c r="Z3282" i="1"/>
  <c r="AA3282" i="1"/>
  <c r="X2477" i="1"/>
  <c r="Y2477" i="1"/>
  <c r="Z2477" i="1"/>
  <c r="AA2477" i="1"/>
  <c r="Y2638" i="1"/>
  <c r="Z2638" i="1"/>
  <c r="AA2638" i="1"/>
  <c r="X2638" i="1"/>
  <c r="X923" i="1"/>
  <c r="Y923" i="1"/>
  <c r="Z923" i="1"/>
  <c r="AA923" i="1"/>
  <c r="AA1389" i="1"/>
  <c r="Y1389" i="1"/>
  <c r="Z1389" i="1"/>
  <c r="X1389" i="1"/>
  <c r="AA1336" i="1"/>
  <c r="Y1336" i="1"/>
  <c r="X1336" i="1"/>
  <c r="Z1336" i="1"/>
  <c r="X2726" i="1"/>
  <c r="Y2726" i="1"/>
  <c r="Z2726" i="1"/>
  <c r="AA2726" i="1"/>
  <c r="Y2533" i="1"/>
  <c r="Z2533" i="1"/>
  <c r="AA2533" i="1"/>
  <c r="X2533" i="1"/>
  <c r="X2243" i="1"/>
  <c r="Y2243" i="1"/>
  <c r="Z2243" i="1"/>
  <c r="AA2243" i="1"/>
  <c r="AA990" i="1"/>
  <c r="X990" i="1"/>
  <c r="Y990" i="1"/>
  <c r="Z990" i="1"/>
  <c r="Y2869" i="1"/>
  <c r="Z2869" i="1"/>
  <c r="AA2869" i="1"/>
  <c r="X2869" i="1"/>
  <c r="Y2355" i="1"/>
  <c r="Z2355" i="1"/>
  <c r="AA2355" i="1"/>
  <c r="X2355" i="1"/>
  <c r="X640" i="1"/>
  <c r="Y640" i="1"/>
  <c r="Z640" i="1"/>
  <c r="AA640" i="1"/>
  <c r="X3191" i="1"/>
  <c r="Y3191" i="1"/>
  <c r="Z3191" i="1"/>
  <c r="AA3191" i="1"/>
  <c r="X3065" i="1"/>
  <c r="Y3065" i="1"/>
  <c r="Z3065" i="1"/>
  <c r="AA3065" i="1"/>
  <c r="AA1686" i="1"/>
  <c r="X1686" i="1"/>
  <c r="Y1686" i="1"/>
  <c r="Z1686" i="1"/>
  <c r="X573" i="1"/>
  <c r="Y573" i="1"/>
  <c r="Z573" i="1"/>
  <c r="AA573" i="1"/>
  <c r="X454" i="1"/>
  <c r="Y454" i="1"/>
  <c r="AA454" i="1"/>
  <c r="Z454" i="1"/>
  <c r="AA3202" i="1"/>
  <c r="Z3202" i="1"/>
  <c r="Y3202" i="1"/>
  <c r="X3202" i="1"/>
  <c r="X1795" i="1"/>
  <c r="Y1795" i="1"/>
  <c r="Z1795" i="1"/>
  <c r="AA1795" i="1"/>
  <c r="AA1655" i="1"/>
  <c r="Y1655" i="1"/>
  <c r="Z1655" i="1"/>
  <c r="X1655" i="1"/>
  <c r="X829" i="1"/>
  <c r="Y829" i="1"/>
  <c r="Z829" i="1"/>
  <c r="AA829" i="1"/>
  <c r="X577" i="1"/>
  <c r="Y577" i="1"/>
  <c r="Z577" i="1"/>
  <c r="AA577" i="1"/>
  <c r="X185" i="1"/>
  <c r="Y185" i="1"/>
  <c r="Z185" i="1"/>
  <c r="AA185" i="1"/>
  <c r="AA3328" i="1"/>
  <c r="Y3328" i="1"/>
  <c r="Z3328" i="1"/>
  <c r="X3328" i="1"/>
  <c r="X605" i="1"/>
  <c r="Y605" i="1"/>
  <c r="Z605" i="1"/>
  <c r="AA605" i="1"/>
  <c r="X2631" i="1"/>
  <c r="Y2631" i="1"/>
  <c r="Z2631" i="1"/>
  <c r="AA2631" i="1"/>
  <c r="AA3485" i="1"/>
  <c r="Y3485" i="1"/>
  <c r="X3485" i="1"/>
  <c r="Z3485" i="1"/>
  <c r="X1973" i="1"/>
  <c r="Y1973" i="1"/>
  <c r="Z1973" i="1"/>
  <c r="AA1973" i="1"/>
  <c r="Y1987" i="1"/>
  <c r="Z1987" i="1"/>
  <c r="AA1987" i="1"/>
  <c r="X1987" i="1"/>
  <c r="X3097" i="1"/>
  <c r="Y3097" i="1"/>
  <c r="Z3097" i="1"/>
  <c r="AA3097" i="1"/>
  <c r="X374" i="1"/>
  <c r="Y374" i="1"/>
  <c r="Z374" i="1"/>
  <c r="AA374" i="1"/>
  <c r="X1109" i="1"/>
  <c r="Y1109" i="1"/>
  <c r="Z1109" i="1"/>
  <c r="AA1109" i="1"/>
  <c r="X3384" i="1"/>
  <c r="Y3384" i="1"/>
  <c r="Z3384" i="1"/>
  <c r="AA3384" i="1"/>
  <c r="X528" i="1"/>
  <c r="Y528" i="1"/>
  <c r="AA528" i="1"/>
  <c r="Z528" i="1"/>
  <c r="X2610" i="1"/>
  <c r="Y2610" i="1"/>
  <c r="Z2610" i="1"/>
  <c r="AA2610" i="1"/>
  <c r="X909" i="1"/>
  <c r="Y909" i="1"/>
  <c r="Z909" i="1"/>
  <c r="AA909" i="1"/>
  <c r="X2519" i="1"/>
  <c r="Y2519" i="1"/>
  <c r="Z2519" i="1"/>
  <c r="AA2519" i="1"/>
  <c r="X216" i="1"/>
  <c r="Y216" i="1"/>
  <c r="Z216" i="1"/>
  <c r="AA216" i="1"/>
  <c r="X2572" i="1"/>
  <c r="Y2572" i="1"/>
  <c r="Z2572" i="1"/>
  <c r="AA2572" i="1"/>
  <c r="Y2796" i="1"/>
  <c r="Z2796" i="1"/>
  <c r="AA2796" i="1"/>
  <c r="X2796" i="1"/>
  <c r="X2453" i="1"/>
  <c r="Y2453" i="1"/>
  <c r="Z2453" i="1"/>
  <c r="AA2453" i="1"/>
  <c r="Y2502" i="1"/>
  <c r="Z2502" i="1"/>
  <c r="AA2502" i="1"/>
  <c r="X2502" i="1"/>
  <c r="X1102" i="1"/>
  <c r="Y1102" i="1"/>
  <c r="Z1102" i="1"/>
  <c r="AA1102" i="1"/>
  <c r="X332" i="1"/>
  <c r="Y332" i="1"/>
  <c r="Z332" i="1"/>
  <c r="AA332" i="1"/>
  <c r="X1049" i="1"/>
  <c r="Y1049" i="1"/>
  <c r="Z1049" i="1"/>
  <c r="AA1049" i="1"/>
  <c r="X293" i="1"/>
  <c r="Y293" i="1"/>
  <c r="Z293" i="1"/>
  <c r="AA293" i="1"/>
  <c r="X3408" i="1"/>
  <c r="Y3408" i="1"/>
  <c r="Z3408" i="1"/>
  <c r="AA3408" i="1"/>
  <c r="X2729" i="1"/>
  <c r="Y2729" i="1"/>
  <c r="Z2729" i="1"/>
  <c r="AA2729" i="1"/>
  <c r="X2309" i="1"/>
  <c r="Y2309" i="1"/>
  <c r="Z2309" i="1"/>
  <c r="AA2309" i="1"/>
  <c r="Z1700" i="1"/>
  <c r="X1700" i="1"/>
  <c r="Y1700" i="1"/>
  <c r="AA1700" i="1"/>
  <c r="AA1602" i="1"/>
  <c r="X1602" i="1"/>
  <c r="Y1602" i="1"/>
  <c r="Z1602" i="1"/>
  <c r="Y1714" i="1"/>
  <c r="X1714" i="1"/>
  <c r="Z1714" i="1"/>
  <c r="AA1714" i="1"/>
  <c r="X489" i="1"/>
  <c r="Y489" i="1"/>
  <c r="Z489" i="1"/>
  <c r="AA489" i="1"/>
  <c r="X370" i="1"/>
  <c r="Y370" i="1"/>
  <c r="AA370" i="1"/>
  <c r="Z370" i="1"/>
  <c r="Y3090" i="1"/>
  <c r="Z3090" i="1"/>
  <c r="AA3090" i="1"/>
  <c r="X3090" i="1"/>
  <c r="X2467" i="1"/>
  <c r="Y2467" i="1"/>
  <c r="Z2467" i="1"/>
  <c r="AA2467" i="1"/>
  <c r="AA1571" i="1"/>
  <c r="X1571" i="1"/>
  <c r="Y1571" i="1"/>
  <c r="Z1571" i="1"/>
  <c r="X493" i="1"/>
  <c r="Y493" i="1"/>
  <c r="Z493" i="1"/>
  <c r="AA493" i="1"/>
  <c r="X2078" i="1"/>
  <c r="Y2078" i="1"/>
  <c r="Z2078" i="1"/>
  <c r="AA2078" i="1"/>
  <c r="X1007" i="1"/>
  <c r="Y1007" i="1"/>
  <c r="Z1007" i="1"/>
  <c r="AA1007" i="1"/>
  <c r="X444" i="1"/>
  <c r="Y444" i="1"/>
  <c r="AA444" i="1"/>
  <c r="Z444" i="1"/>
  <c r="X1984" i="1"/>
  <c r="Y1984" i="1"/>
  <c r="Z1984" i="1"/>
  <c r="AA1984" i="1"/>
  <c r="X3394" i="1"/>
  <c r="Y3394" i="1"/>
  <c r="Z3394" i="1"/>
  <c r="AA3394" i="1"/>
  <c r="Y2092" i="1"/>
  <c r="Z2092" i="1"/>
  <c r="AA2092" i="1"/>
  <c r="X2092" i="1"/>
  <c r="X839" i="1"/>
  <c r="Y839" i="1"/>
  <c r="Z839" i="1"/>
  <c r="AA839" i="1"/>
  <c r="X1046" i="1"/>
  <c r="Y1046" i="1"/>
  <c r="Z1046" i="1"/>
  <c r="AA1046" i="1"/>
  <c r="Y1704" i="1"/>
  <c r="X1704" i="1"/>
  <c r="Z1704" i="1"/>
  <c r="AA1704" i="1"/>
  <c r="X724" i="1"/>
  <c r="Y724" i="1"/>
  <c r="Z724" i="1"/>
  <c r="AA724" i="1"/>
  <c r="X2400" i="1"/>
  <c r="Y2400" i="1"/>
  <c r="Z2400" i="1"/>
  <c r="AA2400" i="1"/>
  <c r="AA1441" i="1"/>
  <c r="Y1441" i="1"/>
  <c r="Z1441" i="1"/>
  <c r="X1441" i="1"/>
  <c r="Y1683" i="1"/>
  <c r="Z1683" i="1"/>
  <c r="AA1683" i="1"/>
  <c r="X1683" i="1"/>
  <c r="X143" i="1"/>
  <c r="Y143" i="1"/>
  <c r="Z143" i="1"/>
  <c r="AA143" i="1"/>
  <c r="X339" i="1"/>
  <c r="Y339" i="1"/>
  <c r="AA339" i="1"/>
  <c r="Z339" i="1"/>
  <c r="X451" i="1"/>
  <c r="Y451" i="1"/>
  <c r="Z451" i="1"/>
  <c r="AA451" i="1"/>
  <c r="X2379" i="1"/>
  <c r="Y2379" i="1"/>
  <c r="Z2379" i="1"/>
  <c r="AA2379" i="1"/>
  <c r="Y2890" i="1"/>
  <c r="Z2890" i="1"/>
  <c r="AA2890" i="1"/>
  <c r="X2890" i="1"/>
  <c r="X55" i="1"/>
  <c r="Y55" i="1"/>
  <c r="AA55" i="1"/>
  <c r="Z55" i="1"/>
  <c r="X2320" i="1"/>
  <c r="Y2320" i="1"/>
  <c r="Z2320" i="1"/>
  <c r="AA2320" i="1"/>
  <c r="X1256" i="1"/>
  <c r="Y1256" i="1"/>
  <c r="Z1256" i="1"/>
  <c r="AA1256" i="1"/>
  <c r="X1238" i="1"/>
  <c r="Y1238" i="1"/>
  <c r="Z1238" i="1"/>
  <c r="AA1238" i="1"/>
  <c r="X2971" i="1"/>
  <c r="Y2971" i="1"/>
  <c r="Z2971" i="1"/>
  <c r="AA2971" i="1"/>
  <c r="Y2701" i="1"/>
  <c r="Z2701" i="1"/>
  <c r="AA2701" i="1"/>
  <c r="X2701" i="1"/>
  <c r="X2981" i="1"/>
  <c r="Y2981" i="1"/>
  <c r="Z2981" i="1"/>
  <c r="AA2981" i="1"/>
  <c r="X2085" i="1"/>
  <c r="Y2085" i="1"/>
  <c r="Z2085" i="1"/>
  <c r="AA2085" i="1"/>
  <c r="AA1399" i="1"/>
  <c r="Y1399" i="1"/>
  <c r="X1399" i="1"/>
  <c r="Z1399" i="1"/>
  <c r="Y2281" i="1"/>
  <c r="Z2281" i="1"/>
  <c r="AA2281" i="1"/>
  <c r="X2281" i="1"/>
  <c r="X503" i="1"/>
  <c r="Y503" i="1"/>
  <c r="Z503" i="1"/>
  <c r="AA503" i="1"/>
  <c r="Y2733" i="1"/>
  <c r="Z2733" i="1"/>
  <c r="AA2733" i="1"/>
  <c r="X2733" i="1"/>
  <c r="X1165" i="1"/>
  <c r="Y1165" i="1"/>
  <c r="Z1165" i="1"/>
  <c r="AA1165" i="1"/>
  <c r="Y2113" i="1"/>
  <c r="Z2113" i="1"/>
  <c r="AA2113" i="1"/>
  <c r="X2113" i="1"/>
  <c r="X1291" i="1"/>
  <c r="Y1291" i="1"/>
  <c r="Z1291" i="1"/>
  <c r="AA1291" i="1"/>
  <c r="AA1455" i="1"/>
  <c r="X1455" i="1"/>
  <c r="Y1455" i="1"/>
  <c r="Z1455" i="1"/>
  <c r="AA1378" i="1"/>
  <c r="Y1378" i="1"/>
  <c r="X1378" i="1"/>
  <c r="Z1378" i="1"/>
  <c r="Y2197" i="1"/>
  <c r="Z2197" i="1"/>
  <c r="AA2197" i="1"/>
  <c r="X2197" i="1"/>
  <c r="X482" i="1"/>
  <c r="Y482" i="1"/>
  <c r="Z482" i="1"/>
  <c r="AA482" i="1"/>
  <c r="X258" i="1"/>
  <c r="Y258" i="1"/>
  <c r="Z258" i="1"/>
  <c r="AA258" i="1"/>
  <c r="X2698" i="1"/>
  <c r="Y2698" i="1"/>
  <c r="Z2698" i="1"/>
  <c r="AA2698" i="1"/>
  <c r="Y2292" i="1"/>
  <c r="Z2292" i="1"/>
  <c r="AA2292" i="1"/>
  <c r="X2292" i="1"/>
  <c r="X612" i="1"/>
  <c r="Y612" i="1"/>
  <c r="AA612" i="1"/>
  <c r="Z612" i="1"/>
  <c r="X3289" i="1"/>
  <c r="Y3289" i="1"/>
  <c r="Z3289" i="1"/>
  <c r="AA3289" i="1"/>
  <c r="Y2680" i="1"/>
  <c r="Z2680" i="1"/>
  <c r="AA2680" i="1"/>
  <c r="X2680" i="1"/>
  <c r="AA1434" i="1"/>
  <c r="X1434" i="1"/>
  <c r="Y1434" i="1"/>
  <c r="Z1434" i="1"/>
  <c r="AA1357" i="1"/>
  <c r="Y1357" i="1"/>
  <c r="X1357" i="1"/>
  <c r="Z1357" i="1"/>
  <c r="X461" i="1"/>
  <c r="Y461" i="1"/>
  <c r="Z461" i="1"/>
  <c r="AA461" i="1"/>
  <c r="X237" i="1"/>
  <c r="Y237" i="1"/>
  <c r="Z237" i="1"/>
  <c r="AA237" i="1"/>
  <c r="Y2817" i="1"/>
  <c r="Z2817" i="1"/>
  <c r="AA2817" i="1"/>
  <c r="X2817" i="1"/>
  <c r="X3440" i="1"/>
  <c r="Y3440" i="1"/>
  <c r="Z3440" i="1"/>
  <c r="AA3440" i="1"/>
  <c r="X2180" i="1"/>
  <c r="Y2180" i="1"/>
  <c r="Z2180" i="1"/>
  <c r="AA2180" i="1"/>
  <c r="X1823" i="1"/>
  <c r="Y1823" i="1"/>
  <c r="Z1823" i="1"/>
  <c r="AA1823" i="1"/>
  <c r="X2348" i="1"/>
  <c r="Y2348" i="1"/>
  <c r="Z2348" i="1"/>
  <c r="AA2348" i="1"/>
  <c r="AA1011" i="1"/>
  <c r="X1011" i="1"/>
  <c r="Y1011" i="1"/>
  <c r="Z1011" i="1"/>
  <c r="X2432" i="1"/>
  <c r="Y2432" i="1"/>
  <c r="Z2432" i="1"/>
  <c r="AA2432" i="1"/>
  <c r="X3128" i="1"/>
  <c r="Y3128" i="1"/>
  <c r="Z3128" i="1"/>
  <c r="AA3128" i="1"/>
  <c r="X2582" i="1"/>
  <c r="Y2582" i="1"/>
  <c r="Z2582" i="1"/>
  <c r="AA2582" i="1"/>
  <c r="X972" i="1"/>
  <c r="Y972" i="1"/>
  <c r="Z972" i="1"/>
  <c r="AA972" i="1"/>
  <c r="X2425" i="1"/>
  <c r="Y2425" i="1"/>
  <c r="Z2425" i="1"/>
  <c r="AA2425" i="1"/>
  <c r="X3188" i="1"/>
  <c r="Y3188" i="1"/>
  <c r="Z3188" i="1"/>
  <c r="AA3188" i="1"/>
  <c r="AA1557" i="1"/>
  <c r="Y1557" i="1"/>
  <c r="X1557" i="1"/>
  <c r="Z1557" i="1"/>
  <c r="X787" i="1"/>
  <c r="Y787" i="1"/>
  <c r="Z787" i="1"/>
  <c r="AA787" i="1"/>
  <c r="AA1361" i="1"/>
  <c r="X1361" i="1"/>
  <c r="Y1361" i="1"/>
  <c r="Z1361" i="1"/>
  <c r="X2876" i="1"/>
  <c r="Y2876" i="1"/>
  <c r="Z2876" i="1"/>
  <c r="AA2876" i="1"/>
  <c r="X3170" i="1"/>
  <c r="Y3170" i="1"/>
  <c r="Z3170" i="1"/>
  <c r="AA3170" i="1"/>
  <c r="X2001" i="1"/>
  <c r="Y2001" i="1"/>
  <c r="Z2001" i="1"/>
  <c r="AA2001" i="1"/>
  <c r="X1035" i="1"/>
  <c r="Y1035" i="1"/>
  <c r="Z1035" i="1"/>
  <c r="AA1035" i="1"/>
  <c r="AA1382" i="1"/>
  <c r="X1382" i="1"/>
  <c r="Y1382" i="1"/>
  <c r="Z1382" i="1"/>
  <c r="AA1326" i="1"/>
  <c r="Y1326" i="1"/>
  <c r="X1326" i="1"/>
  <c r="Z1326" i="1"/>
  <c r="X1249" i="1"/>
  <c r="Y1249" i="1"/>
  <c r="Z1249" i="1"/>
  <c r="AA1249" i="1"/>
  <c r="X2978" i="1"/>
  <c r="Y2978" i="1"/>
  <c r="Z2978" i="1"/>
  <c r="AA2978" i="1"/>
  <c r="Y2848" i="1"/>
  <c r="Z2848" i="1"/>
  <c r="AA2848" i="1"/>
  <c r="X2848" i="1"/>
  <c r="X3149" i="1"/>
  <c r="Y3149" i="1"/>
  <c r="Z3149" i="1"/>
  <c r="AA3149" i="1"/>
  <c r="X664" i="1"/>
  <c r="Y664" i="1"/>
  <c r="AA664" i="1"/>
  <c r="Z664" i="1"/>
  <c r="Y3079" i="1"/>
  <c r="Z3079" i="1"/>
  <c r="AA3079" i="1"/>
  <c r="X3079" i="1"/>
  <c r="X3177" i="1"/>
  <c r="Y3177" i="1"/>
  <c r="Z3177" i="1"/>
  <c r="AA3177" i="1"/>
  <c r="AA1329" i="1"/>
  <c r="X1329" i="1"/>
  <c r="Y1329" i="1"/>
  <c r="Z1329" i="1"/>
  <c r="AA1252" i="1"/>
  <c r="X1252" i="1"/>
  <c r="Y1252" i="1"/>
  <c r="Z1252" i="1"/>
  <c r="Y1406" i="1"/>
  <c r="Z1406" i="1"/>
  <c r="AA1406" i="1"/>
  <c r="X1406" i="1"/>
  <c r="X356" i="1"/>
  <c r="Y356" i="1"/>
  <c r="Z356" i="1"/>
  <c r="AA356" i="1"/>
  <c r="X269" i="1"/>
  <c r="Y269" i="1"/>
  <c r="Z269" i="1"/>
  <c r="AA269" i="1"/>
  <c r="X703" i="1"/>
  <c r="Y703" i="1"/>
  <c r="Z703" i="1"/>
  <c r="AA703" i="1"/>
  <c r="Y1998" i="1"/>
  <c r="Z1998" i="1"/>
  <c r="AA1998" i="1"/>
  <c r="X1998" i="1"/>
  <c r="X1980" i="1"/>
  <c r="Y1980" i="1"/>
  <c r="Z1980" i="1"/>
  <c r="AA1980" i="1"/>
  <c r="X2099" i="1"/>
  <c r="Y2099" i="1"/>
  <c r="Z2099" i="1"/>
  <c r="AA2099" i="1"/>
  <c r="X146" i="1"/>
  <c r="Y146" i="1"/>
  <c r="Z146" i="1"/>
  <c r="AA146" i="1"/>
  <c r="Y3174" i="1"/>
  <c r="Z3174" i="1"/>
  <c r="AA3174" i="1"/>
  <c r="X3174" i="1"/>
  <c r="X2411" i="1"/>
  <c r="Y2411" i="1"/>
  <c r="Z2411" i="1"/>
  <c r="AA2411" i="1"/>
  <c r="Z1690" i="1"/>
  <c r="X1690" i="1"/>
  <c r="Y1690" i="1"/>
  <c r="AA1690" i="1"/>
  <c r="AA1473" i="1"/>
  <c r="Y1473" i="1"/>
  <c r="X1473" i="1"/>
  <c r="Z1473" i="1"/>
  <c r="X794" i="1"/>
  <c r="Y794" i="1"/>
  <c r="Z794" i="1"/>
  <c r="AA794" i="1"/>
  <c r="X738" i="1"/>
  <c r="Y738" i="1"/>
  <c r="AA738" i="1"/>
  <c r="Z738" i="1"/>
  <c r="X24" i="1"/>
  <c r="Y24" i="1"/>
  <c r="AA24" i="1"/>
  <c r="Z24" i="1"/>
  <c r="X3034" i="1"/>
  <c r="Y3034" i="1"/>
  <c r="Z3034" i="1"/>
  <c r="AA3034" i="1"/>
  <c r="X3499" i="1"/>
  <c r="Y3499" i="1"/>
  <c r="Z3499" i="1"/>
  <c r="AA3499" i="1"/>
  <c r="X34" i="1"/>
  <c r="Y34" i="1"/>
  <c r="AA34" i="1"/>
  <c r="Z34" i="1"/>
  <c r="X580" i="1"/>
  <c r="Y580" i="1"/>
  <c r="AA580" i="1"/>
  <c r="Z580" i="1"/>
  <c r="Y3037" i="1"/>
  <c r="Z3037" i="1"/>
  <c r="AA3037" i="1"/>
  <c r="X3037" i="1"/>
  <c r="Y2806" i="1"/>
  <c r="Z2806" i="1"/>
  <c r="AA2806" i="1"/>
  <c r="X2806" i="1"/>
  <c r="X2295" i="1"/>
  <c r="Y2295" i="1"/>
  <c r="Z2295" i="1"/>
  <c r="AA2295" i="1"/>
  <c r="X1203" i="1"/>
  <c r="Y1203" i="1"/>
  <c r="Z1203" i="1"/>
  <c r="AA1203" i="1"/>
  <c r="X678" i="1"/>
  <c r="Y678" i="1"/>
  <c r="Z678" i="1"/>
  <c r="AA678" i="1"/>
  <c r="X559" i="1"/>
  <c r="Y559" i="1"/>
  <c r="AA559" i="1"/>
  <c r="Z559" i="1"/>
  <c r="Y2943" i="1"/>
  <c r="Z2943" i="1"/>
  <c r="AA2943" i="1"/>
  <c r="X2943" i="1"/>
  <c r="X1865" i="1"/>
  <c r="Y1865" i="1"/>
  <c r="Z1865" i="1"/>
  <c r="AA1865" i="1"/>
  <c r="Y2061" i="1"/>
  <c r="Z2061" i="1"/>
  <c r="AA2061" i="1"/>
  <c r="X2061" i="1"/>
  <c r="X934" i="1"/>
  <c r="Y934" i="1"/>
  <c r="Z934" i="1"/>
  <c r="AA934" i="1"/>
  <c r="X864" i="1"/>
  <c r="Y864" i="1"/>
  <c r="AA864" i="1"/>
  <c r="Z864" i="1"/>
  <c r="X682" i="1"/>
  <c r="Y682" i="1"/>
  <c r="Z682" i="1"/>
  <c r="AA682" i="1"/>
  <c r="X171" i="1"/>
  <c r="Y171" i="1"/>
  <c r="AA171" i="1"/>
  <c r="Z171" i="1"/>
  <c r="X2600" i="1"/>
  <c r="Y2600" i="1"/>
  <c r="Z2600" i="1"/>
  <c r="AA2600" i="1"/>
  <c r="X241" i="1"/>
  <c r="Y241" i="1"/>
  <c r="Z241" i="1"/>
  <c r="AA241" i="1"/>
  <c r="AA3401" i="1"/>
  <c r="Y3401" i="1"/>
  <c r="Z3401" i="1"/>
  <c r="X3401" i="1"/>
  <c r="X2621" i="1"/>
  <c r="Y2621" i="1"/>
  <c r="Z2621" i="1"/>
  <c r="AA2621" i="1"/>
  <c r="X1928" i="1"/>
  <c r="Y1928" i="1"/>
  <c r="Z1928" i="1"/>
  <c r="AA1928" i="1"/>
  <c r="AA1032" i="1"/>
  <c r="X1032" i="1"/>
  <c r="Y1032" i="1"/>
  <c r="Z1032" i="1"/>
  <c r="X220" i="1"/>
  <c r="Y220" i="1"/>
  <c r="Z220" i="1"/>
  <c r="AA220" i="1"/>
  <c r="X94" i="1"/>
  <c r="Y94" i="1"/>
  <c r="Z94" i="1"/>
  <c r="AA94" i="1"/>
  <c r="X2918" i="1"/>
  <c r="Y2918" i="1"/>
  <c r="Z2918" i="1"/>
  <c r="AA2918" i="1"/>
  <c r="X2246" i="1"/>
  <c r="Y2246" i="1"/>
  <c r="Z2246" i="1"/>
  <c r="AA2246" i="1"/>
  <c r="X1119" i="1"/>
  <c r="Y1119" i="1"/>
  <c r="Z1119" i="1"/>
  <c r="AA1119" i="1"/>
  <c r="X2614" i="1"/>
  <c r="Y2614" i="1"/>
  <c r="Z2614" i="1"/>
  <c r="AA2614" i="1"/>
  <c r="X2915" i="1"/>
  <c r="Y2915" i="1"/>
  <c r="Z2915" i="1"/>
  <c r="AA2915" i="1"/>
  <c r="Y2859" i="1"/>
  <c r="Z2859" i="1"/>
  <c r="AA2859" i="1"/>
  <c r="X2859" i="1"/>
  <c r="X1886" i="1"/>
  <c r="Y1886" i="1"/>
  <c r="Z1886" i="1"/>
  <c r="AA1886" i="1"/>
  <c r="X227" i="1"/>
  <c r="Y227" i="1"/>
  <c r="Z227" i="1"/>
  <c r="AA227" i="1"/>
  <c r="X727" i="1"/>
  <c r="Y727" i="1"/>
  <c r="AA727" i="1"/>
  <c r="Z727" i="1"/>
  <c r="X52" i="1"/>
  <c r="Y52" i="1"/>
  <c r="Z52" i="1"/>
  <c r="AA52" i="1"/>
  <c r="X2624" i="1"/>
  <c r="Y2624" i="1"/>
  <c r="Z2624" i="1"/>
  <c r="AA2624" i="1"/>
  <c r="X2064" i="1"/>
  <c r="Y2064" i="1"/>
  <c r="Z2064" i="1"/>
  <c r="AA2064" i="1"/>
  <c r="X367" i="1"/>
  <c r="Y367" i="1"/>
  <c r="Z367" i="1"/>
  <c r="AA367" i="1"/>
  <c r="X668" i="1"/>
  <c r="Y668" i="1"/>
  <c r="Z668" i="1"/>
  <c r="AA668" i="1"/>
  <c r="X2663" i="1"/>
  <c r="Y2663" i="1"/>
  <c r="Z2663" i="1"/>
  <c r="AA2663" i="1"/>
  <c r="Y2124" i="1"/>
  <c r="Z2124" i="1"/>
  <c r="AA2124" i="1"/>
  <c r="X2124" i="1"/>
  <c r="X892" i="1"/>
  <c r="Y892" i="1"/>
  <c r="Z892" i="1"/>
  <c r="AA892" i="1"/>
  <c r="X3450" i="1"/>
  <c r="Y3450" i="1"/>
  <c r="Z3450" i="1"/>
  <c r="AA3450" i="1"/>
  <c r="Y3142" i="1"/>
  <c r="Z3142" i="1"/>
  <c r="AA3142" i="1"/>
  <c r="X3142" i="1"/>
  <c r="X685" i="1"/>
  <c r="Y685" i="1"/>
  <c r="AA685" i="1"/>
  <c r="Z685" i="1"/>
  <c r="X223" i="1"/>
  <c r="Y223" i="1"/>
  <c r="AA223" i="1"/>
  <c r="Z223" i="1"/>
  <c r="X3342" i="1"/>
  <c r="Y3342" i="1"/>
  <c r="Z3342" i="1"/>
  <c r="AA3342" i="1"/>
  <c r="X2138" i="1"/>
  <c r="Y2138" i="1"/>
  <c r="Z2138" i="1"/>
  <c r="AA2138" i="1"/>
  <c r="X1949" i="1"/>
  <c r="Y1949" i="1"/>
  <c r="Z1949" i="1"/>
  <c r="AA1949" i="1"/>
  <c r="X1760" i="1"/>
  <c r="Y1760" i="1"/>
  <c r="Z1760" i="1"/>
  <c r="AA1760" i="1"/>
  <c r="X997" i="1"/>
  <c r="Y997" i="1"/>
  <c r="Z997" i="1"/>
  <c r="AA997" i="1"/>
  <c r="Y2145" i="1"/>
  <c r="Z2145" i="1"/>
  <c r="AA2145" i="1"/>
  <c r="X2145" i="1"/>
  <c r="X157" i="1"/>
  <c r="Y157" i="1"/>
  <c r="Z157" i="1"/>
  <c r="AA157" i="1"/>
  <c r="X2579" i="1"/>
  <c r="Y2579" i="1"/>
  <c r="Z2579" i="1"/>
  <c r="AA2579" i="1"/>
  <c r="X1060" i="1"/>
  <c r="Y1060" i="1"/>
  <c r="Z1060" i="1"/>
  <c r="AA1060" i="1"/>
  <c r="X920" i="1"/>
  <c r="Y920" i="1"/>
  <c r="Z920" i="1"/>
  <c r="AA920" i="1"/>
  <c r="Y2134" i="1"/>
  <c r="Z2134" i="1"/>
  <c r="AA2134" i="1"/>
  <c r="X2134" i="1"/>
  <c r="X1749" i="1"/>
  <c r="Y1749" i="1"/>
  <c r="Z1749" i="1"/>
  <c r="AA1749" i="1"/>
  <c r="X860" i="1"/>
  <c r="Y860" i="1"/>
  <c r="Z860" i="1"/>
  <c r="AA860" i="1"/>
  <c r="X1889" i="1"/>
  <c r="Y1889" i="1"/>
  <c r="Z1889" i="1"/>
  <c r="AA1889" i="1"/>
  <c r="Y1903" i="1"/>
  <c r="Z1903" i="1"/>
  <c r="AA1903" i="1"/>
  <c r="X1903" i="1"/>
  <c r="X1917" i="1"/>
  <c r="Y1917" i="1"/>
  <c r="Z1917" i="1"/>
  <c r="AA1917" i="1"/>
  <c r="X762" i="1"/>
  <c r="Y762" i="1"/>
  <c r="Z762" i="1"/>
  <c r="AA762" i="1"/>
  <c r="X111" i="1"/>
  <c r="Y111" i="1"/>
  <c r="Z111" i="1"/>
  <c r="AA111" i="1"/>
  <c r="AA1340" i="1"/>
  <c r="X1340" i="1"/>
  <c r="Y1340" i="1"/>
  <c r="Z1340" i="1"/>
  <c r="AA1284" i="1"/>
  <c r="X1284" i="1"/>
  <c r="Y1284" i="1"/>
  <c r="Z1284" i="1"/>
  <c r="AA1053" i="1"/>
  <c r="X1053" i="1"/>
  <c r="Y1053" i="1"/>
  <c r="Z1053" i="1"/>
  <c r="AA3496" i="1"/>
  <c r="Y3496" i="1"/>
  <c r="Z3496" i="1"/>
  <c r="X3496" i="1"/>
  <c r="AA1221" i="1"/>
  <c r="X1221" i="1"/>
  <c r="Y1221" i="1"/>
  <c r="Z1221" i="1"/>
  <c r="Y2512" i="1"/>
  <c r="Z2512" i="1"/>
  <c r="AA2512" i="1"/>
  <c r="X2512" i="1"/>
  <c r="X1077" i="1"/>
  <c r="Y1077" i="1"/>
  <c r="Z1077" i="1"/>
  <c r="AA1077" i="1"/>
  <c r="AA916" i="1"/>
  <c r="X916" i="1"/>
  <c r="Y916" i="1"/>
  <c r="Z916" i="1"/>
  <c r="X1753" i="1"/>
  <c r="Y1753" i="1"/>
  <c r="Z1753" i="1"/>
  <c r="AA1753" i="1"/>
  <c r="X2288" i="1"/>
  <c r="Y2288" i="1"/>
  <c r="Z2288" i="1"/>
  <c r="AA2288" i="1"/>
  <c r="Z1679" i="1"/>
  <c r="X1679" i="1"/>
  <c r="Y1679" i="1"/>
  <c r="AA1679" i="1"/>
  <c r="AA1581" i="1"/>
  <c r="X1581" i="1"/>
  <c r="Z1581" i="1"/>
  <c r="Y1581" i="1"/>
  <c r="Y1693" i="1"/>
  <c r="X1693" i="1"/>
  <c r="Z1693" i="1"/>
  <c r="AA1693" i="1"/>
  <c r="X468" i="1"/>
  <c r="Y468" i="1"/>
  <c r="Z468" i="1"/>
  <c r="AA468" i="1"/>
  <c r="X349" i="1"/>
  <c r="Y349" i="1"/>
  <c r="AA349" i="1"/>
  <c r="Z349" i="1"/>
  <c r="X3055" i="1"/>
  <c r="Y3055" i="1"/>
  <c r="Z3055" i="1"/>
  <c r="AA3055" i="1"/>
  <c r="X962" i="1"/>
  <c r="Y962" i="1"/>
  <c r="Z962" i="1"/>
  <c r="AA962" i="1"/>
  <c r="X31" i="1"/>
  <c r="Y31" i="1"/>
  <c r="Z31" i="1"/>
  <c r="AA31" i="1"/>
  <c r="X941" i="1"/>
  <c r="Y941" i="1"/>
  <c r="Z941" i="1"/>
  <c r="AA941" i="1"/>
  <c r="Y1343" i="1"/>
  <c r="Z1343" i="1"/>
  <c r="X1343" i="1"/>
  <c r="AA1343" i="1"/>
  <c r="X2551" i="1"/>
  <c r="Y2551" i="1"/>
  <c r="Z2551" i="1"/>
  <c r="AA2551" i="1"/>
  <c r="X3366" i="1"/>
  <c r="Y3366" i="1"/>
  <c r="Z3366" i="1"/>
  <c r="AA3366" i="1"/>
  <c r="X3345" i="1"/>
  <c r="Y3345" i="1"/>
  <c r="Z3345" i="1"/>
  <c r="AA3345" i="1"/>
  <c r="X3429" i="1"/>
  <c r="Y3429" i="1"/>
  <c r="Z3429" i="1"/>
  <c r="AA3429" i="1"/>
  <c r="X3415" i="1"/>
  <c r="Y3415" i="1"/>
  <c r="Z3415" i="1"/>
  <c r="AA3415" i="1"/>
  <c r="X825" i="1"/>
  <c r="Y825" i="1"/>
  <c r="Z825" i="1"/>
  <c r="AA825" i="1"/>
  <c r="Y2008" i="1"/>
  <c r="Z2008" i="1"/>
  <c r="AA2008" i="1"/>
  <c r="X2008" i="1"/>
  <c r="X3258" i="1"/>
  <c r="Y3258" i="1"/>
  <c r="Z3258" i="1"/>
  <c r="AA3258" i="1"/>
  <c r="AA3433" i="1"/>
  <c r="Z3433" i="1"/>
  <c r="X3433" i="1"/>
  <c r="Y3433" i="1"/>
  <c r="X2054" i="1"/>
  <c r="Y2054" i="1"/>
  <c r="Z2054" i="1"/>
  <c r="AA2054" i="1"/>
  <c r="Y1662" i="1"/>
  <c r="X1662" i="1"/>
  <c r="Z1662" i="1"/>
  <c r="AA1662" i="1"/>
  <c r="AA1021" i="1"/>
  <c r="X1021" i="1"/>
  <c r="Y1021" i="1"/>
  <c r="Z1021" i="1"/>
  <c r="X951" i="1"/>
  <c r="Y951" i="1"/>
  <c r="Z951" i="1"/>
  <c r="AA951" i="1"/>
  <c r="X104" i="1"/>
  <c r="Y104" i="1"/>
  <c r="Z104" i="1"/>
  <c r="AA104" i="1"/>
  <c r="X479" i="1"/>
  <c r="Y479" i="1"/>
  <c r="Z479" i="1"/>
  <c r="AA479" i="1"/>
  <c r="X776" i="1"/>
  <c r="Y776" i="1"/>
  <c r="Z776" i="1"/>
  <c r="AA776" i="1"/>
  <c r="X1091" i="1"/>
  <c r="Y1091" i="1"/>
  <c r="Z1091" i="1"/>
  <c r="AA1091" i="1"/>
  <c r="X895" i="1"/>
  <c r="Y895" i="1"/>
  <c r="AA895" i="1"/>
  <c r="Z895" i="1"/>
  <c r="X790" i="1"/>
  <c r="Y790" i="1"/>
  <c r="AA790" i="1"/>
  <c r="Z790" i="1"/>
  <c r="X48" i="1"/>
  <c r="Y48" i="1"/>
  <c r="Z48" i="1"/>
  <c r="AA48" i="1"/>
  <c r="X458" i="1"/>
  <c r="Y458" i="1"/>
  <c r="Z458" i="1"/>
  <c r="AA458" i="1"/>
  <c r="X381" i="1"/>
  <c r="Y381" i="1"/>
  <c r="AA381" i="1"/>
  <c r="Z381" i="1"/>
  <c r="Y2775" i="1"/>
  <c r="Z2775" i="1"/>
  <c r="AA2775" i="1"/>
  <c r="X2775" i="1"/>
  <c r="X2117" i="1"/>
  <c r="Y2117" i="1"/>
  <c r="Z2117" i="1"/>
  <c r="AA2117" i="1"/>
  <c r="X1039" i="1"/>
  <c r="Y1039" i="1"/>
  <c r="Z1039" i="1"/>
  <c r="AA1039" i="1"/>
  <c r="X262" i="1"/>
  <c r="Y262" i="1"/>
  <c r="Z262" i="1"/>
  <c r="AA262" i="1"/>
  <c r="X1791" i="1"/>
  <c r="Y1791" i="1"/>
  <c r="Z1791" i="1"/>
  <c r="AA1791" i="1"/>
  <c r="X3377" i="1"/>
  <c r="Y3377" i="1"/>
  <c r="Z3377" i="1"/>
  <c r="AA3377" i="1"/>
  <c r="AA1676" i="1"/>
  <c r="X1676" i="1"/>
  <c r="Y1676" i="1"/>
  <c r="Z1676" i="1"/>
  <c r="X118" i="1"/>
  <c r="Y118" i="1"/>
  <c r="AA118" i="1"/>
  <c r="Z118" i="1"/>
  <c r="Y1567" i="1"/>
  <c r="AA1567" i="1"/>
  <c r="Z1567" i="1"/>
  <c r="X1567" i="1"/>
  <c r="Y1935" i="1"/>
  <c r="Z1935" i="1"/>
  <c r="AA1935" i="1"/>
  <c r="X1935" i="1"/>
  <c r="X650" i="1"/>
  <c r="Y650" i="1"/>
  <c r="Z650" i="1"/>
  <c r="AA650" i="1"/>
  <c r="Y2670" i="1"/>
  <c r="Z2670" i="1"/>
  <c r="AA2670" i="1"/>
  <c r="X2670" i="1"/>
  <c r="X2568" i="1"/>
  <c r="Y2568" i="1"/>
  <c r="Z2568" i="1"/>
  <c r="AA2568" i="1"/>
  <c r="X888" i="1"/>
  <c r="Y888" i="1"/>
  <c r="Z888" i="1"/>
  <c r="AA888" i="1"/>
  <c r="X899" i="1"/>
  <c r="Y899" i="1"/>
  <c r="Z899" i="1"/>
  <c r="AA899" i="1"/>
  <c r="X2421" i="1"/>
  <c r="Y2421" i="1"/>
  <c r="Z2421" i="1"/>
  <c r="AA2421" i="1"/>
  <c r="X2677" i="1"/>
  <c r="Y2677" i="1"/>
  <c r="Z2677" i="1"/>
  <c r="AA2677" i="1"/>
  <c r="X3293" i="1"/>
  <c r="Y3293" i="1"/>
  <c r="Z3293" i="1"/>
  <c r="AA3293" i="1"/>
  <c r="X2278" i="1"/>
  <c r="Y2278" i="1"/>
  <c r="Z2278" i="1"/>
  <c r="AA2278" i="1"/>
  <c r="X2474" i="1"/>
  <c r="Y2474" i="1"/>
  <c r="Z2474" i="1"/>
  <c r="AA2474" i="1"/>
  <c r="X1942" i="1"/>
  <c r="Y1942" i="1"/>
  <c r="Z1942" i="1"/>
  <c r="AA1942" i="1"/>
  <c r="Y1956" i="1"/>
  <c r="Z1956" i="1"/>
  <c r="AA1956" i="1"/>
  <c r="X1956" i="1"/>
  <c r="X325" i="1"/>
  <c r="Y325" i="1"/>
  <c r="Z325" i="1"/>
  <c r="AA325" i="1"/>
  <c r="X811" i="1"/>
  <c r="Y811" i="1"/>
  <c r="AA811" i="1"/>
  <c r="Z811" i="1"/>
  <c r="AA1613" i="1"/>
  <c r="Y1613" i="1"/>
  <c r="Z1613" i="1"/>
  <c r="X1613" i="1"/>
  <c r="X27" i="1"/>
  <c r="Y27" i="1"/>
  <c r="Z27" i="1"/>
  <c r="AA27" i="1"/>
  <c r="X2148" i="1"/>
  <c r="Y2148" i="1"/>
  <c r="Z2148" i="1"/>
  <c r="AA2148" i="1"/>
  <c r="X1763" i="1"/>
  <c r="Y1763" i="1"/>
  <c r="Z1763" i="1"/>
  <c r="AA1763" i="1"/>
  <c r="X867" i="1"/>
  <c r="Y867" i="1"/>
  <c r="Z867" i="1"/>
  <c r="AA867" i="1"/>
  <c r="X132" i="1"/>
  <c r="Y132" i="1"/>
  <c r="Z132" i="1"/>
  <c r="AA132" i="1"/>
  <c r="X3398" i="1"/>
  <c r="Y3398" i="1"/>
  <c r="Z3398" i="1"/>
  <c r="AA3398" i="1"/>
  <c r="AA1466" i="1"/>
  <c r="X1466" i="1"/>
  <c r="Y1466" i="1"/>
  <c r="Z1466" i="1"/>
  <c r="Y3069" i="1"/>
  <c r="Z3069" i="1"/>
  <c r="AA3069" i="1"/>
  <c r="X3069" i="1"/>
  <c r="X3436" i="1"/>
  <c r="Y3436" i="1"/>
  <c r="Z3436" i="1"/>
  <c r="AA3436" i="1"/>
  <c r="X2589" i="1"/>
  <c r="Y2589" i="1"/>
  <c r="Z2589" i="1"/>
  <c r="AA2589" i="1"/>
  <c r="X2442" i="1"/>
  <c r="Y2442" i="1"/>
  <c r="Z2442" i="1"/>
  <c r="AA2442" i="1"/>
  <c r="X643" i="1"/>
  <c r="Y643" i="1"/>
  <c r="AA643" i="1"/>
  <c r="Z643" i="1"/>
  <c r="AA3370" i="1"/>
  <c r="Y3370" i="1"/>
  <c r="Z3370" i="1"/>
  <c r="X3370" i="1"/>
  <c r="X2110" i="1"/>
  <c r="Y2110" i="1"/>
  <c r="Z2110" i="1"/>
  <c r="AA2110" i="1"/>
  <c r="X1921" i="1"/>
  <c r="Y1921" i="1"/>
  <c r="Z1921" i="1"/>
  <c r="AA1921" i="1"/>
  <c r="X2509" i="1"/>
  <c r="Y2509" i="1"/>
  <c r="Z2509" i="1"/>
  <c r="AA2509" i="1"/>
  <c r="AA1116" i="1"/>
  <c r="X1116" i="1"/>
  <c r="Y1116" i="1"/>
  <c r="Z1116" i="1"/>
  <c r="X983" i="1"/>
  <c r="Y983" i="1"/>
  <c r="Z983" i="1"/>
  <c r="AA983" i="1"/>
  <c r="X2834" i="1"/>
  <c r="Y2834" i="1"/>
  <c r="Z2834" i="1"/>
  <c r="AA2834" i="1"/>
  <c r="Z1658" i="1"/>
  <c r="X1658" i="1"/>
  <c r="Y1658" i="1"/>
  <c r="AA1658" i="1"/>
  <c r="X545" i="1"/>
  <c r="Y545" i="1"/>
  <c r="Z545" i="1"/>
  <c r="AA545" i="1"/>
  <c r="X2033" i="1"/>
  <c r="Y2033" i="1"/>
  <c r="Z2033" i="1"/>
  <c r="AA2033" i="1"/>
  <c r="X297" i="1"/>
  <c r="Y297" i="1"/>
  <c r="AA297" i="1"/>
  <c r="Z297" i="1"/>
  <c r="Y2743" i="1"/>
  <c r="Z2743" i="1"/>
  <c r="AA2743" i="1"/>
  <c r="X2743" i="1"/>
  <c r="X2946" i="1"/>
  <c r="Y2946" i="1"/>
  <c r="Z2946" i="1"/>
  <c r="AA2946" i="1"/>
  <c r="Y1448" i="1"/>
  <c r="Z1448" i="1"/>
  <c r="X1448" i="1"/>
  <c r="AA1448" i="1"/>
  <c r="X587" i="1"/>
  <c r="Y587" i="1"/>
  <c r="Z587" i="1"/>
  <c r="AA587" i="1"/>
  <c r="Y2649" i="1"/>
  <c r="Z2649" i="1"/>
  <c r="AA2649" i="1"/>
  <c r="X2649" i="1"/>
  <c r="Y2712" i="1"/>
  <c r="Z2712" i="1"/>
  <c r="AA2712" i="1"/>
  <c r="X2712" i="1"/>
  <c r="X1123" i="1"/>
  <c r="Y1123" i="1"/>
  <c r="Z1123" i="1"/>
  <c r="AA1123" i="1"/>
  <c r="X1781" i="1"/>
  <c r="Y1781" i="1"/>
  <c r="Z1781" i="1"/>
  <c r="AA1781" i="1"/>
  <c r="X2211" i="1"/>
  <c r="Y2211" i="1"/>
  <c r="Z2211" i="1"/>
  <c r="AA2211" i="1"/>
  <c r="X122" i="1"/>
  <c r="Y122" i="1"/>
  <c r="Z122" i="1"/>
  <c r="AA122" i="1"/>
  <c r="X416" i="1"/>
  <c r="Y416" i="1"/>
  <c r="Z416" i="1"/>
  <c r="AA416" i="1"/>
  <c r="X3352" i="1"/>
  <c r="Y3352" i="1"/>
  <c r="Z3352" i="1"/>
  <c r="AA3352" i="1"/>
  <c r="X3373" i="1"/>
  <c r="Y3373" i="1"/>
  <c r="Z3373" i="1"/>
  <c r="AA3373" i="1"/>
  <c r="Y1966" i="1"/>
  <c r="Z1966" i="1"/>
  <c r="AA1966" i="1"/>
  <c r="X1966" i="1"/>
  <c r="X2666" i="1"/>
  <c r="Y2666" i="1"/>
  <c r="Z2666" i="1"/>
  <c r="AA2666" i="1"/>
  <c r="X2022" i="1"/>
  <c r="Y2022" i="1"/>
  <c r="Z2022" i="1"/>
  <c r="AA2022" i="1"/>
  <c r="Y3153" i="1"/>
  <c r="Z3153" i="1"/>
  <c r="AA3153" i="1"/>
  <c r="X3153" i="1"/>
  <c r="X2390" i="1"/>
  <c r="Y2390" i="1"/>
  <c r="Z2390" i="1"/>
  <c r="AA2390" i="1"/>
  <c r="Y2397" i="1"/>
  <c r="Z2397" i="1"/>
  <c r="AA2397" i="1"/>
  <c r="X2397" i="1"/>
  <c r="Z1669" i="1"/>
  <c r="Y1669" i="1"/>
  <c r="AA1669" i="1"/>
  <c r="X1669" i="1"/>
  <c r="AA1550" i="1"/>
  <c r="Z1550" i="1"/>
  <c r="Y1550" i="1"/>
  <c r="X1550" i="1"/>
  <c r="X717" i="1"/>
  <c r="Y717" i="1"/>
  <c r="AA717" i="1"/>
  <c r="Z717" i="1"/>
  <c r="X472" i="1"/>
  <c r="Y472" i="1"/>
  <c r="Z472" i="1"/>
  <c r="AA472" i="1"/>
  <c r="X83" i="1"/>
  <c r="Y83" i="1"/>
  <c r="Z83" i="1"/>
  <c r="AA83" i="1"/>
  <c r="Y2376" i="1"/>
  <c r="Z2376" i="1"/>
  <c r="AA2376" i="1"/>
  <c r="X2376" i="1"/>
  <c r="X3272" i="1"/>
  <c r="Y3272" i="1"/>
  <c r="Z3272" i="1"/>
  <c r="AA3272" i="1"/>
  <c r="X2267" i="1"/>
  <c r="Y2267" i="1"/>
  <c r="Z2267" i="1"/>
  <c r="AA2267" i="1"/>
  <c r="Y1553" i="1"/>
  <c r="Z1553" i="1"/>
  <c r="X1553" i="1"/>
  <c r="AA1553" i="1"/>
  <c r="X440" i="1"/>
  <c r="Y440" i="1"/>
  <c r="Z440" i="1"/>
  <c r="AA440" i="1"/>
  <c r="X1130" i="1"/>
  <c r="Y1130" i="1"/>
  <c r="Z1130" i="1"/>
  <c r="AA1130" i="1"/>
  <c r="X2925" i="1"/>
  <c r="Y2925" i="1"/>
  <c r="Z2925" i="1"/>
  <c r="AA2925" i="1"/>
  <c r="X3387" i="1"/>
  <c r="Y3387" i="1"/>
  <c r="Z3387" i="1"/>
  <c r="AA3387" i="1"/>
  <c r="Y2302" i="1"/>
  <c r="Z2302" i="1"/>
  <c r="AA2302" i="1"/>
  <c r="X2302" i="1"/>
  <c r="X1224" i="1"/>
  <c r="Y1224" i="1"/>
  <c r="Z1224" i="1"/>
  <c r="AA1224" i="1"/>
  <c r="AA1168" i="1"/>
  <c r="X1168" i="1"/>
  <c r="Y1168" i="1"/>
  <c r="Z1168" i="1"/>
  <c r="Y1301" i="1"/>
  <c r="Z1301" i="1"/>
  <c r="X1301" i="1"/>
  <c r="AA1301" i="1"/>
  <c r="X2950" i="1"/>
  <c r="Y2950" i="1"/>
  <c r="Z2950" i="1"/>
  <c r="AA2950" i="1"/>
  <c r="Y2922" i="1"/>
  <c r="Z2922" i="1"/>
  <c r="AA2922" i="1"/>
  <c r="X2922" i="1"/>
  <c r="Y2964" i="1"/>
  <c r="Z2964" i="1"/>
  <c r="AA2964" i="1"/>
  <c r="X2964" i="1"/>
  <c r="AA1431" i="1"/>
  <c r="Y1431" i="1"/>
  <c r="X1431" i="1"/>
  <c r="Z1431" i="1"/>
  <c r="Y1354" i="1"/>
  <c r="Z1354" i="1"/>
  <c r="X1354" i="1"/>
  <c r="AA1354" i="1"/>
  <c r="X2904" i="1"/>
  <c r="Y2904" i="1"/>
  <c r="Z2904" i="1"/>
  <c r="AA2904" i="1"/>
  <c r="X3135" i="1"/>
  <c r="Y3135" i="1"/>
  <c r="Z3135" i="1"/>
  <c r="AA3135" i="1"/>
  <c r="X1280" i="1"/>
  <c r="Y1280" i="1"/>
  <c r="Z1280" i="1"/>
  <c r="AA1280" i="1"/>
  <c r="Y2901" i="1"/>
  <c r="Z2901" i="1"/>
  <c r="AA2901" i="1"/>
  <c r="X2901" i="1"/>
  <c r="AA1410" i="1"/>
  <c r="Y1410" i="1"/>
  <c r="X1410" i="1"/>
  <c r="Z1410" i="1"/>
  <c r="Y1333" i="1"/>
  <c r="Z1333" i="1"/>
  <c r="AA1333" i="1"/>
  <c r="X1333" i="1"/>
  <c r="X689" i="1"/>
  <c r="Y689" i="1"/>
  <c r="Z689" i="1"/>
  <c r="AA689" i="1"/>
  <c r="Y2470" i="1"/>
  <c r="Z2470" i="1"/>
  <c r="AA2470" i="1"/>
  <c r="X2470" i="1"/>
  <c r="X2883" i="1"/>
  <c r="Y2883" i="1"/>
  <c r="Z2883" i="1"/>
  <c r="AA2883" i="1"/>
  <c r="X2939" i="1"/>
  <c r="Y2939" i="1"/>
  <c r="Z2939" i="1"/>
  <c r="AA2939" i="1"/>
  <c r="X2897" i="1"/>
  <c r="Y2897" i="1"/>
  <c r="Z2897" i="1"/>
  <c r="AA2897" i="1"/>
  <c r="X2225" i="1"/>
  <c r="Y2225" i="1"/>
  <c r="Z2225" i="1"/>
  <c r="AA2225" i="1"/>
  <c r="X2057" i="1"/>
  <c r="Y2057" i="1"/>
  <c r="Z2057" i="1"/>
  <c r="AA2057" i="1"/>
  <c r="X1259" i="1"/>
  <c r="Y1259" i="1"/>
  <c r="Z1259" i="1"/>
  <c r="AA1259" i="1"/>
  <c r="X748" i="1"/>
  <c r="Y748" i="1"/>
  <c r="AA748" i="1"/>
  <c r="Z748" i="1"/>
  <c r="AA3391" i="1"/>
  <c r="Y3391" i="1"/>
  <c r="Z3391" i="1"/>
  <c r="X3391" i="1"/>
  <c r="Y2523" i="1"/>
  <c r="Z2523" i="1"/>
  <c r="AA2523" i="1"/>
  <c r="X2523" i="1"/>
  <c r="X2012" i="1"/>
  <c r="Y2012" i="1"/>
  <c r="Z2012" i="1"/>
  <c r="AA2012" i="1"/>
  <c r="X1844" i="1"/>
  <c r="Y1844" i="1"/>
  <c r="Z1844" i="1"/>
  <c r="AA1844" i="1"/>
  <c r="Y2103" i="1"/>
  <c r="Z2103" i="1"/>
  <c r="AA2103" i="1"/>
  <c r="X2103" i="1"/>
  <c r="X1270" i="1"/>
  <c r="Y1270" i="1"/>
  <c r="Z1270" i="1"/>
  <c r="AA1270" i="1"/>
  <c r="AA1525" i="1"/>
  <c r="Y1525" i="1"/>
  <c r="X1525" i="1"/>
  <c r="Z1525" i="1"/>
  <c r="X1900" i="1"/>
  <c r="Y1900" i="1"/>
  <c r="Z1900" i="1"/>
  <c r="AA1900" i="1"/>
  <c r="Y2313" i="1"/>
  <c r="Z2313" i="1"/>
  <c r="AA2313" i="1"/>
  <c r="X2313" i="1"/>
  <c r="Y2428" i="1"/>
  <c r="Z2428" i="1"/>
  <c r="AA2428" i="1"/>
  <c r="X2428" i="1"/>
  <c r="X2505" i="1"/>
  <c r="Y2505" i="1"/>
  <c r="Z2505" i="1"/>
  <c r="AA2505" i="1"/>
  <c r="X2929" i="1"/>
  <c r="Y2929" i="1"/>
  <c r="Z2929" i="1"/>
  <c r="AA2929" i="1"/>
  <c r="X2855" i="1"/>
  <c r="Y2855" i="1"/>
  <c r="Z2855" i="1"/>
  <c r="AA2855" i="1"/>
  <c r="Y1532" i="1"/>
  <c r="Z1532" i="1"/>
  <c r="AA1532" i="1"/>
  <c r="X1532" i="1"/>
  <c r="Y2071" i="1"/>
  <c r="Z2071" i="1"/>
  <c r="AA2071" i="1"/>
  <c r="X2071" i="1"/>
  <c r="Y1522" i="1"/>
  <c r="Z1522" i="1"/>
  <c r="X1522" i="1"/>
  <c r="AA1522" i="1"/>
  <c r="X647" i="1"/>
  <c r="Y647" i="1"/>
  <c r="Z647" i="1"/>
  <c r="AA647" i="1"/>
  <c r="X570" i="1"/>
  <c r="Y570" i="1"/>
  <c r="AA570" i="1"/>
  <c r="Z570" i="1"/>
  <c r="Y3016" i="1"/>
  <c r="Z3016" i="1"/>
  <c r="AA3016" i="1"/>
  <c r="X3016" i="1"/>
  <c r="X3086" i="1"/>
  <c r="Y3086" i="1"/>
  <c r="Z3086" i="1"/>
  <c r="AA3086" i="1"/>
  <c r="X2372" i="1"/>
  <c r="Y2372" i="1"/>
  <c r="Z2372" i="1"/>
  <c r="AA2372" i="1"/>
  <c r="X2719" i="1"/>
  <c r="Y2719" i="1"/>
  <c r="Z2719" i="1"/>
  <c r="AA2719" i="1"/>
  <c r="X3041" i="1"/>
  <c r="Y3041" i="1"/>
  <c r="Z3041" i="1"/>
  <c r="AA3041" i="1"/>
  <c r="Z1732" i="1"/>
  <c r="X1732" i="1"/>
  <c r="Y1732" i="1"/>
  <c r="AA1732" i="1"/>
  <c r="AA1305" i="1"/>
  <c r="Y1305" i="1"/>
  <c r="X1305" i="1"/>
  <c r="Z1305" i="1"/>
  <c r="X230" i="1"/>
  <c r="Y230" i="1"/>
  <c r="Z230" i="1"/>
  <c r="AA230" i="1"/>
  <c r="Y2974" i="1"/>
  <c r="Z2974" i="1"/>
  <c r="AA2974" i="1"/>
  <c r="X2974" i="1"/>
  <c r="X2547" i="1"/>
  <c r="Y2547" i="1"/>
  <c r="Z2547" i="1"/>
  <c r="AA2547" i="1"/>
  <c r="Y2029" i="1"/>
  <c r="Z2029" i="1"/>
  <c r="AA2029" i="1"/>
  <c r="X2029" i="1"/>
  <c r="AA1644" i="1"/>
  <c r="X1644" i="1"/>
  <c r="Y1644" i="1"/>
  <c r="Z1644" i="1"/>
  <c r="X531" i="1"/>
  <c r="Y531" i="1"/>
  <c r="Z531" i="1"/>
  <c r="AA531" i="1"/>
  <c r="X2820" i="1"/>
  <c r="Y2820" i="1"/>
  <c r="Z2820" i="1"/>
  <c r="AA2820" i="1"/>
  <c r="X3114" i="1"/>
  <c r="Y3114" i="1"/>
  <c r="Z3114" i="1"/>
  <c r="AA3114" i="1"/>
  <c r="X2841" i="1"/>
  <c r="Y2841" i="1"/>
  <c r="Z2841" i="1"/>
  <c r="AA2841" i="1"/>
  <c r="X139" i="1"/>
  <c r="Y139" i="1"/>
  <c r="AA139" i="1"/>
  <c r="Z139" i="1"/>
  <c r="X3314" i="1"/>
  <c r="Y3314" i="1"/>
  <c r="Z3314" i="1"/>
  <c r="AA3314" i="1"/>
  <c r="X1186" i="1"/>
  <c r="Y1186" i="1"/>
  <c r="Z1186" i="1"/>
  <c r="AA1186" i="1"/>
  <c r="X773" i="1"/>
  <c r="Y773" i="1"/>
  <c r="Z773" i="1"/>
  <c r="AA773" i="1"/>
  <c r="X38" i="1"/>
  <c r="Y38" i="1"/>
  <c r="Z38" i="1"/>
  <c r="AA38" i="1"/>
  <c r="X913" i="1"/>
  <c r="Y913" i="1"/>
  <c r="Z913" i="1"/>
  <c r="AA913" i="1"/>
  <c r="X1812" i="1"/>
  <c r="Y1812" i="1"/>
  <c r="Z1812" i="1"/>
  <c r="AA1812" i="1"/>
  <c r="X1770" i="1"/>
  <c r="Y1770" i="1"/>
  <c r="Z1770" i="1"/>
  <c r="AA1770" i="1"/>
  <c r="Y2544" i="1"/>
  <c r="Z2544" i="1"/>
  <c r="AA2544" i="1"/>
  <c r="X2544" i="1"/>
  <c r="X563" i="1"/>
  <c r="Y563" i="1"/>
  <c r="Z563" i="1"/>
  <c r="AA563" i="1"/>
  <c r="X486" i="1"/>
  <c r="Y486" i="1"/>
  <c r="AA486" i="1"/>
  <c r="Z486" i="1"/>
  <c r="X115" i="1"/>
  <c r="Y115" i="1"/>
  <c r="Z115" i="1"/>
  <c r="AA115" i="1"/>
  <c r="X2369" i="1"/>
  <c r="Y2369" i="1"/>
  <c r="Z2369" i="1"/>
  <c r="AA2369" i="1"/>
  <c r="X1133" i="1"/>
  <c r="Y1133" i="1"/>
  <c r="Z1133" i="1"/>
  <c r="AA1133" i="1"/>
  <c r="X769" i="1"/>
  <c r="Y769" i="1"/>
  <c r="AA769" i="1"/>
  <c r="Z769" i="1"/>
  <c r="X62" i="1"/>
  <c r="Y62" i="1"/>
  <c r="Z62" i="1"/>
  <c r="AA62" i="1"/>
  <c r="X1207" i="1"/>
  <c r="Y1207" i="1"/>
  <c r="Z1207" i="1"/>
  <c r="AA1207" i="1"/>
  <c r="X2316" i="1"/>
  <c r="Y2316" i="1"/>
  <c r="Z2316" i="1"/>
  <c r="AA2316" i="1"/>
  <c r="Y1672" i="1"/>
  <c r="X1672" i="1"/>
  <c r="Z1672" i="1"/>
  <c r="AA1672" i="1"/>
  <c r="X167" i="1"/>
  <c r="Y167" i="1"/>
  <c r="Z167" i="1"/>
  <c r="AA167" i="1"/>
  <c r="Z1637" i="1"/>
  <c r="X1637" i="1"/>
  <c r="Y1637" i="1"/>
  <c r="AA1637" i="1"/>
  <c r="AA1539" i="1"/>
  <c r="X1539" i="1"/>
  <c r="Y1539" i="1"/>
  <c r="Z1539" i="1"/>
  <c r="Y1651" i="1"/>
  <c r="X1651" i="1"/>
  <c r="Z1651" i="1"/>
  <c r="AA1651" i="1"/>
  <c r="X426" i="1"/>
  <c r="Y426" i="1"/>
  <c r="Z426" i="1"/>
  <c r="AA426" i="1"/>
  <c r="X2957" i="1"/>
  <c r="Y2957" i="1"/>
  <c r="Z2957" i="1"/>
  <c r="AA2957" i="1"/>
  <c r="X752" i="1"/>
  <c r="Y752" i="1"/>
  <c r="Z752" i="1"/>
  <c r="AA752" i="1"/>
  <c r="X675" i="1"/>
  <c r="Y675" i="1"/>
  <c r="AA675" i="1"/>
  <c r="Z675" i="1"/>
  <c r="X430" i="1"/>
  <c r="Y430" i="1"/>
  <c r="Z430" i="1"/>
  <c r="AA430" i="1"/>
  <c r="X822" i="1"/>
  <c r="Y822" i="1"/>
  <c r="AA822" i="1"/>
  <c r="Z822" i="1"/>
  <c r="X2456" i="1"/>
  <c r="Y2456" i="1"/>
  <c r="Z2456" i="1"/>
  <c r="AA2456" i="1"/>
  <c r="X2645" i="1"/>
  <c r="Y2645" i="1"/>
  <c r="Z2645" i="1"/>
  <c r="AA2645" i="1"/>
  <c r="X993" i="1"/>
  <c r="Y993" i="1"/>
  <c r="Z993" i="1"/>
  <c r="AA993" i="1"/>
  <c r="Y2208" i="1"/>
  <c r="Z2208" i="1"/>
  <c r="AA2208" i="1"/>
  <c r="X2208" i="1"/>
  <c r="X2201" i="1"/>
  <c r="Y2201" i="1"/>
  <c r="Z2201" i="1"/>
  <c r="AA2201" i="1"/>
  <c r="X2173" i="1"/>
  <c r="Y2173" i="1"/>
  <c r="Z2173" i="1"/>
  <c r="AA2173" i="1"/>
  <c r="X857" i="1"/>
  <c r="Y857" i="1"/>
  <c r="Z857" i="1"/>
  <c r="AA857" i="1"/>
  <c r="X661" i="1"/>
  <c r="Y661" i="1"/>
  <c r="Z661" i="1"/>
  <c r="AA661" i="1"/>
  <c r="X3426" i="1"/>
  <c r="Y3426" i="1"/>
  <c r="Z3426" i="1"/>
  <c r="AA3426" i="1"/>
  <c r="AA3506" i="1"/>
  <c r="Y3506" i="1"/>
  <c r="Z3506" i="1"/>
  <c r="X3506" i="1"/>
  <c r="X2204" i="1"/>
  <c r="Y2204" i="1"/>
  <c r="Z2204" i="1"/>
  <c r="AA2204" i="1"/>
  <c r="X986" i="1"/>
  <c r="Y986" i="1"/>
  <c r="Z986" i="1"/>
  <c r="AA986" i="1"/>
  <c r="X2845" i="1"/>
  <c r="Y2845" i="1"/>
  <c r="Z2845" i="1"/>
  <c r="AA2845" i="1"/>
  <c r="AA3454" i="1"/>
  <c r="Y3454" i="1"/>
  <c r="Z3454" i="1"/>
  <c r="X3454" i="1"/>
  <c r="X2194" i="1"/>
  <c r="Y2194" i="1"/>
  <c r="Z2194" i="1"/>
  <c r="AA2194" i="1"/>
  <c r="X2516" i="1"/>
  <c r="Y2516" i="1"/>
  <c r="Z2516" i="1"/>
  <c r="AA2516" i="1"/>
  <c r="X2159" i="1"/>
  <c r="Y2159" i="1"/>
  <c r="Z2159" i="1"/>
  <c r="AA2159" i="1"/>
  <c r="X2131" i="1"/>
  <c r="Y2131" i="1"/>
  <c r="Z2131" i="1"/>
  <c r="AA2131" i="1"/>
  <c r="X815" i="1"/>
  <c r="Y815" i="1"/>
  <c r="Z815" i="1"/>
  <c r="AA815" i="1"/>
  <c r="X906" i="1"/>
  <c r="Y906" i="1"/>
  <c r="AA906" i="1"/>
  <c r="Z906" i="1"/>
  <c r="X234" i="1"/>
  <c r="Y234" i="1"/>
  <c r="AA234" i="1"/>
  <c r="Z234" i="1"/>
  <c r="X3051" i="1"/>
  <c r="Y3051" i="1"/>
  <c r="Z3051" i="1"/>
  <c r="AA3051" i="1"/>
  <c r="Y2166" i="1"/>
  <c r="Z2166" i="1"/>
  <c r="AA2166" i="1"/>
  <c r="X2166" i="1"/>
  <c r="X2075" i="1"/>
  <c r="Y2075" i="1"/>
  <c r="Z2075" i="1"/>
  <c r="AA2075" i="1"/>
  <c r="X2190" i="1"/>
  <c r="Y2190" i="1"/>
  <c r="Z2190" i="1"/>
  <c r="AA2190" i="1"/>
  <c r="X2036" i="1"/>
  <c r="Y2036" i="1"/>
  <c r="Z2036" i="1"/>
  <c r="AA2036" i="1"/>
  <c r="AA979" i="1"/>
  <c r="X979" i="1"/>
  <c r="Y979" i="1"/>
  <c r="Z979" i="1"/>
  <c r="X41" i="1"/>
  <c r="Y41" i="1"/>
  <c r="Z41" i="1"/>
  <c r="AA41" i="1"/>
  <c r="X2824" i="1"/>
  <c r="Y2824" i="1"/>
  <c r="Z2824" i="1"/>
  <c r="AA2824" i="1"/>
  <c r="Y1511" i="1"/>
  <c r="Z1511" i="1"/>
  <c r="X1511" i="1"/>
  <c r="AA1511" i="1"/>
  <c r="X598" i="1"/>
  <c r="Y598" i="1"/>
  <c r="Z598" i="1"/>
  <c r="AA598" i="1"/>
  <c r="Y3006" i="1"/>
  <c r="Z3006" i="1"/>
  <c r="AA3006" i="1"/>
  <c r="X3006" i="1"/>
  <c r="AA1319" i="1"/>
  <c r="X1319" i="1"/>
  <c r="Y1319" i="1"/>
  <c r="Z1319" i="1"/>
  <c r="X2635" i="1"/>
  <c r="Y2635" i="1"/>
  <c r="Z2635" i="1"/>
  <c r="AA2635" i="1"/>
  <c r="X1287" i="1"/>
  <c r="Y1287" i="1"/>
  <c r="Z1287" i="1"/>
  <c r="AA1287" i="1"/>
  <c r="Y1641" i="1"/>
  <c r="Z1641" i="1"/>
  <c r="AA1641" i="1"/>
  <c r="X1641" i="1"/>
  <c r="Y1620" i="1"/>
  <c r="X1620" i="1"/>
  <c r="Z1620" i="1"/>
  <c r="AA1620" i="1"/>
  <c r="X307" i="1"/>
  <c r="Y307" i="1"/>
  <c r="AA307" i="1"/>
  <c r="Z307" i="1"/>
  <c r="Y2722" i="1"/>
  <c r="Z2722" i="1"/>
  <c r="AA2722" i="1"/>
  <c r="X2722" i="1"/>
  <c r="X321" i="1"/>
  <c r="Y321" i="1"/>
  <c r="Z321" i="1"/>
  <c r="AA321" i="1"/>
  <c r="AA3254" i="1"/>
  <c r="Z3254" i="1"/>
  <c r="Y3254" i="1"/>
  <c r="X3254" i="1"/>
  <c r="Y2596" i="1"/>
  <c r="Z2596" i="1"/>
  <c r="AA2596" i="1"/>
  <c r="X2596" i="1"/>
  <c r="Y2838" i="1"/>
  <c r="Z2838" i="1"/>
  <c r="AA2838" i="1"/>
  <c r="X2838" i="1"/>
  <c r="X1067" i="1"/>
  <c r="Y1067" i="1"/>
  <c r="Z1067" i="1"/>
  <c r="AA1067" i="1"/>
  <c r="AA1665" i="1"/>
  <c r="X1665" i="1"/>
  <c r="Y1665" i="1"/>
  <c r="Z1665" i="1"/>
  <c r="X552" i="1"/>
  <c r="Y552" i="1"/>
  <c r="Z552" i="1"/>
  <c r="AA552" i="1"/>
  <c r="X433" i="1"/>
  <c r="Y433" i="1"/>
  <c r="AA433" i="1"/>
  <c r="Z433" i="1"/>
  <c r="X2257" i="1"/>
  <c r="Y2257" i="1"/>
  <c r="Z2257" i="1"/>
  <c r="AA2257" i="1"/>
  <c r="X2215" i="1"/>
  <c r="Y2215" i="1"/>
  <c r="Z2215" i="1"/>
  <c r="AA2215" i="1"/>
  <c r="X1018" i="1"/>
  <c r="Y1018" i="1"/>
  <c r="Z1018" i="1"/>
  <c r="AA1018" i="1"/>
  <c r="X101" i="1"/>
  <c r="Y101" i="1"/>
  <c r="Z101" i="1"/>
  <c r="AA101" i="1"/>
  <c r="X3503" i="1"/>
  <c r="Y3503" i="1"/>
  <c r="Z3503" i="1"/>
  <c r="AA3503" i="1"/>
  <c r="Y2460" i="1"/>
  <c r="Z2460" i="1"/>
  <c r="AA2460" i="1"/>
  <c r="X2460" i="1"/>
  <c r="Y1480" i="1"/>
  <c r="Z1480" i="1"/>
  <c r="X1480" i="1"/>
  <c r="AA1480" i="1"/>
  <c r="X3209" i="1"/>
  <c r="Y3209" i="1"/>
  <c r="Z3209" i="1"/>
  <c r="AA3209" i="1"/>
  <c r="X2183" i="1"/>
  <c r="Y2183" i="1"/>
  <c r="Z2183" i="1"/>
  <c r="AA2183" i="1"/>
  <c r="AA3422" i="1"/>
  <c r="Z3422" i="1"/>
  <c r="Y3422" i="1"/>
  <c r="X3422" i="1"/>
  <c r="X2120" i="1"/>
  <c r="Y2120" i="1"/>
  <c r="Z2120" i="1"/>
  <c r="AA2120" i="1"/>
  <c r="Y1735" i="1"/>
  <c r="Z1735" i="1"/>
  <c r="AA1735" i="1"/>
  <c r="X1735" i="1"/>
  <c r="X853" i="1"/>
  <c r="Y853" i="1"/>
  <c r="AA853" i="1"/>
  <c r="Z853" i="1"/>
  <c r="X3489" i="1"/>
  <c r="Y3489" i="1"/>
  <c r="Z3489" i="1"/>
  <c r="AA3489" i="1"/>
  <c r="X2341" i="1"/>
  <c r="Y2341" i="1"/>
  <c r="Z2341" i="1"/>
  <c r="AA2341" i="1"/>
  <c r="X2526" i="1"/>
  <c r="Y2526" i="1"/>
  <c r="Z2526" i="1"/>
  <c r="AA2526" i="1"/>
  <c r="Y2407" i="1"/>
  <c r="Z2407" i="1"/>
  <c r="AA2407" i="1"/>
  <c r="X2407" i="1"/>
  <c r="X3237" i="1"/>
  <c r="Y3237" i="1"/>
  <c r="Z3237" i="1"/>
  <c r="AA3237" i="1"/>
  <c r="Y1438" i="1"/>
  <c r="Z1438" i="1"/>
  <c r="X1438" i="1"/>
  <c r="AA1438" i="1"/>
  <c r="X2736" i="1"/>
  <c r="Y2736" i="1"/>
  <c r="Z2736" i="1"/>
  <c r="AA2736" i="1"/>
  <c r="Y1469" i="1"/>
  <c r="Z1469" i="1"/>
  <c r="X1469" i="1"/>
  <c r="AA1469" i="1"/>
  <c r="X2068" i="1"/>
  <c r="Y2068" i="1"/>
  <c r="Z2068" i="1"/>
  <c r="AA2068" i="1"/>
  <c r="X2330" i="1"/>
  <c r="Y2330" i="1"/>
  <c r="Z2330" i="1"/>
  <c r="AA2330" i="1"/>
  <c r="X566" i="1"/>
  <c r="Y566" i="1"/>
  <c r="Z566" i="1"/>
  <c r="AA566" i="1"/>
  <c r="X2642" i="1"/>
  <c r="Y2642" i="1"/>
  <c r="Z2642" i="1"/>
  <c r="AA2642" i="1"/>
  <c r="AA3223" i="1"/>
  <c r="Z3223" i="1"/>
  <c r="Y3223" i="1"/>
  <c r="X3223" i="1"/>
  <c r="X2299" i="1"/>
  <c r="Y2299" i="1"/>
  <c r="Z2299" i="1"/>
  <c r="AA2299" i="1"/>
  <c r="X2488" i="1"/>
  <c r="Y2488" i="1"/>
  <c r="Z2488" i="1"/>
  <c r="AA2488" i="1"/>
  <c r="Y1767" i="1"/>
  <c r="Z1767" i="1"/>
  <c r="AA1767" i="1"/>
  <c r="X1767" i="1"/>
  <c r="X832" i="1"/>
  <c r="Y832" i="1"/>
  <c r="AA832" i="1"/>
  <c r="Z832" i="1"/>
  <c r="Y3132" i="1"/>
  <c r="Z3132" i="1"/>
  <c r="AA3132" i="1"/>
  <c r="X3132" i="1"/>
  <c r="Z1648" i="1"/>
  <c r="X1648" i="1"/>
  <c r="Y1648" i="1"/>
  <c r="AA1648" i="1"/>
  <c r="X311" i="1"/>
  <c r="Y311" i="1"/>
  <c r="Z311" i="1"/>
  <c r="AA311" i="1"/>
  <c r="X3009" i="1"/>
  <c r="Y3009" i="1"/>
  <c r="Z3009" i="1"/>
  <c r="AA3009" i="1"/>
  <c r="X1112" i="1"/>
  <c r="Y1112" i="1"/>
  <c r="Z1112" i="1"/>
  <c r="AA1112" i="1"/>
  <c r="X1938" i="1"/>
  <c r="Y1938" i="1"/>
  <c r="Z1938" i="1"/>
  <c r="AA1938" i="1"/>
  <c r="X2127" i="1"/>
  <c r="Y2127" i="1"/>
  <c r="Z2127" i="1"/>
  <c r="AA2127" i="1"/>
  <c r="X1056" i="1"/>
  <c r="Y1056" i="1"/>
  <c r="Z1056" i="1"/>
  <c r="AA1056" i="1"/>
  <c r="X3363" i="1"/>
  <c r="Y3363" i="1"/>
  <c r="Z3363" i="1"/>
  <c r="AA3363" i="1"/>
  <c r="X2285" i="1"/>
  <c r="Y2285" i="1"/>
  <c r="Z2285" i="1"/>
  <c r="AA2285" i="1"/>
  <c r="Z1627" i="1"/>
  <c r="Y1627" i="1"/>
  <c r="AA1627" i="1"/>
  <c r="X1627" i="1"/>
  <c r="AA1508" i="1"/>
  <c r="X1508" i="1"/>
  <c r="Y1508" i="1"/>
  <c r="Z1508" i="1"/>
  <c r="AA1179" i="1"/>
  <c r="X1179" i="1"/>
  <c r="Y1179" i="1"/>
  <c r="Z1179" i="1"/>
  <c r="Y2617" i="1"/>
  <c r="Z2617" i="1"/>
  <c r="AA2617" i="1"/>
  <c r="X2617" i="1"/>
  <c r="Y2439" i="1"/>
  <c r="Z2439" i="1"/>
  <c r="AA2439" i="1"/>
  <c r="X2439" i="1"/>
  <c r="Y2271" i="1"/>
  <c r="Z2271" i="1"/>
  <c r="AA2271" i="1"/>
  <c r="X2271" i="1"/>
  <c r="Y2344" i="1"/>
  <c r="Z2344" i="1"/>
  <c r="AA2344" i="1"/>
  <c r="X2344" i="1"/>
  <c r="X2393" i="1"/>
  <c r="Y2393" i="1"/>
  <c r="Z2393" i="1"/>
  <c r="AA2393" i="1"/>
  <c r="X2414" i="1"/>
  <c r="Y2414" i="1"/>
  <c r="Z2414" i="1"/>
  <c r="AA2414" i="1"/>
  <c r="Y1564" i="1"/>
  <c r="Z1564" i="1"/>
  <c r="X1564" i="1"/>
  <c r="AA1564" i="1"/>
  <c r="X3268" i="1"/>
  <c r="Y3268" i="1"/>
  <c r="Z3268" i="1"/>
  <c r="AA3268" i="1"/>
  <c r="X3261" i="1"/>
  <c r="Y3261" i="1"/>
  <c r="Z3261" i="1"/>
  <c r="AA3261" i="1"/>
  <c r="X881" i="1"/>
  <c r="Y881" i="1"/>
  <c r="Z881" i="1"/>
  <c r="AA881" i="1"/>
  <c r="X202" i="1"/>
  <c r="Y202" i="1"/>
  <c r="AA202" i="1"/>
  <c r="Z202" i="1"/>
  <c r="X3013" i="1"/>
  <c r="Y3013" i="1"/>
  <c r="Z3013" i="1"/>
  <c r="AA3013" i="1"/>
  <c r="AA3212" i="1"/>
  <c r="Y3212" i="1"/>
  <c r="Z3212" i="1"/>
  <c r="X3212" i="1"/>
  <c r="X692" i="1"/>
  <c r="Y692" i="1"/>
  <c r="Z692" i="1"/>
  <c r="AA692" i="1"/>
  <c r="X192" i="1"/>
  <c r="Y192" i="1"/>
  <c r="AA192" i="1"/>
  <c r="Z192" i="1"/>
  <c r="Y1914" i="1"/>
  <c r="Z1914" i="1"/>
  <c r="AA1914" i="1"/>
  <c r="X1914" i="1"/>
  <c r="X2936" i="1"/>
  <c r="Y2936" i="1"/>
  <c r="Z2936" i="1"/>
  <c r="AA2936" i="1"/>
  <c r="X76" i="1"/>
  <c r="Y76" i="1"/>
  <c r="AA76" i="1"/>
  <c r="Z76" i="1"/>
  <c r="AA1263" i="1"/>
  <c r="X1263" i="1"/>
  <c r="Y1263" i="1"/>
  <c r="Z1263" i="1"/>
  <c r="X3023" i="1"/>
  <c r="Y3023" i="1"/>
  <c r="Z3023" i="1"/>
  <c r="AA3023" i="1"/>
  <c r="X279" i="1"/>
  <c r="Y279" i="1"/>
  <c r="Z279" i="1"/>
  <c r="AA279" i="1"/>
  <c r="X2740" i="1"/>
  <c r="Y2740" i="1"/>
  <c r="Z2740" i="1"/>
  <c r="AA2740" i="1"/>
  <c r="X2463" i="1"/>
  <c r="Y2463" i="1"/>
  <c r="Z2463" i="1"/>
  <c r="AA2463" i="1"/>
  <c r="Y2628" i="1"/>
  <c r="Z2628" i="1"/>
  <c r="AA2628" i="1"/>
  <c r="X2628" i="1"/>
  <c r="X654" i="1"/>
  <c r="Y654" i="1"/>
  <c r="AA654" i="1"/>
  <c r="Z654" i="1"/>
  <c r="X2540" i="1"/>
  <c r="Y2540" i="1"/>
  <c r="Z2540" i="1"/>
  <c r="AA2540" i="1"/>
  <c r="AA1546" i="1"/>
  <c r="Y1546" i="1"/>
  <c r="X1546" i="1"/>
  <c r="Z1546" i="1"/>
  <c r="X1868" i="1"/>
  <c r="Y1868" i="1"/>
  <c r="Z1868" i="1"/>
  <c r="AA1868" i="1"/>
  <c r="AA1315" i="1"/>
  <c r="Y1315" i="1"/>
  <c r="Z1315" i="1"/>
  <c r="X1315" i="1"/>
  <c r="X419" i="1"/>
  <c r="Y419" i="1"/>
  <c r="Z419" i="1"/>
  <c r="AA419" i="1"/>
  <c r="X335" i="1"/>
  <c r="Y335" i="1"/>
  <c r="Z335" i="1"/>
  <c r="AA335" i="1"/>
  <c r="X2593" i="1"/>
  <c r="Y2593" i="1"/>
  <c r="Z2593" i="1"/>
  <c r="AA2593" i="1"/>
  <c r="X2495" i="1"/>
  <c r="Y2495" i="1"/>
  <c r="Z2495" i="1"/>
  <c r="AA2495" i="1"/>
  <c r="X248" i="1"/>
  <c r="Y248" i="1"/>
  <c r="Z248" i="1"/>
  <c r="AA248" i="1"/>
  <c r="X3160" i="1"/>
  <c r="Y3160" i="1"/>
  <c r="Z3160" i="1"/>
  <c r="AA3160" i="1"/>
  <c r="Y2418" i="1"/>
  <c r="Z2418" i="1"/>
  <c r="AA2418" i="1"/>
  <c r="X2418" i="1"/>
  <c r="X2747" i="1"/>
  <c r="Y2747" i="1"/>
  <c r="Z2747" i="1"/>
  <c r="AA2747" i="1"/>
  <c r="X2253" i="1"/>
  <c r="Y2253" i="1"/>
  <c r="Z2253" i="1"/>
  <c r="AA2253" i="1"/>
  <c r="X1742" i="1"/>
  <c r="Y1742" i="1"/>
  <c r="Z1742" i="1"/>
  <c r="AA1742" i="1"/>
  <c r="X818" i="1"/>
  <c r="Y818" i="1"/>
  <c r="Z818" i="1"/>
  <c r="AA818" i="1"/>
  <c r="X3181" i="1"/>
  <c r="Y3181" i="1"/>
  <c r="Z3181" i="1"/>
  <c r="AA3181" i="1"/>
  <c r="X3167" i="1"/>
  <c r="Y3167" i="1"/>
  <c r="Z3167" i="1"/>
  <c r="AA3167" i="1"/>
  <c r="AA1634" i="1"/>
  <c r="X1634" i="1"/>
  <c r="Y1634" i="1"/>
  <c r="Z1634" i="1"/>
  <c r="AA1536" i="1"/>
  <c r="Y1536" i="1"/>
  <c r="X1536" i="1"/>
  <c r="Z1536" i="1"/>
  <c r="AA1158" i="1"/>
  <c r="X1158" i="1"/>
  <c r="Y1158" i="1"/>
  <c r="Z1158" i="1"/>
  <c r="X556" i="1"/>
  <c r="Y556" i="1"/>
  <c r="Z556" i="1"/>
  <c r="AA556" i="1"/>
  <c r="AA1515" i="1"/>
  <c r="Y1515" i="1"/>
  <c r="Z1515" i="1"/>
  <c r="X1515" i="1"/>
  <c r="X353" i="1"/>
  <c r="Y353" i="1"/>
  <c r="Z353" i="1"/>
  <c r="AA353" i="1"/>
  <c r="X535" i="1"/>
  <c r="Y535" i="1"/>
  <c r="Z535" i="1"/>
  <c r="AA535" i="1"/>
  <c r="AA3275" i="1"/>
  <c r="Y3275" i="1"/>
  <c r="Z3275" i="1"/>
  <c r="X3275" i="1"/>
  <c r="X1098" i="1"/>
  <c r="Y1098" i="1"/>
  <c r="Z1098" i="1"/>
  <c r="AA1098" i="1"/>
  <c r="X2498" i="1"/>
  <c r="Y2498" i="1"/>
  <c r="Z2498" i="1"/>
  <c r="AA2498" i="1"/>
  <c r="X510" i="1"/>
  <c r="Y510" i="1"/>
  <c r="Z510" i="1"/>
  <c r="AA510" i="1"/>
  <c r="X391" i="1"/>
  <c r="Y391" i="1"/>
  <c r="AA391" i="1"/>
  <c r="Z391" i="1"/>
  <c r="X3195" i="1"/>
  <c r="Y3195" i="1"/>
  <c r="Z3195" i="1"/>
  <c r="AA3195" i="1"/>
  <c r="X2715" i="1"/>
  <c r="Y2715" i="1"/>
  <c r="Z2715" i="1"/>
  <c r="AA2715" i="1"/>
  <c r="AA1560" i="1"/>
  <c r="X1560" i="1"/>
  <c r="Y1560" i="1"/>
  <c r="Z1560" i="1"/>
  <c r="X447" i="1"/>
  <c r="Y447" i="1"/>
  <c r="Z447" i="1"/>
  <c r="AA447" i="1"/>
  <c r="X801" i="1"/>
  <c r="Y801" i="1"/>
  <c r="AA801" i="1"/>
  <c r="Z801" i="1"/>
  <c r="X3156" i="1"/>
  <c r="Y3156" i="1"/>
  <c r="Z3156" i="1"/>
  <c r="AA3156" i="1"/>
  <c r="AA1308" i="1"/>
  <c r="X1308" i="1"/>
  <c r="Y1308" i="1"/>
  <c r="Z1308" i="1"/>
  <c r="AA1231" i="1"/>
  <c r="X1231" i="1"/>
  <c r="Y1231" i="1"/>
  <c r="Z1231" i="1"/>
  <c r="Y1385" i="1"/>
  <c r="Z1385" i="1"/>
  <c r="X1385" i="1"/>
  <c r="AA1385" i="1"/>
  <c r="X1014" i="1"/>
  <c r="Y1014" i="1"/>
  <c r="Z1014" i="1"/>
  <c r="AA1014" i="1"/>
  <c r="X314" i="1"/>
  <c r="Y314" i="1"/>
  <c r="Z314" i="1"/>
  <c r="AA314" i="1"/>
  <c r="Y2565" i="1"/>
  <c r="Z2565" i="1"/>
  <c r="AA2565" i="1"/>
  <c r="X2565" i="1"/>
  <c r="X2768" i="1"/>
  <c r="Y2768" i="1"/>
  <c r="Z2768" i="1"/>
  <c r="AA2768" i="1"/>
  <c r="X2446" i="1"/>
  <c r="Y2446" i="1"/>
  <c r="Z2446" i="1"/>
  <c r="AA2446" i="1"/>
  <c r="Y2754" i="1"/>
  <c r="Z2754" i="1"/>
  <c r="AA2754" i="1"/>
  <c r="X2754" i="1"/>
  <c r="AA969" i="1"/>
  <c r="X969" i="1"/>
  <c r="Y969" i="1"/>
  <c r="Z969" i="1"/>
  <c r="X1025" i="1"/>
  <c r="Y1025" i="1"/>
  <c r="Z1025" i="1"/>
  <c r="AA1025" i="1"/>
  <c r="AA1105" i="1"/>
  <c r="X1105" i="1"/>
  <c r="Y1105" i="1"/>
  <c r="Z1105" i="1"/>
  <c r="X346" i="1"/>
  <c r="Y346" i="1"/>
  <c r="Z346" i="1"/>
  <c r="AA346" i="1"/>
  <c r="Y1798" i="1"/>
  <c r="Z1798" i="1"/>
  <c r="AA1798" i="1"/>
  <c r="X1798" i="1"/>
  <c r="X2236" i="1"/>
  <c r="Y2236" i="1"/>
  <c r="Z2236" i="1"/>
  <c r="AA2236" i="1"/>
  <c r="X542" i="1"/>
  <c r="Y542" i="1"/>
  <c r="Z542" i="1"/>
  <c r="AA542" i="1"/>
  <c r="X465" i="1"/>
  <c r="Y465" i="1"/>
  <c r="AA465" i="1"/>
  <c r="Z465" i="1"/>
  <c r="X199" i="1"/>
  <c r="Y199" i="1"/>
  <c r="Z199" i="1"/>
  <c r="AA199" i="1"/>
  <c r="AA3443" i="1"/>
  <c r="Y3443" i="1"/>
  <c r="Z3443" i="1"/>
  <c r="X3443" i="1"/>
  <c r="AA3307" i="1"/>
  <c r="Z3307" i="1"/>
  <c r="X3307" i="1"/>
  <c r="Y3307" i="1"/>
  <c r="X3457" i="1"/>
  <c r="Y3457" i="1"/>
  <c r="Z3457" i="1"/>
  <c r="AA3457" i="1"/>
  <c r="X2530" i="1"/>
  <c r="Y2530" i="1"/>
  <c r="Z2530" i="1"/>
  <c r="AA2530" i="1"/>
  <c r="X3324" i="1"/>
  <c r="Y3324" i="1"/>
  <c r="Z3324" i="1"/>
  <c r="AA3324" i="1"/>
  <c r="Y2334" i="1"/>
  <c r="Z2334" i="1"/>
  <c r="AA2334" i="1"/>
  <c r="X2334" i="1"/>
  <c r="X1707" i="1"/>
  <c r="Y1707" i="1"/>
  <c r="AA1707" i="1"/>
  <c r="Z1707" i="1"/>
  <c r="X342" i="1"/>
  <c r="Y342" i="1"/>
  <c r="Z342" i="1"/>
  <c r="AA342" i="1"/>
  <c r="AA1368" i="1"/>
  <c r="Y1368" i="1"/>
  <c r="X1368" i="1"/>
  <c r="Z1368" i="1"/>
  <c r="Y2995" i="1"/>
  <c r="Z2995" i="1"/>
  <c r="AA2995" i="1"/>
  <c r="X2995" i="1"/>
  <c r="X2778" i="1"/>
  <c r="Y2778" i="1"/>
  <c r="Z2778" i="1"/>
  <c r="AA2778" i="1"/>
  <c r="X2358" i="1"/>
  <c r="Y2358" i="1"/>
  <c r="Z2358" i="1"/>
  <c r="AA2358" i="1"/>
  <c r="Y2218" i="1"/>
  <c r="Z2218" i="1"/>
  <c r="AA2218" i="1"/>
  <c r="X2218" i="1"/>
  <c r="AA1189" i="1"/>
  <c r="X1189" i="1"/>
  <c r="Y1189" i="1"/>
  <c r="Z1189" i="1"/>
  <c r="X657" i="1"/>
  <c r="Y657" i="1"/>
  <c r="Z657" i="1"/>
  <c r="AA657" i="1"/>
  <c r="X538" i="1"/>
  <c r="Y538" i="1"/>
  <c r="AA538" i="1"/>
  <c r="Z538" i="1"/>
  <c r="X286" i="1"/>
  <c r="Y286" i="1"/>
  <c r="AA286" i="1"/>
  <c r="Z286" i="1"/>
  <c r="X2873" i="1"/>
  <c r="Y2873" i="1"/>
  <c r="Z2873" i="1"/>
  <c r="AA2873" i="1"/>
  <c r="X3468" i="1"/>
  <c r="Y3468" i="1"/>
  <c r="Z3468" i="1"/>
  <c r="AA3468" i="1"/>
  <c r="X1235" i="1"/>
  <c r="Y1235" i="1"/>
  <c r="Z1235" i="1"/>
  <c r="AA1235" i="1"/>
  <c r="X2960" i="1"/>
  <c r="Y2960" i="1"/>
  <c r="Z2960" i="1"/>
  <c r="AA2960" i="1"/>
  <c r="X2750" i="1"/>
  <c r="Y2750" i="1"/>
  <c r="Z2750" i="1"/>
  <c r="AA2750" i="1"/>
  <c r="X1175" i="1"/>
  <c r="Y1175" i="1"/>
  <c r="Z1175" i="1"/>
  <c r="AA1175" i="1"/>
  <c r="X636" i="1"/>
  <c r="Y636" i="1"/>
  <c r="Z636" i="1"/>
  <c r="AA636" i="1"/>
  <c r="X517" i="1"/>
  <c r="Y517" i="1"/>
  <c r="AA517" i="1"/>
  <c r="Z517" i="1"/>
  <c r="X265" i="1"/>
  <c r="Y265" i="1"/>
  <c r="AA265" i="1"/>
  <c r="Z265" i="1"/>
  <c r="X1214" i="1"/>
  <c r="Y1214" i="1"/>
  <c r="Z1214" i="1"/>
  <c r="AA1214" i="1"/>
  <c r="Y1599" i="1"/>
  <c r="Z1599" i="1"/>
  <c r="AA1599" i="1"/>
  <c r="X1599" i="1"/>
  <c r="X437" i="1"/>
  <c r="Y437" i="1"/>
  <c r="Z437" i="1"/>
  <c r="AA437" i="1"/>
  <c r="X619" i="1"/>
  <c r="Y619" i="1"/>
  <c r="Z619" i="1"/>
  <c r="AA619" i="1"/>
  <c r="X2673" i="1"/>
  <c r="Y2673" i="1"/>
  <c r="Z2673" i="1"/>
  <c r="AA2673" i="1"/>
  <c r="X3492" i="1"/>
  <c r="Y3492" i="1"/>
  <c r="Z3492" i="1"/>
  <c r="AA3492" i="1"/>
  <c r="X2708" i="1"/>
  <c r="Y2708" i="1"/>
  <c r="Z2708" i="1"/>
  <c r="AA2708" i="1"/>
  <c r="Y2323" i="1"/>
  <c r="Z2323" i="1"/>
  <c r="AA2323" i="1"/>
  <c r="X2323" i="1"/>
  <c r="X1161" i="1"/>
  <c r="Y1161" i="1"/>
  <c r="Z1161" i="1"/>
  <c r="AA1161" i="1"/>
  <c r="X1728" i="1"/>
  <c r="Y1728" i="1"/>
  <c r="Z1728" i="1"/>
  <c r="AA1728" i="1"/>
  <c r="X615" i="1"/>
  <c r="Y615" i="1"/>
  <c r="Z615" i="1"/>
  <c r="AA615" i="1"/>
  <c r="X496" i="1"/>
  <c r="Y496" i="1"/>
  <c r="AA496" i="1"/>
  <c r="Z496" i="1"/>
  <c r="Y2691" i="1"/>
  <c r="Z2691" i="1"/>
  <c r="AA2691" i="1"/>
  <c r="X2691" i="1"/>
  <c r="X2558" i="1"/>
  <c r="Y2558" i="1"/>
  <c r="Z2558" i="1"/>
  <c r="AA2558" i="1"/>
  <c r="X2810" i="1"/>
  <c r="Y2810" i="1"/>
  <c r="Z2810" i="1"/>
  <c r="AA2810" i="1"/>
  <c r="AA1424" i="1"/>
  <c r="Z1424" i="1"/>
  <c r="Y1424" i="1"/>
  <c r="X1424" i="1"/>
  <c r="AQ528" i="1"/>
  <c r="AQ527" i="1"/>
  <c r="AQ526" i="1"/>
  <c r="AQ525" i="1"/>
  <c r="AQ524" i="1"/>
  <c r="AQ523" i="1"/>
  <c r="AQ522" i="1"/>
  <c r="AQ521" i="1"/>
  <c r="AQ520" i="1"/>
  <c r="AQ519" i="1"/>
  <c r="AQ518" i="1"/>
  <c r="AQ517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9" i="1"/>
  <c r="AQ458" i="1"/>
  <c r="AQ457" i="1"/>
  <c r="AQ456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435" i="1"/>
  <c r="AQ434" i="1"/>
  <c r="AQ433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6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1" i="1"/>
  <c r="AQ350" i="1"/>
  <c r="AQ349" i="1"/>
  <c r="AQ348" i="1"/>
  <c r="AQ347" i="1"/>
  <c r="AQ346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Q213" i="1"/>
  <c r="AQ212" i="1"/>
  <c r="AQ211" i="1"/>
  <c r="AQ210" i="1"/>
  <c r="AQ209" i="1"/>
  <c r="AQ208" i="1"/>
  <c r="AQ207" i="1"/>
  <c r="AQ206" i="1"/>
  <c r="AQ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J1424" i="1" l="1"/>
  <c r="AK1424" i="1"/>
  <c r="AI1424" i="1"/>
  <c r="AH1424" i="1"/>
  <c r="AK2691" i="1"/>
  <c r="AJ2691" i="1"/>
  <c r="AI2691" i="1"/>
  <c r="AH2691" i="1"/>
  <c r="AK2334" i="1"/>
  <c r="AJ2334" i="1"/>
  <c r="AI2334" i="1"/>
  <c r="AH2334" i="1"/>
  <c r="AK2754" i="1"/>
  <c r="AJ2754" i="1"/>
  <c r="AI2754" i="1"/>
  <c r="AH2754" i="1"/>
  <c r="AK2565" i="1"/>
  <c r="AJ2565" i="1"/>
  <c r="AH2565" i="1"/>
  <c r="AI2565" i="1"/>
  <c r="AK2418" i="1"/>
  <c r="AJ2418" i="1"/>
  <c r="AI2418" i="1"/>
  <c r="AM2421" i="1" s="1"/>
  <c r="AH2418" i="1"/>
  <c r="AK2628" i="1"/>
  <c r="AJ2628" i="1"/>
  <c r="AI2628" i="1"/>
  <c r="AH2628" i="1"/>
  <c r="AK2271" i="1"/>
  <c r="AJ2271" i="1"/>
  <c r="AI2271" i="1"/>
  <c r="AH2271" i="1"/>
  <c r="AK3132" i="1"/>
  <c r="AJ3132" i="1"/>
  <c r="AI3132" i="1"/>
  <c r="AM3135" i="1" s="1"/>
  <c r="AH3132" i="1"/>
  <c r="AK3422" i="1"/>
  <c r="AJ3422" i="1"/>
  <c r="AI3422" i="1"/>
  <c r="AH3422" i="1"/>
  <c r="AJ2596" i="1"/>
  <c r="AK2596" i="1"/>
  <c r="AI2596" i="1"/>
  <c r="AH2596" i="1"/>
  <c r="AK2722" i="1"/>
  <c r="AJ2722" i="1"/>
  <c r="AI2722" i="1"/>
  <c r="AH2722" i="1"/>
  <c r="AK1641" i="1"/>
  <c r="AJ1641" i="1"/>
  <c r="AI1641" i="1"/>
  <c r="AH1641" i="1"/>
  <c r="AK2974" i="1"/>
  <c r="AJ2974" i="1"/>
  <c r="AI2974" i="1"/>
  <c r="AH2974" i="1"/>
  <c r="AK2071" i="1"/>
  <c r="AJ2071" i="1"/>
  <c r="AH2071" i="1"/>
  <c r="AI2071" i="1"/>
  <c r="AK2313" i="1"/>
  <c r="AJ2313" i="1"/>
  <c r="AH2313" i="1"/>
  <c r="AI2313" i="1"/>
  <c r="AK1333" i="1"/>
  <c r="AJ1333" i="1"/>
  <c r="AI1333" i="1"/>
  <c r="AH1333" i="1"/>
  <c r="AK2922" i="1"/>
  <c r="AJ2922" i="1"/>
  <c r="AH2922" i="1"/>
  <c r="AI2922" i="1"/>
  <c r="AJ1669" i="1"/>
  <c r="AK1669" i="1"/>
  <c r="AH1669" i="1"/>
  <c r="AI1669" i="1"/>
  <c r="AM1672" i="1" s="1"/>
  <c r="AK3153" i="1"/>
  <c r="AJ3153" i="1"/>
  <c r="AH3153" i="1"/>
  <c r="AI3153" i="1"/>
  <c r="AK1966" i="1"/>
  <c r="AJ1966" i="1"/>
  <c r="AH1966" i="1"/>
  <c r="AI1966" i="1"/>
  <c r="AK2649" i="1"/>
  <c r="AJ2649" i="1"/>
  <c r="AI2649" i="1"/>
  <c r="AH2649" i="1"/>
  <c r="AK3370" i="1"/>
  <c r="AJ3370" i="1"/>
  <c r="AI3370" i="1"/>
  <c r="AH3370" i="1"/>
  <c r="AK2134" i="1"/>
  <c r="AJ2134" i="1"/>
  <c r="AI2134" i="1"/>
  <c r="AH2134" i="1"/>
  <c r="AK2806" i="1"/>
  <c r="AJ2806" i="1"/>
  <c r="AI2806" i="1"/>
  <c r="AH2806" i="1"/>
  <c r="AK3174" i="1"/>
  <c r="AJ3174" i="1"/>
  <c r="AI3174" i="1"/>
  <c r="AH3174" i="1"/>
  <c r="AK3079" i="1"/>
  <c r="AJ3079" i="1"/>
  <c r="AI3079" i="1"/>
  <c r="AH3079" i="1"/>
  <c r="AK2848" i="1"/>
  <c r="AJ2848" i="1"/>
  <c r="AH2848" i="1"/>
  <c r="AI2848" i="1"/>
  <c r="AK2113" i="1"/>
  <c r="AJ2113" i="1"/>
  <c r="AI2113" i="1"/>
  <c r="AH2113" i="1"/>
  <c r="AK2502" i="1"/>
  <c r="AJ2502" i="1"/>
  <c r="AI2502" i="1"/>
  <c r="AH2502" i="1"/>
  <c r="AJ3328" i="1"/>
  <c r="AK3328" i="1"/>
  <c r="AH3328" i="1"/>
  <c r="AI3328" i="1"/>
  <c r="AM3331" i="1" s="1"/>
  <c r="AS504" i="1" s="1"/>
  <c r="AJ3202" i="1"/>
  <c r="AK3202" i="1"/>
  <c r="AH3202" i="1"/>
  <c r="AI3202" i="1"/>
  <c r="AK2659" i="1"/>
  <c r="AJ2659" i="1"/>
  <c r="AH2659" i="1"/>
  <c r="AI2659" i="1"/>
  <c r="AK2082" i="1"/>
  <c r="AJ2082" i="1"/>
  <c r="AH2082" i="1"/>
  <c r="AI2082" i="1"/>
  <c r="AJ3286" i="1"/>
  <c r="AK3286" i="1"/>
  <c r="AH3286" i="1"/>
  <c r="AI3286" i="1"/>
  <c r="AK1746" i="1"/>
  <c r="AJ1746" i="1"/>
  <c r="AI1746" i="1"/>
  <c r="AH1746" i="1"/>
  <c r="AK2586" i="1"/>
  <c r="AJ2586" i="1"/>
  <c r="AI2586" i="1"/>
  <c r="AH2586" i="1"/>
  <c r="AK1840" i="1"/>
  <c r="AJ1840" i="1"/>
  <c r="AI1840" i="1"/>
  <c r="AH1840" i="1"/>
  <c r="AK1882" i="1"/>
  <c r="AJ1882" i="1"/>
  <c r="AH1882" i="1"/>
  <c r="AI1882" i="1"/>
  <c r="AK3027" i="1"/>
  <c r="AJ3027" i="1"/>
  <c r="AI3027" i="1"/>
  <c r="AH3027" i="1"/>
  <c r="AJ2491" i="1"/>
  <c r="AK2491" i="1"/>
  <c r="AH2491" i="1"/>
  <c r="AI2491" i="1"/>
  <c r="AK2575" i="1"/>
  <c r="AJ2575" i="1"/>
  <c r="AI2575" i="1"/>
  <c r="AH2575" i="1"/>
  <c r="AK1777" i="1"/>
  <c r="AJ1777" i="1"/>
  <c r="AI1777" i="1"/>
  <c r="AH1777" i="1"/>
  <c r="AK2554" i="1"/>
  <c r="AJ2554" i="1"/>
  <c r="AH2554" i="1"/>
  <c r="AI2554" i="1"/>
  <c r="AK2260" i="1"/>
  <c r="AJ2260" i="1"/>
  <c r="AH2260" i="1"/>
  <c r="AI2260" i="1"/>
  <c r="AK3100" i="1"/>
  <c r="AJ3100" i="1"/>
  <c r="AI3100" i="1"/>
  <c r="AH3100" i="1"/>
  <c r="AK1830" i="1"/>
  <c r="AJ1830" i="1"/>
  <c r="AI1830" i="1"/>
  <c r="AH1830" i="1"/>
  <c r="AJ3359" i="1"/>
  <c r="AK3359" i="1"/>
  <c r="AI3359" i="1"/>
  <c r="AH3359" i="1"/>
  <c r="AK1697" i="1"/>
  <c r="AJ1697" i="1"/>
  <c r="AI1697" i="1"/>
  <c r="AH1697" i="1"/>
  <c r="AK1788" i="1"/>
  <c r="AJ1788" i="1"/>
  <c r="AI1788" i="1"/>
  <c r="AH1788" i="1"/>
  <c r="AK2040" i="1"/>
  <c r="AJ2040" i="1"/>
  <c r="AI2040" i="1"/>
  <c r="AH2040" i="1"/>
  <c r="AJ3244" i="1"/>
  <c r="AK3244" i="1"/>
  <c r="AH3244" i="1"/>
  <c r="AI3244" i="1"/>
  <c r="AM3247" i="1" s="1"/>
  <c r="AK2176" i="1"/>
  <c r="AJ2176" i="1"/>
  <c r="AI2176" i="1"/>
  <c r="AH2176" i="1"/>
  <c r="AK3058" i="1"/>
  <c r="AJ3058" i="1"/>
  <c r="AI3058" i="1"/>
  <c r="AH3058" i="1"/>
  <c r="AK2449" i="1"/>
  <c r="AJ2449" i="1"/>
  <c r="AI2449" i="1"/>
  <c r="AH2449" i="1"/>
  <c r="AK1368" i="1"/>
  <c r="AJ1368" i="1"/>
  <c r="AI1368" i="1"/>
  <c r="AH1368" i="1"/>
  <c r="AK1385" i="1"/>
  <c r="AJ1385" i="1"/>
  <c r="AI1385" i="1"/>
  <c r="AH1385" i="1"/>
  <c r="AJ1546" i="1"/>
  <c r="AK1546" i="1"/>
  <c r="AH1546" i="1"/>
  <c r="AI1546" i="1"/>
  <c r="AK1438" i="1"/>
  <c r="AJ1438" i="1"/>
  <c r="AH1438" i="1"/>
  <c r="AI1438" i="1"/>
  <c r="AK1480" i="1"/>
  <c r="AJ1480" i="1"/>
  <c r="AI1480" i="1"/>
  <c r="AH1480" i="1"/>
  <c r="AK1511" i="1"/>
  <c r="AJ1511" i="1"/>
  <c r="AI1511" i="1"/>
  <c r="AH1511" i="1"/>
  <c r="AK1354" i="1"/>
  <c r="AJ1354" i="1"/>
  <c r="AH1354" i="1"/>
  <c r="AI1354" i="1"/>
  <c r="AK3433" i="1"/>
  <c r="AJ3433" i="1"/>
  <c r="AH3433" i="1"/>
  <c r="AI3433" i="1"/>
  <c r="AK1343" i="1"/>
  <c r="AJ1343" i="1"/>
  <c r="AH1343" i="1"/>
  <c r="AI1343" i="1"/>
  <c r="AK1473" i="1"/>
  <c r="AJ1473" i="1"/>
  <c r="AI1473" i="1"/>
  <c r="AH1473" i="1"/>
  <c r="AK1326" i="1"/>
  <c r="AJ1326" i="1"/>
  <c r="AI1326" i="1"/>
  <c r="AH1326" i="1"/>
  <c r="AK1378" i="1"/>
  <c r="AJ1378" i="1"/>
  <c r="AI1378" i="1"/>
  <c r="AH1378" i="1"/>
  <c r="AJ3485" i="1"/>
  <c r="AK3485" i="1"/>
  <c r="AI3485" i="1"/>
  <c r="AH3485" i="1"/>
  <c r="AK1294" i="1"/>
  <c r="AJ1294" i="1"/>
  <c r="AI1294" i="1"/>
  <c r="AH1294" i="1"/>
  <c r="AK1312" i="1"/>
  <c r="AJ1312" i="1"/>
  <c r="AI1312" i="1"/>
  <c r="AH1312" i="1"/>
  <c r="AK1322" i="1"/>
  <c r="AJ1322" i="1"/>
  <c r="AI1322" i="1"/>
  <c r="AH1322" i="1"/>
  <c r="AK1574" i="1"/>
  <c r="AJ1574" i="1"/>
  <c r="AI1574" i="1"/>
  <c r="AH1574" i="1"/>
  <c r="AK1105" i="1"/>
  <c r="AJ1105" i="1"/>
  <c r="AH1105" i="1"/>
  <c r="AI1105" i="1"/>
  <c r="AK1560" i="1"/>
  <c r="AJ1560" i="1"/>
  <c r="AI1560" i="1"/>
  <c r="AH1560" i="1"/>
  <c r="AK1158" i="1"/>
  <c r="AJ1158" i="1"/>
  <c r="AH1158" i="1"/>
  <c r="AI1158" i="1"/>
  <c r="AK1179" i="1"/>
  <c r="AJ1179" i="1"/>
  <c r="AI1179" i="1"/>
  <c r="AH1179" i="1"/>
  <c r="AJ1665" i="1"/>
  <c r="AK1665" i="1"/>
  <c r="AI1665" i="1"/>
  <c r="AH1665" i="1"/>
  <c r="AJ1319" i="1"/>
  <c r="AK1319" i="1"/>
  <c r="AI1319" i="1"/>
  <c r="AM1322" i="1" s="1"/>
  <c r="AH1319" i="1"/>
  <c r="AK979" i="1"/>
  <c r="AJ979" i="1"/>
  <c r="AI979" i="1"/>
  <c r="AH979" i="1"/>
  <c r="AJ1651" i="1"/>
  <c r="AK1651" i="1"/>
  <c r="AH1651" i="1"/>
  <c r="AI1651" i="1"/>
  <c r="AK1644" i="1"/>
  <c r="AJ1644" i="1"/>
  <c r="AI1644" i="1"/>
  <c r="AH1644" i="1"/>
  <c r="AJ1732" i="1"/>
  <c r="AK1732" i="1"/>
  <c r="AI1732" i="1"/>
  <c r="AH1732" i="1"/>
  <c r="AK1168" i="1"/>
  <c r="AJ1168" i="1"/>
  <c r="AH1168" i="1"/>
  <c r="AI1168" i="1"/>
  <c r="AJ1466" i="1"/>
  <c r="AK1466" i="1"/>
  <c r="AH1466" i="1"/>
  <c r="AI1466" i="1"/>
  <c r="AK1021" i="1"/>
  <c r="AJ1021" i="1"/>
  <c r="AH1021" i="1"/>
  <c r="AI1021" i="1"/>
  <c r="AK1679" i="1"/>
  <c r="AJ1679" i="1"/>
  <c r="AH1679" i="1"/>
  <c r="AI1679" i="1"/>
  <c r="AK916" i="1"/>
  <c r="AJ916" i="1"/>
  <c r="AI916" i="1"/>
  <c r="AH916" i="1"/>
  <c r="AK1221" i="1"/>
  <c r="AJ1221" i="1"/>
  <c r="AI1221" i="1"/>
  <c r="AH1221" i="1"/>
  <c r="AK1284" i="1"/>
  <c r="AJ1284" i="1"/>
  <c r="AI1284" i="1"/>
  <c r="AH1284" i="1"/>
  <c r="AK1252" i="1"/>
  <c r="AJ1252" i="1"/>
  <c r="AH1252" i="1"/>
  <c r="AI1252" i="1"/>
  <c r="AK1361" i="1"/>
  <c r="AJ1361" i="1"/>
  <c r="AH1361" i="1"/>
  <c r="AI1361" i="1"/>
  <c r="AM1364" i="1" s="1"/>
  <c r="AS223" i="1" s="1"/>
  <c r="AK1011" i="1"/>
  <c r="AJ1011" i="1"/>
  <c r="AI1011" i="1"/>
  <c r="AH1011" i="1"/>
  <c r="AK1434" i="1"/>
  <c r="AJ1434" i="1"/>
  <c r="AH1434" i="1"/>
  <c r="AI1434" i="1"/>
  <c r="AK1571" i="1"/>
  <c r="AJ1571" i="1"/>
  <c r="AI1571" i="1"/>
  <c r="AH1571" i="1"/>
  <c r="AK1602" i="1"/>
  <c r="AJ1602" i="1"/>
  <c r="AH1602" i="1"/>
  <c r="AI1602" i="1"/>
  <c r="AK1686" i="1"/>
  <c r="AJ1686" i="1"/>
  <c r="AI1686" i="1"/>
  <c r="AH1686" i="1"/>
  <c r="AK990" i="1"/>
  <c r="AJ990" i="1"/>
  <c r="AI990" i="1"/>
  <c r="AH990" i="1"/>
  <c r="AK937" i="1"/>
  <c r="AJ937" i="1"/>
  <c r="AI937" i="1"/>
  <c r="AH937" i="1"/>
  <c r="AK1000" i="1"/>
  <c r="AJ1000" i="1"/>
  <c r="AI1000" i="1"/>
  <c r="AH1000" i="1"/>
  <c r="AK1725" i="1"/>
  <c r="AJ1725" i="1"/>
  <c r="AI1725" i="1"/>
  <c r="AH1725" i="1"/>
  <c r="AK1350" i="1"/>
  <c r="AJ1350" i="1"/>
  <c r="AI1350" i="1"/>
  <c r="AH1350" i="1"/>
  <c r="AK1595" i="1"/>
  <c r="AJ1595" i="1"/>
  <c r="AH1595" i="1"/>
  <c r="AI1595" i="1"/>
  <c r="AK1630" i="1"/>
  <c r="AJ1630" i="1"/>
  <c r="AI1630" i="1"/>
  <c r="AH1630" i="1"/>
  <c r="AK1084" i="1"/>
  <c r="AJ1084" i="1"/>
  <c r="AI1084" i="1"/>
  <c r="AH1084" i="1"/>
  <c r="AJ1403" i="1"/>
  <c r="AK1403" i="1"/>
  <c r="AI1403" i="1"/>
  <c r="AH1403" i="1"/>
  <c r="AK927" i="1"/>
  <c r="AJ927" i="1"/>
  <c r="AH927" i="1"/>
  <c r="AI927" i="1"/>
  <c r="AM930" i="1" s="1"/>
  <c r="AS161" i="1" s="1"/>
  <c r="AK1063" i="1"/>
  <c r="AJ1063" i="1"/>
  <c r="AI1063" i="1"/>
  <c r="AH1063" i="1"/>
  <c r="AK1592" i="1"/>
  <c r="AJ1592" i="1"/>
  <c r="AH1592" i="1"/>
  <c r="AI1592" i="1"/>
  <c r="AK1623" i="1"/>
  <c r="AJ1623" i="1"/>
  <c r="AH1623" i="1"/>
  <c r="AI1623" i="1"/>
  <c r="AK1210" i="1"/>
  <c r="AJ1210" i="1"/>
  <c r="AI1210" i="1"/>
  <c r="AH1210" i="1"/>
  <c r="AK1728" i="1"/>
  <c r="AJ1728" i="1"/>
  <c r="AI1728" i="1"/>
  <c r="AH1728" i="1"/>
  <c r="AK2708" i="1"/>
  <c r="AJ2708" i="1"/>
  <c r="AH2708" i="1"/>
  <c r="AI2708" i="1"/>
  <c r="AK619" i="1"/>
  <c r="AJ619" i="1"/>
  <c r="AI619" i="1"/>
  <c r="AH619" i="1"/>
  <c r="AK1214" i="1"/>
  <c r="AJ1214" i="1"/>
  <c r="AI1214" i="1"/>
  <c r="AH1214" i="1"/>
  <c r="AK636" i="1"/>
  <c r="AJ636" i="1"/>
  <c r="AI636" i="1"/>
  <c r="AH636" i="1"/>
  <c r="AK2960" i="1"/>
  <c r="AJ2960" i="1"/>
  <c r="AI2960" i="1"/>
  <c r="AH2960" i="1"/>
  <c r="AJ2873" i="1"/>
  <c r="AK2873" i="1"/>
  <c r="AI2873" i="1"/>
  <c r="AH2873" i="1"/>
  <c r="AK657" i="1"/>
  <c r="AJ657" i="1"/>
  <c r="AI657" i="1"/>
  <c r="AH657" i="1"/>
  <c r="AK2358" i="1"/>
  <c r="AJ2358" i="1"/>
  <c r="AH2358" i="1"/>
  <c r="AI2358" i="1"/>
  <c r="AJ3457" i="1"/>
  <c r="AK3457" i="1"/>
  <c r="AI3457" i="1"/>
  <c r="AH3457" i="1"/>
  <c r="AK199" i="1"/>
  <c r="AJ199" i="1"/>
  <c r="AH199" i="1"/>
  <c r="AI199" i="1"/>
  <c r="AM202" i="1" s="1"/>
  <c r="AS57" i="1" s="1"/>
  <c r="AK2236" i="1"/>
  <c r="AJ2236" i="1"/>
  <c r="AI2236" i="1"/>
  <c r="AH2236" i="1"/>
  <c r="AK3156" i="1"/>
  <c r="AJ3156" i="1"/>
  <c r="AI3156" i="1"/>
  <c r="AH3156" i="1"/>
  <c r="AJ391" i="1"/>
  <c r="AK391" i="1"/>
  <c r="AI391" i="1"/>
  <c r="AH391" i="1"/>
  <c r="AK1098" i="1"/>
  <c r="AJ1098" i="1"/>
  <c r="AI1098" i="1"/>
  <c r="AH1098" i="1"/>
  <c r="AK353" i="1"/>
  <c r="AJ353" i="1"/>
  <c r="AI353" i="1"/>
  <c r="AM356" i="1" s="1"/>
  <c r="AH353" i="1"/>
  <c r="AK3167" i="1"/>
  <c r="AJ3167" i="1"/>
  <c r="AI3167" i="1"/>
  <c r="AH3167" i="1"/>
  <c r="AK1742" i="1"/>
  <c r="AJ1742" i="1"/>
  <c r="AI1742" i="1"/>
  <c r="AH1742" i="1"/>
  <c r="AJ2495" i="1"/>
  <c r="AK2495" i="1"/>
  <c r="AH2495" i="1"/>
  <c r="AI2495" i="1"/>
  <c r="AK419" i="1"/>
  <c r="AJ419" i="1"/>
  <c r="AI419" i="1"/>
  <c r="AH419" i="1"/>
  <c r="AK279" i="1"/>
  <c r="AJ279" i="1"/>
  <c r="AI279" i="1"/>
  <c r="AH279" i="1"/>
  <c r="AJ76" i="1"/>
  <c r="AK76" i="1"/>
  <c r="AI76" i="1"/>
  <c r="AH76" i="1"/>
  <c r="AK192" i="1"/>
  <c r="AJ192" i="1"/>
  <c r="AH192" i="1"/>
  <c r="AI192" i="1"/>
  <c r="AM195" i="1" s="1"/>
  <c r="AS56" i="1" s="1"/>
  <c r="AJ3013" i="1"/>
  <c r="AK3013" i="1"/>
  <c r="AI3013" i="1"/>
  <c r="AH3013" i="1"/>
  <c r="AJ3261" i="1"/>
  <c r="AK3261" i="1"/>
  <c r="AI3261" i="1"/>
  <c r="AH3261" i="1"/>
  <c r="AJ2414" i="1"/>
  <c r="AK2414" i="1"/>
  <c r="AI2414" i="1"/>
  <c r="AH2414" i="1"/>
  <c r="AK2285" i="1"/>
  <c r="AJ2285" i="1"/>
  <c r="AH2285" i="1"/>
  <c r="AI2285" i="1"/>
  <c r="AJ2127" i="1"/>
  <c r="AK2127" i="1"/>
  <c r="AI2127" i="1"/>
  <c r="AH2127" i="1"/>
  <c r="AK3009" i="1"/>
  <c r="AJ3009" i="1"/>
  <c r="AI3009" i="1"/>
  <c r="AH3009" i="1"/>
  <c r="AJ2488" i="1"/>
  <c r="AK2488" i="1"/>
  <c r="AI2488" i="1"/>
  <c r="AH2488" i="1"/>
  <c r="AK2642" i="1"/>
  <c r="AJ2642" i="1"/>
  <c r="AI2642" i="1"/>
  <c r="AM2645" i="1" s="1"/>
  <c r="AH2642" i="1"/>
  <c r="AK2068" i="1"/>
  <c r="AJ2068" i="1"/>
  <c r="AI2068" i="1"/>
  <c r="AH2068" i="1"/>
  <c r="AK2526" i="1"/>
  <c r="AJ2526" i="1"/>
  <c r="AI2526" i="1"/>
  <c r="AH2526" i="1"/>
  <c r="AK853" i="1"/>
  <c r="AJ853" i="1"/>
  <c r="AI853" i="1"/>
  <c r="AH853" i="1"/>
  <c r="AK101" i="1"/>
  <c r="AJ101" i="1"/>
  <c r="AI101" i="1"/>
  <c r="AH101" i="1"/>
  <c r="AK2257" i="1"/>
  <c r="AJ2257" i="1"/>
  <c r="AH2257" i="1"/>
  <c r="AI2257" i="1"/>
  <c r="AK2075" i="1"/>
  <c r="AJ2075" i="1"/>
  <c r="AI2075" i="1"/>
  <c r="AH2075" i="1"/>
  <c r="AJ234" i="1"/>
  <c r="AK234" i="1"/>
  <c r="AI234" i="1"/>
  <c r="AH234" i="1"/>
  <c r="AK2131" i="1"/>
  <c r="AJ2131" i="1"/>
  <c r="AI2131" i="1"/>
  <c r="AH2131" i="1"/>
  <c r="AK2194" i="1"/>
  <c r="AJ2194" i="1"/>
  <c r="AH2194" i="1"/>
  <c r="AI2194" i="1"/>
  <c r="AK986" i="1"/>
  <c r="AJ986" i="1"/>
  <c r="AH986" i="1"/>
  <c r="AI986" i="1"/>
  <c r="AK3426" i="1"/>
  <c r="AJ3426" i="1"/>
  <c r="AI3426" i="1"/>
  <c r="AH3426" i="1"/>
  <c r="AK2173" i="1"/>
  <c r="AJ2173" i="1"/>
  <c r="AI2173" i="1"/>
  <c r="AM2176" i="1" s="1"/>
  <c r="AH2173" i="1"/>
  <c r="AK993" i="1"/>
  <c r="AJ993" i="1"/>
  <c r="AH993" i="1"/>
  <c r="AI993" i="1"/>
  <c r="AK822" i="1"/>
  <c r="AJ822" i="1"/>
  <c r="AH822" i="1"/>
  <c r="AI822" i="1"/>
  <c r="AK752" i="1"/>
  <c r="AJ752" i="1"/>
  <c r="AH752" i="1"/>
  <c r="AI752" i="1"/>
  <c r="AJ167" i="1"/>
  <c r="AK167" i="1"/>
  <c r="AI167" i="1"/>
  <c r="AH167" i="1"/>
  <c r="AK1207" i="1"/>
  <c r="AJ1207" i="1"/>
  <c r="AH1207" i="1"/>
  <c r="AI1207" i="1"/>
  <c r="AM1210" i="1" s="1"/>
  <c r="AJ1133" i="1"/>
  <c r="AK1133" i="1"/>
  <c r="AI1133" i="1"/>
  <c r="AH1133" i="1"/>
  <c r="AK486" i="1"/>
  <c r="AJ486" i="1"/>
  <c r="AI486" i="1"/>
  <c r="AH486" i="1"/>
  <c r="AK1770" i="1"/>
  <c r="AJ1770" i="1"/>
  <c r="AH1770" i="1"/>
  <c r="AI1770" i="1"/>
  <c r="AJ38" i="1"/>
  <c r="AK38" i="1"/>
  <c r="AH38" i="1"/>
  <c r="AI38" i="1"/>
  <c r="AJ3314" i="1"/>
  <c r="AK3314" i="1"/>
  <c r="AH3314" i="1"/>
  <c r="AI3314" i="1"/>
  <c r="AK3114" i="1"/>
  <c r="AJ3114" i="1"/>
  <c r="AI3114" i="1"/>
  <c r="AH3114" i="1"/>
  <c r="AJ2372" i="1"/>
  <c r="AK2372" i="1"/>
  <c r="AH2372" i="1"/>
  <c r="AI2372" i="1"/>
  <c r="AK570" i="1"/>
  <c r="AJ570" i="1"/>
  <c r="AI570" i="1"/>
  <c r="AH570" i="1"/>
  <c r="AK2929" i="1"/>
  <c r="AJ2929" i="1"/>
  <c r="AI2929" i="1"/>
  <c r="AH2929" i="1"/>
  <c r="AK1270" i="1"/>
  <c r="AJ1270" i="1"/>
  <c r="AI1270" i="1"/>
  <c r="AH1270" i="1"/>
  <c r="AJ2012" i="1"/>
  <c r="AK2012" i="1"/>
  <c r="AI2012" i="1"/>
  <c r="AH2012" i="1"/>
  <c r="AK748" i="1"/>
  <c r="AJ748" i="1"/>
  <c r="AI748" i="1"/>
  <c r="AH748" i="1"/>
  <c r="AK2225" i="1"/>
  <c r="AJ2225" i="1"/>
  <c r="AI2225" i="1"/>
  <c r="AH2225" i="1"/>
  <c r="AK2883" i="1"/>
  <c r="AJ2883" i="1"/>
  <c r="AI2883" i="1"/>
  <c r="AH2883" i="1"/>
  <c r="AK1280" i="1"/>
  <c r="AJ1280" i="1"/>
  <c r="AI1280" i="1"/>
  <c r="AH1280" i="1"/>
  <c r="AK3387" i="1"/>
  <c r="AJ3387" i="1"/>
  <c r="AI3387" i="1"/>
  <c r="AH3387" i="1"/>
  <c r="AK440" i="1"/>
  <c r="AJ440" i="1"/>
  <c r="AI440" i="1"/>
  <c r="AH440" i="1"/>
  <c r="AJ3272" i="1"/>
  <c r="AK3272" i="1"/>
  <c r="AI3272" i="1"/>
  <c r="AH3272" i="1"/>
  <c r="AK472" i="1"/>
  <c r="AJ472" i="1"/>
  <c r="AI472" i="1"/>
  <c r="AM475" i="1" s="1"/>
  <c r="AH472" i="1"/>
  <c r="AK416" i="1"/>
  <c r="AJ416" i="1"/>
  <c r="AI416" i="1"/>
  <c r="AH416" i="1"/>
  <c r="AK1781" i="1"/>
  <c r="AJ1781" i="1"/>
  <c r="AH1781" i="1"/>
  <c r="AI1781" i="1"/>
  <c r="AK2946" i="1"/>
  <c r="AJ2946" i="1"/>
  <c r="AH2946" i="1"/>
  <c r="AI2946" i="1"/>
  <c r="AK2033" i="1"/>
  <c r="AJ2033" i="1"/>
  <c r="AI2033" i="1"/>
  <c r="AH2033" i="1"/>
  <c r="AK2834" i="1"/>
  <c r="AJ2834" i="1"/>
  <c r="AH2834" i="1"/>
  <c r="AI2834" i="1"/>
  <c r="AK2509" i="1"/>
  <c r="AJ2509" i="1"/>
  <c r="AI2509" i="1"/>
  <c r="AH2509" i="1"/>
  <c r="AK2589" i="1"/>
  <c r="AJ2589" i="1"/>
  <c r="AI2589" i="1"/>
  <c r="AH2589" i="1"/>
  <c r="AK867" i="1"/>
  <c r="AJ867" i="1"/>
  <c r="AH867" i="1"/>
  <c r="AI867" i="1"/>
  <c r="AK27" i="1"/>
  <c r="AJ27" i="1"/>
  <c r="AI27" i="1"/>
  <c r="AH27" i="1"/>
  <c r="AK325" i="1"/>
  <c r="AJ325" i="1"/>
  <c r="AI325" i="1"/>
  <c r="AH325" i="1"/>
  <c r="AK2474" i="1"/>
  <c r="AJ2474" i="1"/>
  <c r="AI2474" i="1"/>
  <c r="AH2474" i="1"/>
  <c r="AK2677" i="1"/>
  <c r="AJ2677" i="1"/>
  <c r="AH2677" i="1"/>
  <c r="AI2677" i="1"/>
  <c r="AK888" i="1"/>
  <c r="AJ888" i="1"/>
  <c r="AI888" i="1"/>
  <c r="AH888" i="1"/>
  <c r="AJ650" i="1"/>
  <c r="AK650" i="1"/>
  <c r="AI650" i="1"/>
  <c r="AH650" i="1"/>
  <c r="AK118" i="1"/>
  <c r="AJ118" i="1"/>
  <c r="AI118" i="1"/>
  <c r="AH118" i="1"/>
  <c r="AJ1791" i="1"/>
  <c r="AK1791" i="1"/>
  <c r="AH1791" i="1"/>
  <c r="AI1791" i="1"/>
  <c r="AK2117" i="1"/>
  <c r="AJ2117" i="1"/>
  <c r="AI2117" i="1"/>
  <c r="AH2117" i="1"/>
  <c r="AK458" i="1"/>
  <c r="AJ458" i="1"/>
  <c r="AH458" i="1"/>
  <c r="AI458" i="1"/>
  <c r="AK895" i="1"/>
  <c r="AJ895" i="1"/>
  <c r="AI895" i="1"/>
  <c r="AH895" i="1"/>
  <c r="AK479" i="1"/>
  <c r="AJ479" i="1"/>
  <c r="AI479" i="1"/>
  <c r="AH479" i="1"/>
  <c r="AK825" i="1"/>
  <c r="AJ825" i="1"/>
  <c r="AI825" i="1"/>
  <c r="AH825" i="1"/>
  <c r="AJ3345" i="1"/>
  <c r="AK3345" i="1"/>
  <c r="AI3345" i="1"/>
  <c r="AH3345" i="1"/>
  <c r="AJ962" i="1"/>
  <c r="AK962" i="1"/>
  <c r="AH962" i="1"/>
  <c r="AI962" i="1"/>
  <c r="AK468" i="1"/>
  <c r="AJ468" i="1"/>
  <c r="AI468" i="1"/>
  <c r="AH468" i="1"/>
  <c r="AK762" i="1"/>
  <c r="AJ762" i="1"/>
  <c r="AH762" i="1"/>
  <c r="AI762" i="1"/>
  <c r="AK1889" i="1"/>
  <c r="AJ1889" i="1"/>
  <c r="AH1889" i="1"/>
  <c r="AI1889" i="1"/>
  <c r="AK2579" i="1"/>
  <c r="AJ2579" i="1"/>
  <c r="AI2579" i="1"/>
  <c r="AH2579" i="1"/>
  <c r="AJ997" i="1"/>
  <c r="AK997" i="1"/>
  <c r="AI997" i="1"/>
  <c r="AH997" i="1"/>
  <c r="AK2138" i="1"/>
  <c r="AJ2138" i="1"/>
  <c r="AI2138" i="1"/>
  <c r="AH2138" i="1"/>
  <c r="AK685" i="1"/>
  <c r="AJ685" i="1"/>
  <c r="AI685" i="1"/>
  <c r="AH685" i="1"/>
  <c r="AK892" i="1"/>
  <c r="AJ892" i="1"/>
  <c r="AI892" i="1"/>
  <c r="AH892" i="1"/>
  <c r="AK668" i="1"/>
  <c r="AJ668" i="1"/>
  <c r="AH668" i="1"/>
  <c r="AI668" i="1"/>
  <c r="AK2624" i="1"/>
  <c r="AJ2624" i="1"/>
  <c r="AI2624" i="1"/>
  <c r="AH2624" i="1"/>
  <c r="AK227" i="1"/>
  <c r="AJ227" i="1"/>
  <c r="AH227" i="1"/>
  <c r="AI227" i="1"/>
  <c r="AM230" i="1" s="1"/>
  <c r="AS61" i="1" s="1"/>
  <c r="AK2915" i="1"/>
  <c r="AJ2915" i="1"/>
  <c r="AI2915" i="1"/>
  <c r="AH2915" i="1"/>
  <c r="AK2246" i="1"/>
  <c r="AJ2246" i="1"/>
  <c r="AI2246" i="1"/>
  <c r="AH2246" i="1"/>
  <c r="AK220" i="1"/>
  <c r="AJ220" i="1"/>
  <c r="AI220" i="1"/>
  <c r="AH220" i="1"/>
  <c r="AK2621" i="1"/>
  <c r="AJ2621" i="1"/>
  <c r="AI2621" i="1"/>
  <c r="AH2621" i="1"/>
  <c r="AK2600" i="1"/>
  <c r="AJ2600" i="1"/>
  <c r="AI2600" i="1"/>
  <c r="AM2603" i="1" s="1"/>
  <c r="AS400" i="1" s="1"/>
  <c r="AH2600" i="1"/>
  <c r="AK864" i="1"/>
  <c r="AJ864" i="1"/>
  <c r="AI864" i="1"/>
  <c r="AH864" i="1"/>
  <c r="AK1865" i="1"/>
  <c r="AJ1865" i="1"/>
  <c r="AH1865" i="1"/>
  <c r="AI1865" i="1"/>
  <c r="AK678" i="1"/>
  <c r="AJ678" i="1"/>
  <c r="AI678" i="1"/>
  <c r="AH678" i="1"/>
  <c r="AJ34" i="1"/>
  <c r="AK34" i="1"/>
  <c r="AH34" i="1"/>
  <c r="AI34" i="1"/>
  <c r="AK24" i="1"/>
  <c r="AJ24" i="1"/>
  <c r="AH24" i="1"/>
  <c r="AI24" i="1"/>
  <c r="AK1980" i="1"/>
  <c r="AJ1980" i="1"/>
  <c r="AI1980" i="1"/>
  <c r="AH1980" i="1"/>
  <c r="AK269" i="1"/>
  <c r="AJ269" i="1"/>
  <c r="AI269" i="1"/>
  <c r="AH269" i="1"/>
  <c r="AK2001" i="1"/>
  <c r="AJ2001" i="1"/>
  <c r="AI2001" i="1"/>
  <c r="AH2001" i="1"/>
  <c r="AK3188" i="1"/>
  <c r="AJ3188" i="1"/>
  <c r="AI3188" i="1"/>
  <c r="AH3188" i="1"/>
  <c r="AK2582" i="1"/>
  <c r="AJ2582" i="1"/>
  <c r="AI2582" i="1"/>
  <c r="AH2582" i="1"/>
  <c r="AK2180" i="1"/>
  <c r="AJ2180" i="1"/>
  <c r="AH2180" i="1"/>
  <c r="AI2180" i="1"/>
  <c r="AK237" i="1"/>
  <c r="AJ237" i="1"/>
  <c r="AI237" i="1"/>
  <c r="AH237" i="1"/>
  <c r="AK612" i="1"/>
  <c r="AJ612" i="1"/>
  <c r="AI612" i="1"/>
  <c r="AH612" i="1"/>
  <c r="AK258" i="1"/>
  <c r="AJ258" i="1"/>
  <c r="AI258" i="1"/>
  <c r="AH258" i="1"/>
  <c r="AK503" i="1"/>
  <c r="AJ503" i="1"/>
  <c r="AI503" i="1"/>
  <c r="AH503" i="1"/>
  <c r="AK2085" i="1"/>
  <c r="AJ2085" i="1"/>
  <c r="AH2085" i="1"/>
  <c r="AI2085" i="1"/>
  <c r="AK2971" i="1"/>
  <c r="AJ2971" i="1"/>
  <c r="AI2971" i="1"/>
  <c r="AH2971" i="1"/>
  <c r="AK2320" i="1"/>
  <c r="AJ2320" i="1"/>
  <c r="AH2320" i="1"/>
  <c r="AI2320" i="1"/>
  <c r="AJ2379" i="1"/>
  <c r="AK2379" i="1"/>
  <c r="AI2379" i="1"/>
  <c r="AH2379" i="1"/>
  <c r="AK143" i="1"/>
  <c r="AJ143" i="1"/>
  <c r="AH143" i="1"/>
  <c r="AI143" i="1"/>
  <c r="AK2400" i="1"/>
  <c r="AJ2400" i="1"/>
  <c r="AH2400" i="1"/>
  <c r="AI2400" i="1"/>
  <c r="AK1046" i="1"/>
  <c r="AJ1046" i="1"/>
  <c r="AI1046" i="1"/>
  <c r="AH1046" i="1"/>
  <c r="AJ3394" i="1"/>
  <c r="AK3394" i="1"/>
  <c r="AH3394" i="1"/>
  <c r="AI3394" i="1"/>
  <c r="AK1007" i="1"/>
  <c r="AJ1007" i="1"/>
  <c r="AI1007" i="1"/>
  <c r="AH1007" i="1"/>
  <c r="AK370" i="1"/>
  <c r="AJ370" i="1"/>
  <c r="AI370" i="1"/>
  <c r="AH370" i="1"/>
  <c r="AK2729" i="1"/>
  <c r="AJ2729" i="1"/>
  <c r="AI2729" i="1"/>
  <c r="AH2729" i="1"/>
  <c r="AK1049" i="1"/>
  <c r="AJ1049" i="1"/>
  <c r="AI1049" i="1"/>
  <c r="AH1049" i="1"/>
  <c r="AK2572" i="1"/>
  <c r="AJ2572" i="1"/>
  <c r="AI2572" i="1"/>
  <c r="AH2572" i="1"/>
  <c r="AK909" i="1"/>
  <c r="AJ909" i="1"/>
  <c r="AI909" i="1"/>
  <c r="AH909" i="1"/>
  <c r="AK3384" i="1"/>
  <c r="AJ3384" i="1"/>
  <c r="AI3384" i="1"/>
  <c r="AM3387" i="1" s="1"/>
  <c r="AH3384" i="1"/>
  <c r="AK3097" i="1"/>
  <c r="AJ3097" i="1"/>
  <c r="AI3097" i="1"/>
  <c r="AH3097" i="1"/>
  <c r="AK829" i="1"/>
  <c r="AJ829" i="1"/>
  <c r="AH829" i="1"/>
  <c r="AI829" i="1"/>
  <c r="AK640" i="1"/>
  <c r="AJ640" i="1"/>
  <c r="AH640" i="1"/>
  <c r="AI640" i="1"/>
  <c r="AJ2726" i="1"/>
  <c r="AK2726" i="1"/>
  <c r="AH2726" i="1"/>
  <c r="AI2726" i="1"/>
  <c r="AM2729" i="1" s="1"/>
  <c r="AS418" i="1" s="1"/>
  <c r="AK923" i="1"/>
  <c r="AJ923" i="1"/>
  <c r="AI923" i="1"/>
  <c r="AH923" i="1"/>
  <c r="AJ3282" i="1"/>
  <c r="AK3282" i="1"/>
  <c r="AH3282" i="1"/>
  <c r="AI3282" i="1"/>
  <c r="AK150" i="1"/>
  <c r="AJ150" i="1"/>
  <c r="AH150" i="1"/>
  <c r="AI150" i="1"/>
  <c r="AJ633" i="1"/>
  <c r="AK633" i="1"/>
  <c r="AI633" i="1"/>
  <c r="AH633" i="1"/>
  <c r="AK3146" i="1"/>
  <c r="AJ3146" i="1"/>
  <c r="AI3146" i="1"/>
  <c r="AH3146" i="1"/>
  <c r="AK731" i="1"/>
  <c r="AJ731" i="1"/>
  <c r="AI731" i="1"/>
  <c r="AH731" i="1"/>
  <c r="AK2169" i="1"/>
  <c r="AJ2169" i="1"/>
  <c r="AI2169" i="1"/>
  <c r="AH2169" i="1"/>
  <c r="AK878" i="1"/>
  <c r="AJ878" i="1"/>
  <c r="AI878" i="1"/>
  <c r="AH878" i="1"/>
  <c r="AK2862" i="1"/>
  <c r="AJ2862" i="1"/>
  <c r="AI2862" i="1"/>
  <c r="AH2862" i="1"/>
  <c r="AJ1154" i="1"/>
  <c r="AK1154" i="1"/>
  <c r="AH1154" i="1"/>
  <c r="AI1154" i="1"/>
  <c r="AJ90" i="1"/>
  <c r="AK90" i="1"/>
  <c r="AI90" i="1"/>
  <c r="AH90" i="1"/>
  <c r="AK3020" i="1"/>
  <c r="AJ3020" i="1"/>
  <c r="AI3020" i="1"/>
  <c r="AH3020" i="1"/>
  <c r="AK2603" i="1"/>
  <c r="AJ2603" i="1"/>
  <c r="AI2603" i="1"/>
  <c r="AH2603" i="1"/>
  <c r="AK1931" i="1"/>
  <c r="AJ1931" i="1"/>
  <c r="AI1931" i="1"/>
  <c r="AH1931" i="1"/>
  <c r="AK129" i="1"/>
  <c r="AJ129" i="1"/>
  <c r="AI129" i="1"/>
  <c r="AH129" i="1"/>
  <c r="AK3062" i="1"/>
  <c r="AJ3062" i="1"/>
  <c r="AH3062" i="1"/>
  <c r="AI3062" i="1"/>
  <c r="AJ1718" i="1"/>
  <c r="AK1718" i="1"/>
  <c r="AI1718" i="1"/>
  <c r="AH1718" i="1"/>
  <c r="AK808" i="1"/>
  <c r="AJ808" i="1"/>
  <c r="AI808" i="1"/>
  <c r="AH808" i="1"/>
  <c r="AK360" i="1"/>
  <c r="AJ360" i="1"/>
  <c r="AI360" i="1"/>
  <c r="AH360" i="1"/>
  <c r="AK836" i="1"/>
  <c r="AJ836" i="1"/>
  <c r="AI836" i="1"/>
  <c r="AH836" i="1"/>
  <c r="AK2782" i="1"/>
  <c r="AJ2782" i="1"/>
  <c r="AI2782" i="1"/>
  <c r="AH2782" i="1"/>
  <c r="AJ304" i="1"/>
  <c r="AK304" i="1"/>
  <c r="AI304" i="1"/>
  <c r="AH304" i="1"/>
  <c r="AK2866" i="1"/>
  <c r="AJ2866" i="1"/>
  <c r="AI2866" i="1"/>
  <c r="AH2866" i="1"/>
  <c r="AJ3310" i="1"/>
  <c r="AK3310" i="1"/>
  <c r="AI3310" i="1"/>
  <c r="AH3310" i="1"/>
  <c r="AK1144" i="1"/>
  <c r="AJ1144" i="1"/>
  <c r="AH1144" i="1"/>
  <c r="AI1144" i="1"/>
  <c r="AJ2327" i="1"/>
  <c r="AK2327" i="1"/>
  <c r="AI2327" i="1"/>
  <c r="AH2327" i="1"/>
  <c r="AK2274" i="1"/>
  <c r="AJ2274" i="1"/>
  <c r="AI2274" i="1"/>
  <c r="AH2274" i="1"/>
  <c r="AK2222" i="1"/>
  <c r="AJ2222" i="1"/>
  <c r="AI2222" i="1"/>
  <c r="AH2222" i="1"/>
  <c r="AK1266" i="1"/>
  <c r="AJ1266" i="1"/>
  <c r="AH1266" i="1"/>
  <c r="AI1266" i="1"/>
  <c r="AK2106" i="1"/>
  <c r="AJ2106" i="1"/>
  <c r="AI2106" i="1"/>
  <c r="AH2106" i="1"/>
  <c r="AK1952" i="1"/>
  <c r="AJ1952" i="1"/>
  <c r="AH1952" i="1"/>
  <c r="AI1952" i="1"/>
  <c r="AK507" i="1"/>
  <c r="AJ507" i="1"/>
  <c r="AI507" i="1"/>
  <c r="AH507" i="1"/>
  <c r="AK608" i="1"/>
  <c r="AJ608" i="1"/>
  <c r="AI608" i="1"/>
  <c r="AH608" i="1"/>
  <c r="AK2988" i="1"/>
  <c r="AJ2988" i="1"/>
  <c r="AI2988" i="1"/>
  <c r="AH2988" i="1"/>
  <c r="AK377" i="1"/>
  <c r="AJ377" i="1"/>
  <c r="AI377" i="1"/>
  <c r="AH377" i="1"/>
  <c r="AJ2999" i="1"/>
  <c r="AK2999" i="1"/>
  <c r="AH2999" i="1"/>
  <c r="AI2999" i="1"/>
  <c r="AM3002" i="1" s="1"/>
  <c r="AS457" i="1" s="1"/>
  <c r="AK195" i="1"/>
  <c r="AJ195" i="1"/>
  <c r="AI195" i="1"/>
  <c r="AH195" i="1"/>
  <c r="AK3247" i="1"/>
  <c r="AJ3247" i="1"/>
  <c r="AH3247" i="1"/>
  <c r="AI3247" i="1"/>
  <c r="AJ3303" i="1"/>
  <c r="AK3303" i="1"/>
  <c r="AH3303" i="1"/>
  <c r="AI3303" i="1"/>
  <c r="AK871" i="1"/>
  <c r="AJ871" i="1"/>
  <c r="AI871" i="1"/>
  <c r="AH871" i="1"/>
  <c r="AK804" i="1"/>
  <c r="AJ804" i="1"/>
  <c r="AH804" i="1"/>
  <c r="AI804" i="1"/>
  <c r="AK3125" i="1"/>
  <c r="AJ3125" i="1"/>
  <c r="AI3125" i="1"/>
  <c r="AH3125" i="1"/>
  <c r="AK713" i="1"/>
  <c r="AJ713" i="1"/>
  <c r="AI713" i="1"/>
  <c r="AH713" i="1"/>
  <c r="AJ2705" i="1"/>
  <c r="AK2705" i="1"/>
  <c r="AH2705" i="1"/>
  <c r="AI2705" i="1"/>
  <c r="AK206" i="1"/>
  <c r="AJ206" i="1"/>
  <c r="AI206" i="1"/>
  <c r="AH206" i="1"/>
  <c r="AK734" i="1"/>
  <c r="AJ734" i="1"/>
  <c r="AI734" i="1"/>
  <c r="AH734" i="1"/>
  <c r="AJ3044" i="1"/>
  <c r="AK3044" i="1"/>
  <c r="AI3044" i="1"/>
  <c r="AH3044" i="1"/>
  <c r="AK3205" i="1"/>
  <c r="AJ3205" i="1"/>
  <c r="AI3205" i="1"/>
  <c r="AH3205" i="1"/>
  <c r="AK475" i="1"/>
  <c r="AJ475" i="1"/>
  <c r="AI475" i="1"/>
  <c r="AH475" i="1"/>
  <c r="AK188" i="1"/>
  <c r="AJ188" i="1"/>
  <c r="AI188" i="1"/>
  <c r="AH188" i="1"/>
  <c r="AK136" i="1"/>
  <c r="AJ136" i="1"/>
  <c r="AI136" i="1"/>
  <c r="AH136" i="1"/>
  <c r="AK1833" i="1"/>
  <c r="AJ1833" i="1"/>
  <c r="AI1833" i="1"/>
  <c r="AH1833" i="1"/>
  <c r="AJ2789" i="1"/>
  <c r="AK2789" i="1"/>
  <c r="AI2789" i="1"/>
  <c r="AH2789" i="1"/>
  <c r="AJ745" i="1"/>
  <c r="AK745" i="1"/>
  <c r="AI745" i="1"/>
  <c r="AH745" i="1"/>
  <c r="AK2096" i="1"/>
  <c r="AJ2096" i="1"/>
  <c r="AI2096" i="1"/>
  <c r="AH2096" i="1"/>
  <c r="AK622" i="1"/>
  <c r="AJ622" i="1"/>
  <c r="AI622" i="1"/>
  <c r="AH622" i="1"/>
  <c r="AK1196" i="1"/>
  <c r="AJ1196" i="1"/>
  <c r="AI1196" i="1"/>
  <c r="AH1196" i="1"/>
  <c r="AJ2656" i="1"/>
  <c r="AK2656" i="1"/>
  <c r="AH2656" i="1"/>
  <c r="AI2656" i="1"/>
  <c r="AK549" i="1"/>
  <c r="AJ549" i="1"/>
  <c r="AI549" i="1"/>
  <c r="AM552" i="1" s="1"/>
  <c r="AH549" i="1"/>
  <c r="AK2015" i="1"/>
  <c r="AJ2015" i="1"/>
  <c r="AI2015" i="1"/>
  <c r="AH2015" i="1"/>
  <c r="AK255" i="1"/>
  <c r="AJ255" i="1"/>
  <c r="AH255" i="1"/>
  <c r="AI255" i="1"/>
  <c r="AM258" i="1" s="1"/>
  <c r="AK1774" i="1"/>
  <c r="AJ1774" i="1"/>
  <c r="AH1774" i="1"/>
  <c r="AI1774" i="1"/>
  <c r="AK1963" i="1"/>
  <c r="AJ1963" i="1"/>
  <c r="AI1963" i="1"/>
  <c r="AH1963" i="1"/>
  <c r="AK2761" i="1"/>
  <c r="AJ2761" i="1"/>
  <c r="AI2761" i="1"/>
  <c r="AH2761" i="1"/>
  <c r="AK1217" i="1"/>
  <c r="AJ1217" i="1"/>
  <c r="AI1217" i="1"/>
  <c r="AH1217" i="1"/>
  <c r="AK780" i="1"/>
  <c r="AJ780" i="1"/>
  <c r="AI780" i="1"/>
  <c r="AH780" i="1"/>
  <c r="AK2803" i="1"/>
  <c r="AJ2803" i="1"/>
  <c r="AI2803" i="1"/>
  <c r="AH2803" i="1"/>
  <c r="AJ797" i="1"/>
  <c r="AK797" i="1"/>
  <c r="AI797" i="1"/>
  <c r="AH797" i="1"/>
  <c r="AK423" i="1"/>
  <c r="AJ423" i="1"/>
  <c r="AI423" i="1"/>
  <c r="AH423" i="1"/>
  <c r="AK1970" i="1"/>
  <c r="AJ1970" i="1"/>
  <c r="AI1970" i="1"/>
  <c r="AH1970" i="1"/>
  <c r="AK524" i="1"/>
  <c r="AJ524" i="1"/>
  <c r="AI524" i="1"/>
  <c r="AH524" i="1"/>
  <c r="AK2894" i="1"/>
  <c r="AJ2894" i="1"/>
  <c r="AI2894" i="1"/>
  <c r="AH2894" i="1"/>
  <c r="AK944" i="1"/>
  <c r="AJ944" i="1"/>
  <c r="AI944" i="1"/>
  <c r="AH944" i="1"/>
  <c r="AK783" i="1"/>
  <c r="AJ783" i="1"/>
  <c r="AI783" i="1"/>
  <c r="AH783" i="1"/>
  <c r="AK1847" i="1"/>
  <c r="AJ1847" i="1"/>
  <c r="AI1847" i="1"/>
  <c r="AH1847" i="1"/>
  <c r="AJ759" i="1"/>
  <c r="AK759" i="1"/>
  <c r="AI759" i="1"/>
  <c r="AH759" i="1"/>
  <c r="AK629" i="1"/>
  <c r="AJ629" i="1"/>
  <c r="AI629" i="1"/>
  <c r="AH629" i="1"/>
  <c r="AK2337" i="1"/>
  <c r="AJ2337" i="1"/>
  <c r="AH2337" i="1"/>
  <c r="AI2337" i="1"/>
  <c r="AK2908" i="1"/>
  <c r="AJ2908" i="1"/>
  <c r="AI2908" i="1"/>
  <c r="AH2908" i="1"/>
  <c r="AJ97" i="1"/>
  <c r="AK97" i="1"/>
  <c r="AI97" i="1"/>
  <c r="AH97" i="1"/>
  <c r="AJ300" i="1"/>
  <c r="AK300" i="1"/>
  <c r="AI300" i="1"/>
  <c r="AH300" i="1"/>
  <c r="AK671" i="1"/>
  <c r="AJ671" i="1"/>
  <c r="AI671" i="1"/>
  <c r="AH671" i="1"/>
  <c r="AJ1798" i="1"/>
  <c r="AK1798" i="1"/>
  <c r="AH1798" i="1"/>
  <c r="AI1798" i="1"/>
  <c r="AJ3275" i="1"/>
  <c r="AK3275" i="1"/>
  <c r="AI3275" i="1"/>
  <c r="AH3275" i="1"/>
  <c r="AK1515" i="1"/>
  <c r="AJ1515" i="1"/>
  <c r="AI1515" i="1"/>
  <c r="AH1515" i="1"/>
  <c r="AJ1315" i="1"/>
  <c r="AK1315" i="1"/>
  <c r="AI1315" i="1"/>
  <c r="AH1315" i="1"/>
  <c r="AK2439" i="1"/>
  <c r="AJ2439" i="1"/>
  <c r="AI2439" i="1"/>
  <c r="AH2439" i="1"/>
  <c r="AK1735" i="1"/>
  <c r="AJ1735" i="1"/>
  <c r="AI1735" i="1"/>
  <c r="AH1735" i="1"/>
  <c r="AK2460" i="1"/>
  <c r="AJ2460" i="1"/>
  <c r="AI2460" i="1"/>
  <c r="AH2460" i="1"/>
  <c r="AJ3254" i="1"/>
  <c r="AK3254" i="1"/>
  <c r="AI3254" i="1"/>
  <c r="AH3254" i="1"/>
  <c r="AK3006" i="1"/>
  <c r="AJ3006" i="1"/>
  <c r="AI3006" i="1"/>
  <c r="AH3006" i="1"/>
  <c r="AK2166" i="1"/>
  <c r="AJ2166" i="1"/>
  <c r="AI2166" i="1"/>
  <c r="AM2169" i="1" s="1"/>
  <c r="AS338" i="1" s="1"/>
  <c r="AH2166" i="1"/>
  <c r="AK3454" i="1"/>
  <c r="AJ3454" i="1"/>
  <c r="AI3454" i="1"/>
  <c r="AH3454" i="1"/>
  <c r="AJ2029" i="1"/>
  <c r="AK2029" i="1"/>
  <c r="AI2029" i="1"/>
  <c r="AH2029" i="1"/>
  <c r="AJ1532" i="1"/>
  <c r="AK1532" i="1"/>
  <c r="AI1532" i="1"/>
  <c r="AH1532" i="1"/>
  <c r="AK2103" i="1"/>
  <c r="AJ2103" i="1"/>
  <c r="AI2103" i="1"/>
  <c r="AH2103" i="1"/>
  <c r="AK2523" i="1"/>
  <c r="AJ2523" i="1"/>
  <c r="AI2523" i="1"/>
  <c r="AH2523" i="1"/>
  <c r="AJ2470" i="1"/>
  <c r="AK2470" i="1"/>
  <c r="AI2470" i="1"/>
  <c r="AH2470" i="1"/>
  <c r="AJ2376" i="1"/>
  <c r="AK2376" i="1"/>
  <c r="AI2376" i="1"/>
  <c r="AH2376" i="1"/>
  <c r="AK2397" i="1"/>
  <c r="AJ2397" i="1"/>
  <c r="AI2397" i="1"/>
  <c r="AH2397" i="1"/>
  <c r="AK2743" i="1"/>
  <c r="AJ2743" i="1"/>
  <c r="AI2743" i="1"/>
  <c r="AH2743" i="1"/>
  <c r="AJ1613" i="1"/>
  <c r="AK1613" i="1"/>
  <c r="AI1613" i="1"/>
  <c r="AH1613" i="1"/>
  <c r="AK1956" i="1"/>
  <c r="AJ1956" i="1"/>
  <c r="AI1956" i="1"/>
  <c r="AH1956" i="1"/>
  <c r="AK1935" i="1"/>
  <c r="AJ1935" i="1"/>
  <c r="AH1935" i="1"/>
  <c r="AI1935" i="1"/>
  <c r="AJ2775" i="1"/>
  <c r="AK2775" i="1"/>
  <c r="AI2775" i="1"/>
  <c r="AH2775" i="1"/>
  <c r="AK3496" i="1"/>
  <c r="AJ3496" i="1"/>
  <c r="AI3496" i="1"/>
  <c r="AH3496" i="1"/>
  <c r="AK3142" i="1"/>
  <c r="AJ3142" i="1"/>
  <c r="AH3142" i="1"/>
  <c r="AI3142" i="1"/>
  <c r="AJ2124" i="1"/>
  <c r="AK2124" i="1"/>
  <c r="AI2124" i="1"/>
  <c r="AH2124" i="1"/>
  <c r="AJ3401" i="1"/>
  <c r="AK3401" i="1"/>
  <c r="AI3401" i="1"/>
  <c r="AH3401" i="1"/>
  <c r="AK2943" i="1"/>
  <c r="AJ2943" i="1"/>
  <c r="AH2943" i="1"/>
  <c r="AI2943" i="1"/>
  <c r="AK3037" i="1"/>
  <c r="AJ3037" i="1"/>
  <c r="AI3037" i="1"/>
  <c r="AH3037" i="1"/>
  <c r="AK1998" i="1"/>
  <c r="AJ1998" i="1"/>
  <c r="AI1998" i="1"/>
  <c r="AH1998" i="1"/>
  <c r="AJ2680" i="1"/>
  <c r="AK2680" i="1"/>
  <c r="AI2680" i="1"/>
  <c r="AH2680" i="1"/>
  <c r="AK2292" i="1"/>
  <c r="AJ2292" i="1"/>
  <c r="AI2292" i="1"/>
  <c r="AH2292" i="1"/>
  <c r="AK2281" i="1"/>
  <c r="AJ2281" i="1"/>
  <c r="AH2281" i="1"/>
  <c r="AI2281" i="1"/>
  <c r="AK1683" i="1"/>
  <c r="AJ1683" i="1"/>
  <c r="AI1683" i="1"/>
  <c r="AM1686" i="1" s="1"/>
  <c r="AS269" i="1" s="1"/>
  <c r="AH1683" i="1"/>
  <c r="AK1987" i="1"/>
  <c r="AJ1987" i="1"/>
  <c r="AI1987" i="1"/>
  <c r="AH1987" i="1"/>
  <c r="AK1655" i="1"/>
  <c r="AJ1655" i="1"/>
  <c r="AI1655" i="1"/>
  <c r="AH1655" i="1"/>
  <c r="AK2355" i="1"/>
  <c r="AJ2355" i="1"/>
  <c r="AH2355" i="1"/>
  <c r="AI2355" i="1"/>
  <c r="AK2638" i="1"/>
  <c r="AJ2638" i="1"/>
  <c r="AH2638" i="1"/>
  <c r="AI2638" i="1"/>
  <c r="AK3111" i="1"/>
  <c r="AJ3111" i="1"/>
  <c r="AI3111" i="1"/>
  <c r="AH3111" i="1"/>
  <c r="AJ3048" i="1"/>
  <c r="AK3048" i="1"/>
  <c r="AH3048" i="1"/>
  <c r="AI3048" i="1"/>
  <c r="AK2764" i="1"/>
  <c r="AJ2764" i="1"/>
  <c r="AI2764" i="1"/>
  <c r="AH2764" i="1"/>
  <c r="AJ3233" i="1"/>
  <c r="AK3233" i="1"/>
  <c r="AI3233" i="1"/>
  <c r="AH3233" i="1"/>
  <c r="AK1371" i="1"/>
  <c r="AJ1371" i="1"/>
  <c r="AI1371" i="1"/>
  <c r="AH1371" i="1"/>
  <c r="AK2239" i="1"/>
  <c r="AJ2239" i="1"/>
  <c r="AI2239" i="1"/>
  <c r="AH2239" i="1"/>
  <c r="AJ2155" i="1"/>
  <c r="AK2155" i="1"/>
  <c r="AI2155" i="1"/>
  <c r="AH2155" i="1"/>
  <c r="AJ3349" i="1"/>
  <c r="AK3349" i="1"/>
  <c r="AH3349" i="1"/>
  <c r="AI3349" i="1"/>
  <c r="AJ3338" i="1"/>
  <c r="AK3338" i="1"/>
  <c r="AI3338" i="1"/>
  <c r="AH3338" i="1"/>
  <c r="AK2229" i="1"/>
  <c r="AJ2229" i="1"/>
  <c r="AI2229" i="1"/>
  <c r="AH2229" i="1"/>
  <c r="AK3464" i="1"/>
  <c r="AJ3464" i="1"/>
  <c r="AH3464" i="1"/>
  <c r="AI3464" i="1"/>
  <c r="AK3265" i="1"/>
  <c r="AJ3265" i="1"/>
  <c r="AH3265" i="1"/>
  <c r="AI3265" i="1"/>
  <c r="AM3268" i="1" s="1"/>
  <c r="AK2880" i="1"/>
  <c r="AJ2880" i="1"/>
  <c r="AI2880" i="1"/>
  <c r="AH2880" i="1"/>
  <c r="AK2607" i="1"/>
  <c r="AJ2607" i="1"/>
  <c r="AI2607" i="1"/>
  <c r="AH2607" i="1"/>
  <c r="AK3163" i="1"/>
  <c r="AJ3163" i="1"/>
  <c r="AI3163" i="1"/>
  <c r="AH3163" i="1"/>
  <c r="AK3184" i="1"/>
  <c r="AJ3184" i="1"/>
  <c r="AI3184" i="1"/>
  <c r="AH3184" i="1"/>
  <c r="AK2953" i="1"/>
  <c r="AJ2953" i="1"/>
  <c r="AH2953" i="1"/>
  <c r="AI2953" i="1"/>
  <c r="AK1819" i="1"/>
  <c r="AJ1819" i="1"/>
  <c r="AI1819" i="1"/>
  <c r="AH1819" i="1"/>
  <c r="AJ3475" i="1"/>
  <c r="AK3475" i="1"/>
  <c r="AI3475" i="1"/>
  <c r="AH3475" i="1"/>
  <c r="AK2365" i="1"/>
  <c r="AJ2365" i="1"/>
  <c r="AI2365" i="1"/>
  <c r="AH2365" i="1"/>
  <c r="AJ2019" i="1"/>
  <c r="AK2019" i="1"/>
  <c r="AH2019" i="1"/>
  <c r="AI2019" i="1"/>
  <c r="AK1977" i="1"/>
  <c r="AJ1977" i="1"/>
  <c r="AI1977" i="1"/>
  <c r="AH1977" i="1"/>
  <c r="AK2911" i="1"/>
  <c r="AJ2911" i="1"/>
  <c r="AH2911" i="1"/>
  <c r="AI2911" i="1"/>
  <c r="AK2785" i="1"/>
  <c r="AJ2785" i="1"/>
  <c r="AI2785" i="1"/>
  <c r="AH2785" i="1"/>
  <c r="AK2386" i="1"/>
  <c r="AJ2386" i="1"/>
  <c r="AI2386" i="1"/>
  <c r="AH2386" i="1"/>
  <c r="AK1721" i="1"/>
  <c r="AJ1721" i="1"/>
  <c r="AH1721" i="1"/>
  <c r="AI1721" i="1"/>
  <c r="AJ3121" i="1"/>
  <c r="AK3121" i="1"/>
  <c r="AH3121" i="1"/>
  <c r="AI3121" i="1"/>
  <c r="AK1872" i="1"/>
  <c r="AJ1872" i="1"/>
  <c r="AH1872" i="1"/>
  <c r="AI1872" i="1"/>
  <c r="AK3307" i="1"/>
  <c r="AJ3307" i="1"/>
  <c r="AI3307" i="1"/>
  <c r="AH3307" i="1"/>
  <c r="AJ1536" i="1"/>
  <c r="AK1536" i="1"/>
  <c r="AI1536" i="1"/>
  <c r="AH1536" i="1"/>
  <c r="AJ1469" i="1"/>
  <c r="AK1469" i="1"/>
  <c r="AI1469" i="1"/>
  <c r="AH1469" i="1"/>
  <c r="AK1410" i="1"/>
  <c r="AJ1410" i="1"/>
  <c r="AI1410" i="1"/>
  <c r="AH1410" i="1"/>
  <c r="AK1431" i="1"/>
  <c r="AJ1431" i="1"/>
  <c r="AI1431" i="1"/>
  <c r="AH1431" i="1"/>
  <c r="AK1553" i="1"/>
  <c r="AJ1553" i="1"/>
  <c r="AH1553" i="1"/>
  <c r="AI1553" i="1"/>
  <c r="AJ1336" i="1"/>
  <c r="AK1336" i="1"/>
  <c r="AH1336" i="1"/>
  <c r="AI1336" i="1"/>
  <c r="AK1543" i="1"/>
  <c r="AJ1543" i="1"/>
  <c r="AI1543" i="1"/>
  <c r="AH1543" i="1"/>
  <c r="AJ3296" i="1"/>
  <c r="AK3296" i="1"/>
  <c r="AH3296" i="1"/>
  <c r="AI3296" i="1"/>
  <c r="AK1347" i="1"/>
  <c r="AJ1347" i="1"/>
  <c r="AI1347" i="1"/>
  <c r="AM1350" i="1" s="1"/>
  <c r="AS221" i="1" s="1"/>
  <c r="AH1347" i="1"/>
  <c r="AK1483" i="1"/>
  <c r="AJ1483" i="1"/>
  <c r="AH1483" i="1"/>
  <c r="AI1483" i="1"/>
  <c r="AK1427" i="1"/>
  <c r="AJ1427" i="1"/>
  <c r="AI1427" i="1"/>
  <c r="AH1427" i="1"/>
  <c r="AK1364" i="1"/>
  <c r="AJ1364" i="1"/>
  <c r="AI1364" i="1"/>
  <c r="AH1364" i="1"/>
  <c r="AK1462" i="1"/>
  <c r="AJ1462" i="1"/>
  <c r="AH1462" i="1"/>
  <c r="AI1462" i="1"/>
  <c r="AK3380" i="1"/>
  <c r="AJ3380" i="1"/>
  <c r="AI3380" i="1"/>
  <c r="AH3380" i="1"/>
  <c r="AJ1504" i="1"/>
  <c r="AK1504" i="1"/>
  <c r="AH1504" i="1"/>
  <c r="AI1504" i="1"/>
  <c r="AJ1189" i="1"/>
  <c r="AK1189" i="1"/>
  <c r="AH1189" i="1"/>
  <c r="AI1189" i="1"/>
  <c r="AK1231" i="1"/>
  <c r="AJ1231" i="1"/>
  <c r="AI1231" i="1"/>
  <c r="AH1231" i="1"/>
  <c r="AK1508" i="1"/>
  <c r="AJ1508" i="1"/>
  <c r="AH1508" i="1"/>
  <c r="AI1508" i="1"/>
  <c r="AK1539" i="1"/>
  <c r="AJ1539" i="1"/>
  <c r="AI1539" i="1"/>
  <c r="AH1539" i="1"/>
  <c r="AK1672" i="1"/>
  <c r="AJ1672" i="1"/>
  <c r="AI1672" i="1"/>
  <c r="AH1672" i="1"/>
  <c r="AK1676" i="1"/>
  <c r="AJ1676" i="1"/>
  <c r="AI1676" i="1"/>
  <c r="AM1679" i="1" s="1"/>
  <c r="AS268" i="1" s="1"/>
  <c r="AH1676" i="1"/>
  <c r="AK1662" i="1"/>
  <c r="AJ1662" i="1"/>
  <c r="AI1662" i="1"/>
  <c r="AH1662" i="1"/>
  <c r="AK1693" i="1"/>
  <c r="AJ1693" i="1"/>
  <c r="AI1693" i="1"/>
  <c r="AH1693" i="1"/>
  <c r="AK1340" i="1"/>
  <c r="AJ1340" i="1"/>
  <c r="AI1340" i="1"/>
  <c r="AH1340" i="1"/>
  <c r="AK1032" i="1"/>
  <c r="AJ1032" i="1"/>
  <c r="AH1032" i="1"/>
  <c r="AI1032" i="1"/>
  <c r="AM1035" i="1" s="1"/>
  <c r="AS176" i="1" s="1"/>
  <c r="AJ1690" i="1"/>
  <c r="AK1690" i="1"/>
  <c r="AI1690" i="1"/>
  <c r="AH1690" i="1"/>
  <c r="AK1329" i="1"/>
  <c r="AJ1329" i="1"/>
  <c r="AI1329" i="1"/>
  <c r="AH1329" i="1"/>
  <c r="AJ1382" i="1"/>
  <c r="AK1382" i="1"/>
  <c r="AI1382" i="1"/>
  <c r="AH1382" i="1"/>
  <c r="AK1455" i="1"/>
  <c r="AJ1455" i="1"/>
  <c r="AI1455" i="1"/>
  <c r="AH1455" i="1"/>
  <c r="AJ1700" i="1"/>
  <c r="AK1700" i="1"/>
  <c r="AI1700" i="1"/>
  <c r="AH1700" i="1"/>
  <c r="AK1606" i="1"/>
  <c r="AJ1606" i="1"/>
  <c r="AI1606" i="1"/>
  <c r="AH1606" i="1"/>
  <c r="AK1074" i="1"/>
  <c r="AJ1074" i="1"/>
  <c r="AI1074" i="1"/>
  <c r="AH1074" i="1"/>
  <c r="AK1042" i="1"/>
  <c r="AJ1042" i="1"/>
  <c r="AI1042" i="1"/>
  <c r="AH1042" i="1"/>
  <c r="AJ1095" i="1"/>
  <c r="AK1095" i="1"/>
  <c r="AH1095" i="1"/>
  <c r="AI1095" i="1"/>
  <c r="AM1098" i="1" s="1"/>
  <c r="AS185" i="1" s="1"/>
  <c r="AJ1487" i="1"/>
  <c r="AK1487" i="1"/>
  <c r="AI1487" i="1"/>
  <c r="AH1487" i="1"/>
  <c r="AK1578" i="1"/>
  <c r="AJ1578" i="1"/>
  <c r="AI1578" i="1"/>
  <c r="AM1581" i="1" s="1"/>
  <c r="AS254" i="1" s="1"/>
  <c r="AH1578" i="1"/>
  <c r="AK1242" i="1"/>
  <c r="AJ1242" i="1"/>
  <c r="AI1242" i="1"/>
  <c r="AH1242" i="1"/>
  <c r="AK948" i="1"/>
  <c r="AJ948" i="1"/>
  <c r="AI948" i="1"/>
  <c r="AH948" i="1"/>
  <c r="AK1588" i="1"/>
  <c r="AJ1588" i="1"/>
  <c r="AI1588" i="1"/>
  <c r="AH1588" i="1"/>
  <c r="AK1609" i="1"/>
  <c r="AJ1609" i="1"/>
  <c r="AI1609" i="1"/>
  <c r="AH1609" i="1"/>
  <c r="AK1518" i="1"/>
  <c r="AJ1518" i="1"/>
  <c r="AI1518" i="1"/>
  <c r="AH1518" i="1"/>
  <c r="AK1529" i="1"/>
  <c r="AJ1529" i="1"/>
  <c r="AH1529" i="1"/>
  <c r="AI1529" i="1"/>
  <c r="AK958" i="1"/>
  <c r="AJ958" i="1"/>
  <c r="AI958" i="1"/>
  <c r="AH958" i="1"/>
  <c r="AK1711" i="1"/>
  <c r="AJ1711" i="1"/>
  <c r="AI1711" i="1"/>
  <c r="AH1711" i="1"/>
  <c r="AK1392" i="1"/>
  <c r="AJ1392" i="1"/>
  <c r="AI1392" i="1"/>
  <c r="AH1392" i="1"/>
  <c r="AJ2810" i="1"/>
  <c r="AK2810" i="1"/>
  <c r="AI2810" i="1"/>
  <c r="AH2810" i="1"/>
  <c r="AK496" i="1"/>
  <c r="AJ496" i="1"/>
  <c r="AI496" i="1"/>
  <c r="AH496" i="1"/>
  <c r="AK1161" i="1"/>
  <c r="AJ1161" i="1"/>
  <c r="AH1161" i="1"/>
  <c r="AI1161" i="1"/>
  <c r="AK3492" i="1"/>
  <c r="AJ3492" i="1"/>
  <c r="AI3492" i="1"/>
  <c r="AH3492" i="1"/>
  <c r="AK437" i="1"/>
  <c r="AJ437" i="1"/>
  <c r="AI437" i="1"/>
  <c r="AH437" i="1"/>
  <c r="AK265" i="1"/>
  <c r="AJ265" i="1"/>
  <c r="AI265" i="1"/>
  <c r="AH265" i="1"/>
  <c r="AK1175" i="1"/>
  <c r="AJ1175" i="1"/>
  <c r="AI1175" i="1"/>
  <c r="AH1175" i="1"/>
  <c r="AK1235" i="1"/>
  <c r="AJ1235" i="1"/>
  <c r="AH1235" i="1"/>
  <c r="AI1235" i="1"/>
  <c r="AK286" i="1"/>
  <c r="AJ286" i="1"/>
  <c r="AI286" i="1"/>
  <c r="AH286" i="1"/>
  <c r="AK2778" i="1"/>
  <c r="AJ2778" i="1"/>
  <c r="AI2778" i="1"/>
  <c r="AH2778" i="1"/>
  <c r="AK342" i="1"/>
  <c r="AJ342" i="1"/>
  <c r="AH342" i="1"/>
  <c r="AI342" i="1"/>
  <c r="AJ3324" i="1"/>
  <c r="AK3324" i="1"/>
  <c r="AI3324" i="1"/>
  <c r="AH3324" i="1"/>
  <c r="AK465" i="1"/>
  <c r="AJ465" i="1"/>
  <c r="AI465" i="1"/>
  <c r="AH465" i="1"/>
  <c r="AK1025" i="1"/>
  <c r="AJ1025" i="1"/>
  <c r="AI1025" i="1"/>
  <c r="AH1025" i="1"/>
  <c r="AJ2446" i="1"/>
  <c r="AK2446" i="1"/>
  <c r="AI2446" i="1"/>
  <c r="AH2446" i="1"/>
  <c r="AK314" i="1"/>
  <c r="AJ314" i="1"/>
  <c r="AI314" i="1"/>
  <c r="AH314" i="1"/>
  <c r="AK801" i="1"/>
  <c r="AJ801" i="1"/>
  <c r="AH801" i="1"/>
  <c r="AI801" i="1"/>
  <c r="AK2715" i="1"/>
  <c r="AJ2715" i="1"/>
  <c r="AH2715" i="1"/>
  <c r="AI2715" i="1"/>
  <c r="AK510" i="1"/>
  <c r="AJ510" i="1"/>
  <c r="AI510" i="1"/>
  <c r="AH510" i="1"/>
  <c r="AK3181" i="1"/>
  <c r="AJ3181" i="1"/>
  <c r="AI3181" i="1"/>
  <c r="AH3181" i="1"/>
  <c r="AK2253" i="1"/>
  <c r="AJ2253" i="1"/>
  <c r="AI2253" i="1"/>
  <c r="AH2253" i="1"/>
  <c r="AK3160" i="1"/>
  <c r="AJ3160" i="1"/>
  <c r="AI3160" i="1"/>
  <c r="AH3160" i="1"/>
  <c r="AK2593" i="1"/>
  <c r="AJ2593" i="1"/>
  <c r="AI2593" i="1"/>
  <c r="AH2593" i="1"/>
  <c r="AK2540" i="1"/>
  <c r="AJ2540" i="1"/>
  <c r="AI2540" i="1"/>
  <c r="AH2540" i="1"/>
  <c r="AK2463" i="1"/>
  <c r="AJ2463" i="1"/>
  <c r="AI2463" i="1"/>
  <c r="AH2463" i="1"/>
  <c r="AK3023" i="1"/>
  <c r="AJ3023" i="1"/>
  <c r="AI3023" i="1"/>
  <c r="AH3023" i="1"/>
  <c r="AJ2936" i="1"/>
  <c r="AK2936" i="1"/>
  <c r="AI2936" i="1"/>
  <c r="AH2936" i="1"/>
  <c r="AK692" i="1"/>
  <c r="AJ692" i="1"/>
  <c r="AI692" i="1"/>
  <c r="AH692" i="1"/>
  <c r="AK202" i="1"/>
  <c r="AJ202" i="1"/>
  <c r="AH202" i="1"/>
  <c r="AI202" i="1"/>
  <c r="AJ3268" i="1"/>
  <c r="AK3268" i="1"/>
  <c r="AI3268" i="1"/>
  <c r="AH3268" i="1"/>
  <c r="AK2393" i="1"/>
  <c r="AJ2393" i="1"/>
  <c r="AH2393" i="1"/>
  <c r="AI2393" i="1"/>
  <c r="AK3363" i="1"/>
  <c r="AJ3363" i="1"/>
  <c r="AH3363" i="1"/>
  <c r="AI3363" i="1"/>
  <c r="AK1938" i="1"/>
  <c r="AJ1938" i="1"/>
  <c r="AH1938" i="1"/>
  <c r="AI1938" i="1"/>
  <c r="AJ311" i="1"/>
  <c r="AK311" i="1"/>
  <c r="AI311" i="1"/>
  <c r="AH311" i="1"/>
  <c r="AK832" i="1"/>
  <c r="AJ832" i="1"/>
  <c r="AH832" i="1"/>
  <c r="AI832" i="1"/>
  <c r="AK2299" i="1"/>
  <c r="AJ2299" i="1"/>
  <c r="AH2299" i="1"/>
  <c r="AI2299" i="1"/>
  <c r="AJ566" i="1"/>
  <c r="AK566" i="1"/>
  <c r="AI566" i="1"/>
  <c r="AH566" i="1"/>
  <c r="AK3237" i="1"/>
  <c r="AJ3237" i="1"/>
  <c r="AH3237" i="1"/>
  <c r="AI3237" i="1"/>
  <c r="AK2341" i="1"/>
  <c r="AJ2341" i="1"/>
  <c r="AH2341" i="1"/>
  <c r="AI2341" i="1"/>
  <c r="AK2183" i="1"/>
  <c r="AJ2183" i="1"/>
  <c r="AI2183" i="1"/>
  <c r="AH2183" i="1"/>
  <c r="AK1018" i="1"/>
  <c r="AJ1018" i="1"/>
  <c r="AI1018" i="1"/>
  <c r="AH1018" i="1"/>
  <c r="AK433" i="1"/>
  <c r="AJ433" i="1"/>
  <c r="AH433" i="1"/>
  <c r="AI433" i="1"/>
  <c r="AK1067" i="1"/>
  <c r="AJ1067" i="1"/>
  <c r="AH1067" i="1"/>
  <c r="AI1067" i="1"/>
  <c r="AK307" i="1"/>
  <c r="AJ307" i="1"/>
  <c r="AH307" i="1"/>
  <c r="AI307" i="1"/>
  <c r="AK1287" i="1"/>
  <c r="AJ1287" i="1"/>
  <c r="AI1287" i="1"/>
  <c r="AH1287" i="1"/>
  <c r="AK2824" i="1"/>
  <c r="AJ2824" i="1"/>
  <c r="AI2824" i="1"/>
  <c r="AH2824" i="1"/>
  <c r="AJ2036" i="1"/>
  <c r="AK2036" i="1"/>
  <c r="AI2036" i="1"/>
  <c r="AH2036" i="1"/>
  <c r="AK906" i="1"/>
  <c r="AJ906" i="1"/>
  <c r="AI906" i="1"/>
  <c r="AM909" i="1" s="1"/>
  <c r="AS158" i="1" s="1"/>
  <c r="AH906" i="1"/>
  <c r="AK2159" i="1"/>
  <c r="AJ2159" i="1"/>
  <c r="AH2159" i="1"/>
  <c r="AI2159" i="1"/>
  <c r="AM2162" i="1" s="1"/>
  <c r="AS337" i="1" s="1"/>
  <c r="AJ2204" i="1"/>
  <c r="AK2204" i="1"/>
  <c r="AH2204" i="1"/>
  <c r="AI2204" i="1"/>
  <c r="AK661" i="1"/>
  <c r="AJ661" i="1"/>
  <c r="AI661" i="1"/>
  <c r="AH661" i="1"/>
  <c r="AK2201" i="1"/>
  <c r="AJ2201" i="1"/>
  <c r="AI2201" i="1"/>
  <c r="AH2201" i="1"/>
  <c r="AK2645" i="1"/>
  <c r="AJ2645" i="1"/>
  <c r="AI2645" i="1"/>
  <c r="AH2645" i="1"/>
  <c r="AK430" i="1"/>
  <c r="AJ430" i="1"/>
  <c r="AH430" i="1"/>
  <c r="AI430" i="1"/>
  <c r="AK2957" i="1"/>
  <c r="AJ2957" i="1"/>
  <c r="AH2957" i="1"/>
  <c r="AI2957" i="1"/>
  <c r="AM2960" i="1" s="1"/>
  <c r="AS451" i="1" s="1"/>
  <c r="AJ62" i="1"/>
  <c r="AK62" i="1"/>
  <c r="AI62" i="1"/>
  <c r="AH62" i="1"/>
  <c r="AK2369" i="1"/>
  <c r="AJ2369" i="1"/>
  <c r="AI2369" i="1"/>
  <c r="AM2372" i="1" s="1"/>
  <c r="AS367" i="1" s="1"/>
  <c r="AH2369" i="1"/>
  <c r="AK563" i="1"/>
  <c r="AJ563" i="1"/>
  <c r="AH563" i="1"/>
  <c r="AI563" i="1"/>
  <c r="AM566" i="1" s="1"/>
  <c r="AS109" i="1" s="1"/>
  <c r="AK1812" i="1"/>
  <c r="AJ1812" i="1"/>
  <c r="AH1812" i="1"/>
  <c r="AI1812" i="1"/>
  <c r="AJ773" i="1"/>
  <c r="AK773" i="1"/>
  <c r="AI773" i="1"/>
  <c r="AH773" i="1"/>
  <c r="AJ139" i="1"/>
  <c r="AK139" i="1"/>
  <c r="AI139" i="1"/>
  <c r="AH139" i="1"/>
  <c r="AJ2820" i="1"/>
  <c r="AK2820" i="1"/>
  <c r="AI2820" i="1"/>
  <c r="AH2820" i="1"/>
  <c r="AK230" i="1"/>
  <c r="AJ230" i="1"/>
  <c r="AI230" i="1"/>
  <c r="AH230" i="1"/>
  <c r="AJ3041" i="1"/>
  <c r="AK3041" i="1"/>
  <c r="AH3041" i="1"/>
  <c r="AI3041" i="1"/>
  <c r="AM3044" i="1" s="1"/>
  <c r="AS463" i="1" s="1"/>
  <c r="AJ3086" i="1"/>
  <c r="AK3086" i="1"/>
  <c r="AH3086" i="1"/>
  <c r="AI3086" i="1"/>
  <c r="AJ647" i="1"/>
  <c r="AK647" i="1"/>
  <c r="AI647" i="1"/>
  <c r="AM650" i="1" s="1"/>
  <c r="AH647" i="1"/>
  <c r="AK2505" i="1"/>
  <c r="AJ2505" i="1"/>
  <c r="AI2505" i="1"/>
  <c r="AH2505" i="1"/>
  <c r="AK1900" i="1"/>
  <c r="AJ1900" i="1"/>
  <c r="AI1900" i="1"/>
  <c r="AH1900" i="1"/>
  <c r="AK1259" i="1"/>
  <c r="AJ1259" i="1"/>
  <c r="AH1259" i="1"/>
  <c r="AI1259" i="1"/>
  <c r="AK2897" i="1"/>
  <c r="AJ2897" i="1"/>
  <c r="AI2897" i="1"/>
  <c r="AH2897" i="1"/>
  <c r="AK3135" i="1"/>
  <c r="AJ3135" i="1"/>
  <c r="AH3135" i="1"/>
  <c r="AI3135" i="1"/>
  <c r="AJ2950" i="1"/>
  <c r="AK2950" i="1"/>
  <c r="AI2950" i="1"/>
  <c r="AM2953" i="1" s="1"/>
  <c r="AS450" i="1" s="1"/>
  <c r="AH2950" i="1"/>
  <c r="AK1224" i="1"/>
  <c r="AJ1224" i="1"/>
  <c r="AH1224" i="1"/>
  <c r="AI1224" i="1"/>
  <c r="AK2925" i="1"/>
  <c r="AJ2925" i="1"/>
  <c r="AH2925" i="1"/>
  <c r="AI2925" i="1"/>
  <c r="AJ717" i="1"/>
  <c r="AK717" i="1"/>
  <c r="AI717" i="1"/>
  <c r="AH717" i="1"/>
  <c r="AK2022" i="1"/>
  <c r="AJ2022" i="1"/>
  <c r="AI2022" i="1"/>
  <c r="AH2022" i="1"/>
  <c r="AK3373" i="1"/>
  <c r="AJ3373" i="1"/>
  <c r="AI3373" i="1"/>
  <c r="AH3373" i="1"/>
  <c r="AJ122" i="1"/>
  <c r="AK122" i="1"/>
  <c r="AH122" i="1"/>
  <c r="AI122" i="1"/>
  <c r="AJ1123" i="1"/>
  <c r="AK1123" i="1"/>
  <c r="AI1123" i="1"/>
  <c r="AH1123" i="1"/>
  <c r="AK587" i="1"/>
  <c r="AJ587" i="1"/>
  <c r="AI587" i="1"/>
  <c r="AH587" i="1"/>
  <c r="AK545" i="1"/>
  <c r="AJ545" i="1"/>
  <c r="AI545" i="1"/>
  <c r="AH545" i="1"/>
  <c r="AK983" i="1"/>
  <c r="AJ983" i="1"/>
  <c r="AI983" i="1"/>
  <c r="AH983" i="1"/>
  <c r="AK1921" i="1"/>
  <c r="AJ1921" i="1"/>
  <c r="AI1921" i="1"/>
  <c r="AH1921" i="1"/>
  <c r="AK643" i="1"/>
  <c r="AJ643" i="1"/>
  <c r="AI643" i="1"/>
  <c r="AH643" i="1"/>
  <c r="AJ3436" i="1"/>
  <c r="AK3436" i="1"/>
  <c r="AI3436" i="1"/>
  <c r="AH3436" i="1"/>
  <c r="AK3398" i="1"/>
  <c r="AJ3398" i="1"/>
  <c r="AI3398" i="1"/>
  <c r="AH3398" i="1"/>
  <c r="AK1763" i="1"/>
  <c r="AJ1763" i="1"/>
  <c r="AI1763" i="1"/>
  <c r="AH1763" i="1"/>
  <c r="AK2278" i="1"/>
  <c r="AJ2278" i="1"/>
  <c r="AH2278" i="1"/>
  <c r="AI2278" i="1"/>
  <c r="AM2281" i="1" s="1"/>
  <c r="AS354" i="1" s="1"/>
  <c r="AK2421" i="1"/>
  <c r="AJ2421" i="1"/>
  <c r="AI2421" i="1"/>
  <c r="AH2421" i="1"/>
  <c r="AK2568" i="1"/>
  <c r="AJ2568" i="1"/>
  <c r="AH2568" i="1"/>
  <c r="AI2568" i="1"/>
  <c r="AK262" i="1"/>
  <c r="AJ262" i="1"/>
  <c r="AI262" i="1"/>
  <c r="AH262" i="1"/>
  <c r="AJ48" i="1"/>
  <c r="AK48" i="1"/>
  <c r="AH48" i="1"/>
  <c r="AI48" i="1"/>
  <c r="AK1091" i="1"/>
  <c r="AJ1091" i="1"/>
  <c r="AI1091" i="1"/>
  <c r="AH1091" i="1"/>
  <c r="AJ104" i="1"/>
  <c r="AK104" i="1"/>
  <c r="AI104" i="1"/>
  <c r="AH104" i="1"/>
  <c r="AJ3258" i="1"/>
  <c r="AK3258" i="1"/>
  <c r="AI3258" i="1"/>
  <c r="AH3258" i="1"/>
  <c r="AK3415" i="1"/>
  <c r="AJ3415" i="1"/>
  <c r="AI3415" i="1"/>
  <c r="AH3415" i="1"/>
  <c r="AK3366" i="1"/>
  <c r="AJ3366" i="1"/>
  <c r="AI3366" i="1"/>
  <c r="AH3366" i="1"/>
  <c r="AJ941" i="1"/>
  <c r="AK941" i="1"/>
  <c r="AI941" i="1"/>
  <c r="AH941" i="1"/>
  <c r="AK3055" i="1"/>
  <c r="AJ3055" i="1"/>
  <c r="AI3055" i="1"/>
  <c r="AM3058" i="1" s="1"/>
  <c r="AH3055" i="1"/>
  <c r="AK2288" i="1"/>
  <c r="AJ2288" i="1"/>
  <c r="AH2288" i="1"/>
  <c r="AI2288" i="1"/>
  <c r="AK1077" i="1"/>
  <c r="AJ1077" i="1"/>
  <c r="AI1077" i="1"/>
  <c r="AH1077" i="1"/>
  <c r="AJ1917" i="1"/>
  <c r="AK1917" i="1"/>
  <c r="AI1917" i="1"/>
  <c r="AH1917" i="1"/>
  <c r="AK860" i="1"/>
  <c r="AJ860" i="1"/>
  <c r="AH860" i="1"/>
  <c r="AI860" i="1"/>
  <c r="AJ920" i="1"/>
  <c r="AK920" i="1"/>
  <c r="AI920" i="1"/>
  <c r="AH920" i="1"/>
  <c r="AK157" i="1"/>
  <c r="AJ157" i="1"/>
  <c r="AI157" i="1"/>
  <c r="AH157" i="1"/>
  <c r="AK1760" i="1"/>
  <c r="AJ1760" i="1"/>
  <c r="AI1760" i="1"/>
  <c r="AH1760" i="1"/>
  <c r="AJ3342" i="1"/>
  <c r="AK3342" i="1"/>
  <c r="AI3342" i="1"/>
  <c r="AH3342" i="1"/>
  <c r="AK367" i="1"/>
  <c r="AJ367" i="1"/>
  <c r="AI367" i="1"/>
  <c r="AH367" i="1"/>
  <c r="AJ52" i="1"/>
  <c r="AK52" i="1"/>
  <c r="AI52" i="1"/>
  <c r="AH52" i="1"/>
  <c r="AK1886" i="1"/>
  <c r="AJ1886" i="1"/>
  <c r="AH1886" i="1"/>
  <c r="AI1886" i="1"/>
  <c r="AK2614" i="1"/>
  <c r="AJ2614" i="1"/>
  <c r="AI2614" i="1"/>
  <c r="AH2614" i="1"/>
  <c r="AK2918" i="1"/>
  <c r="AJ2918" i="1"/>
  <c r="AH2918" i="1"/>
  <c r="AI2918" i="1"/>
  <c r="AJ171" i="1"/>
  <c r="AK171" i="1"/>
  <c r="AI171" i="1"/>
  <c r="AH171" i="1"/>
  <c r="AK934" i="1"/>
  <c r="AJ934" i="1"/>
  <c r="AI934" i="1"/>
  <c r="AM937" i="1" s="1"/>
  <c r="AS162" i="1" s="1"/>
  <c r="AH934" i="1"/>
  <c r="AJ1203" i="1"/>
  <c r="AK1203" i="1"/>
  <c r="AI1203" i="1"/>
  <c r="AH1203" i="1"/>
  <c r="AK3499" i="1"/>
  <c r="AJ3499" i="1"/>
  <c r="AI3499" i="1"/>
  <c r="AH3499" i="1"/>
  <c r="AK738" i="1"/>
  <c r="AJ738" i="1"/>
  <c r="AI738" i="1"/>
  <c r="AM741" i="1" s="1"/>
  <c r="AS134" i="1" s="1"/>
  <c r="AH738" i="1"/>
  <c r="AJ146" i="1"/>
  <c r="AK146" i="1"/>
  <c r="AH146" i="1"/>
  <c r="AI146" i="1"/>
  <c r="AK356" i="1"/>
  <c r="AJ356" i="1"/>
  <c r="AI356" i="1"/>
  <c r="AH356" i="1"/>
  <c r="AK664" i="1"/>
  <c r="AJ664" i="1"/>
  <c r="AI664" i="1"/>
  <c r="AH664" i="1"/>
  <c r="AK2978" i="1"/>
  <c r="AJ2978" i="1"/>
  <c r="AH2978" i="1"/>
  <c r="AI2978" i="1"/>
  <c r="AM2981" i="1" s="1"/>
  <c r="AS454" i="1" s="1"/>
  <c r="AJ3170" i="1"/>
  <c r="AK3170" i="1"/>
  <c r="AH3170" i="1"/>
  <c r="AI3170" i="1"/>
  <c r="AK787" i="1"/>
  <c r="AJ787" i="1"/>
  <c r="AI787" i="1"/>
  <c r="AM790" i="1" s="1"/>
  <c r="AS141" i="1" s="1"/>
  <c r="AH787" i="1"/>
  <c r="AJ2425" i="1"/>
  <c r="AK2425" i="1"/>
  <c r="AH2425" i="1"/>
  <c r="AI2425" i="1"/>
  <c r="AM2428" i="1" s="1"/>
  <c r="AS375" i="1" s="1"/>
  <c r="AK3128" i="1"/>
  <c r="AJ3128" i="1"/>
  <c r="AI3128" i="1"/>
  <c r="AH3128" i="1"/>
  <c r="AK2348" i="1"/>
  <c r="AJ2348" i="1"/>
  <c r="AI2348" i="1"/>
  <c r="AM2351" i="1" s="1"/>
  <c r="AS364" i="1" s="1"/>
  <c r="AH2348" i="1"/>
  <c r="AK3440" i="1"/>
  <c r="AJ3440" i="1"/>
  <c r="AH3440" i="1"/>
  <c r="AI3440" i="1"/>
  <c r="AM3443" i="1" s="1"/>
  <c r="AS520" i="1" s="1"/>
  <c r="AK461" i="1"/>
  <c r="AJ461" i="1"/>
  <c r="AI461" i="1"/>
  <c r="AH461" i="1"/>
  <c r="AJ482" i="1"/>
  <c r="AK482" i="1"/>
  <c r="AI482" i="1"/>
  <c r="AH482" i="1"/>
  <c r="AK1165" i="1"/>
  <c r="AJ1165" i="1"/>
  <c r="AI1165" i="1"/>
  <c r="AH1165" i="1"/>
  <c r="AK2981" i="1"/>
  <c r="AJ2981" i="1"/>
  <c r="AH2981" i="1"/>
  <c r="AI2981" i="1"/>
  <c r="AJ1238" i="1"/>
  <c r="AK1238" i="1"/>
  <c r="AH1238" i="1"/>
  <c r="AI1238" i="1"/>
  <c r="AK55" i="1"/>
  <c r="AJ55" i="1"/>
  <c r="AI55" i="1"/>
  <c r="AH55" i="1"/>
  <c r="AK451" i="1"/>
  <c r="AJ451" i="1"/>
  <c r="AI451" i="1"/>
  <c r="AH451" i="1"/>
  <c r="AJ724" i="1"/>
  <c r="AK724" i="1"/>
  <c r="AI724" i="1"/>
  <c r="AH724" i="1"/>
  <c r="AK839" i="1"/>
  <c r="AJ839" i="1"/>
  <c r="AH839" i="1"/>
  <c r="AI839" i="1"/>
  <c r="AK1984" i="1"/>
  <c r="AJ1984" i="1"/>
  <c r="AH1984" i="1"/>
  <c r="AI1984" i="1"/>
  <c r="AK2078" i="1"/>
  <c r="AJ2078" i="1"/>
  <c r="AH2078" i="1"/>
  <c r="AI2078" i="1"/>
  <c r="AJ2467" i="1"/>
  <c r="AK2467" i="1"/>
  <c r="AI2467" i="1"/>
  <c r="AH2467" i="1"/>
  <c r="AK489" i="1"/>
  <c r="AJ489" i="1"/>
  <c r="AI489" i="1"/>
  <c r="AH489" i="1"/>
  <c r="AK3408" i="1"/>
  <c r="AJ3408" i="1"/>
  <c r="AH3408" i="1"/>
  <c r="AI3408" i="1"/>
  <c r="AK332" i="1"/>
  <c r="AJ332" i="1"/>
  <c r="AI332" i="1"/>
  <c r="AH332" i="1"/>
  <c r="AK2453" i="1"/>
  <c r="AJ2453" i="1"/>
  <c r="AH2453" i="1"/>
  <c r="AI2453" i="1"/>
  <c r="AK216" i="1"/>
  <c r="AJ216" i="1"/>
  <c r="AI216" i="1"/>
  <c r="AH216" i="1"/>
  <c r="AK2610" i="1"/>
  <c r="AJ2610" i="1"/>
  <c r="AH2610" i="1"/>
  <c r="AI2610" i="1"/>
  <c r="AK1109" i="1"/>
  <c r="AJ1109" i="1"/>
  <c r="AI1109" i="1"/>
  <c r="AH1109" i="1"/>
  <c r="AK2631" i="1"/>
  <c r="AJ2631" i="1"/>
  <c r="AI2631" i="1"/>
  <c r="AH2631" i="1"/>
  <c r="AJ185" i="1"/>
  <c r="AK185" i="1"/>
  <c r="AH185" i="1"/>
  <c r="AI185" i="1"/>
  <c r="AM188" i="1" s="1"/>
  <c r="AK454" i="1"/>
  <c r="AJ454" i="1"/>
  <c r="AI454" i="1"/>
  <c r="AH454" i="1"/>
  <c r="AK3065" i="1"/>
  <c r="AJ3065" i="1"/>
  <c r="AI3065" i="1"/>
  <c r="AH3065" i="1"/>
  <c r="AK2243" i="1"/>
  <c r="AJ2243" i="1"/>
  <c r="AI2243" i="1"/>
  <c r="AH2243" i="1"/>
  <c r="AK2089" i="1"/>
  <c r="AJ2089" i="1"/>
  <c r="AH2089" i="1"/>
  <c r="AI2089" i="1"/>
  <c r="AK710" i="1"/>
  <c r="AJ710" i="1"/>
  <c r="AI710" i="1"/>
  <c r="AM713" i="1" s="1"/>
  <c r="AS130" i="1" s="1"/>
  <c r="AH710" i="1"/>
  <c r="AJ3335" i="1"/>
  <c r="AK3335" i="1"/>
  <c r="AH3335" i="1"/>
  <c r="AI3335" i="1"/>
  <c r="AM3338" i="1" s="1"/>
  <c r="AS505" i="1" s="1"/>
  <c r="AK1088" i="1"/>
  <c r="AJ1088" i="1"/>
  <c r="AH1088" i="1"/>
  <c r="AI1088" i="1"/>
  <c r="AK601" i="1"/>
  <c r="AJ601" i="1"/>
  <c r="AI601" i="1"/>
  <c r="AH601" i="1"/>
  <c r="AK2232" i="1"/>
  <c r="AJ2232" i="1"/>
  <c r="AI2232" i="1"/>
  <c r="AH2232" i="1"/>
  <c r="AK1277" i="1"/>
  <c r="AJ1277" i="1"/>
  <c r="AH1277" i="1"/>
  <c r="AI1277" i="1"/>
  <c r="AK69" i="1"/>
  <c r="AJ69" i="1"/>
  <c r="AI69" i="1"/>
  <c r="AH69" i="1"/>
  <c r="AK1959" i="1"/>
  <c r="AJ1959" i="1"/>
  <c r="AI1959" i="1"/>
  <c r="AH1959" i="1"/>
  <c r="AJ1858" i="1"/>
  <c r="AK1858" i="1"/>
  <c r="AI1858" i="1"/>
  <c r="AH1858" i="1"/>
  <c r="AK2537" i="1"/>
  <c r="AJ2537" i="1"/>
  <c r="AI2537" i="1"/>
  <c r="AM2540" i="1" s="1"/>
  <c r="AS391" i="1" s="1"/>
  <c r="AH2537" i="1"/>
  <c r="AK272" i="1"/>
  <c r="AJ272" i="1"/>
  <c r="AH272" i="1"/>
  <c r="AI272" i="1"/>
  <c r="AJ3331" i="1"/>
  <c r="AK3331" i="1"/>
  <c r="AH3331" i="1"/>
  <c r="AI3331" i="1"/>
  <c r="AK2362" i="1"/>
  <c r="AJ2362" i="1"/>
  <c r="AI2362" i="1"/>
  <c r="AM2365" i="1" s="1"/>
  <c r="AH2362" i="1"/>
  <c r="AJ2684" i="1"/>
  <c r="AK2684" i="1"/>
  <c r="AH2684" i="1"/>
  <c r="AI2684" i="1"/>
  <c r="AM2687" i="1" s="1"/>
  <c r="AS412" i="1" s="1"/>
  <c r="AK1910" i="1"/>
  <c r="AJ1910" i="1"/>
  <c r="AI1910" i="1"/>
  <c r="AH1910" i="1"/>
  <c r="AK591" i="1"/>
  <c r="AJ591" i="1"/>
  <c r="AI591" i="1"/>
  <c r="AH591" i="1"/>
  <c r="AK3478" i="1"/>
  <c r="AJ3478" i="1"/>
  <c r="AH3478" i="1"/>
  <c r="AI3478" i="1"/>
  <c r="AK976" i="1"/>
  <c r="AJ976" i="1"/>
  <c r="AI976" i="1"/>
  <c r="AH976" i="1"/>
  <c r="AK2992" i="1"/>
  <c r="AJ2992" i="1"/>
  <c r="AH2992" i="1"/>
  <c r="AI2992" i="1"/>
  <c r="AJ1182" i="1"/>
  <c r="AK1182" i="1"/>
  <c r="AI1182" i="1"/>
  <c r="AH1182" i="1"/>
  <c r="AJ2484" i="1"/>
  <c r="AK2484" i="1"/>
  <c r="AI2484" i="1"/>
  <c r="AH2484" i="1"/>
  <c r="AJ125" i="1"/>
  <c r="AK125" i="1"/>
  <c r="AI125" i="1"/>
  <c r="AH125" i="1"/>
  <c r="AK181" i="1"/>
  <c r="AJ181" i="1"/>
  <c r="AI181" i="1"/>
  <c r="AH181" i="1"/>
  <c r="AK3083" i="1"/>
  <c r="AJ3083" i="1"/>
  <c r="AH3083" i="1"/>
  <c r="AI3083" i="1"/>
  <c r="AK3076" i="1"/>
  <c r="AJ3076" i="1"/>
  <c r="AI3076" i="1"/>
  <c r="AM3079" i="1" s="1"/>
  <c r="AS468" i="1" s="1"/>
  <c r="AH3076" i="1"/>
  <c r="AK2771" i="1"/>
  <c r="AJ2771" i="1"/>
  <c r="AI2771" i="1"/>
  <c r="AH2771" i="1"/>
  <c r="AK3198" i="1"/>
  <c r="AJ3198" i="1"/>
  <c r="AI3198" i="1"/>
  <c r="AH3198" i="1"/>
  <c r="AK412" i="1"/>
  <c r="AJ412" i="1"/>
  <c r="AI412" i="1"/>
  <c r="AH412" i="1"/>
  <c r="AK3240" i="1"/>
  <c r="AJ3240" i="1"/>
  <c r="AI3240" i="1"/>
  <c r="AH3240" i="1"/>
  <c r="AK209" i="1"/>
  <c r="AJ209" i="1"/>
  <c r="AH209" i="1"/>
  <c r="AI209" i="1"/>
  <c r="AK2561" i="1"/>
  <c r="AJ2561" i="1"/>
  <c r="AH2561" i="1"/>
  <c r="AI2561" i="1"/>
  <c r="AK1991" i="1"/>
  <c r="AJ1991" i="1"/>
  <c r="AI1991" i="1"/>
  <c r="AH1991" i="1"/>
  <c r="AK1028" i="1"/>
  <c r="AJ1028" i="1"/>
  <c r="AI1028" i="1"/>
  <c r="AH1028" i="1"/>
  <c r="AK1151" i="1"/>
  <c r="AJ1151" i="1"/>
  <c r="AI1151" i="1"/>
  <c r="AM1154" i="1" s="1"/>
  <c r="AS193" i="1" s="1"/>
  <c r="AH1151" i="1"/>
  <c r="AK405" i="1"/>
  <c r="AJ405" i="1"/>
  <c r="AI405" i="1"/>
  <c r="AH405" i="1"/>
  <c r="AJ2383" i="1"/>
  <c r="AK2383" i="1"/>
  <c r="AH2383" i="1"/>
  <c r="AI2383" i="1"/>
  <c r="AK521" i="1"/>
  <c r="AJ521" i="1"/>
  <c r="AI521" i="1"/>
  <c r="AM524" i="1" s="1"/>
  <c r="AS103" i="1" s="1"/>
  <c r="AH521" i="1"/>
  <c r="AK885" i="1"/>
  <c r="AJ885" i="1"/>
  <c r="AH885" i="1"/>
  <c r="AI885" i="1"/>
  <c r="AM888" i="1" s="1"/>
  <c r="AS155" i="1" s="1"/>
  <c r="AK741" i="1"/>
  <c r="AJ741" i="1"/>
  <c r="AI741" i="1"/>
  <c r="AH741" i="1"/>
  <c r="AJ2792" i="1"/>
  <c r="AK2792" i="1"/>
  <c r="AH2792" i="1"/>
  <c r="AI2792" i="1"/>
  <c r="AK1816" i="1"/>
  <c r="AJ1816" i="1"/>
  <c r="AI1816" i="1"/>
  <c r="AH1816" i="1"/>
  <c r="AK251" i="1"/>
  <c r="AJ251" i="1"/>
  <c r="AH251" i="1"/>
  <c r="AI251" i="1"/>
  <c r="AJ2694" i="1"/>
  <c r="AK2694" i="1"/>
  <c r="AH2694" i="1"/>
  <c r="AI2694" i="1"/>
  <c r="AJ626" i="1"/>
  <c r="AK626" i="1"/>
  <c r="AI626" i="1"/>
  <c r="AH626" i="1"/>
  <c r="AK1854" i="1"/>
  <c r="AJ1854" i="1"/>
  <c r="AI1854" i="1"/>
  <c r="AH1854" i="1"/>
  <c r="AK766" i="1"/>
  <c r="AJ766" i="1"/>
  <c r="AI766" i="1"/>
  <c r="AM769" i="1" s="1"/>
  <c r="AS138" i="1" s="1"/>
  <c r="AH766" i="1"/>
  <c r="AK2152" i="1"/>
  <c r="AJ2152" i="1"/>
  <c r="AI2152" i="1"/>
  <c r="AH2152" i="1"/>
  <c r="AK3356" i="1"/>
  <c r="AJ3356" i="1"/>
  <c r="AH3356" i="1"/>
  <c r="AI3356" i="1"/>
  <c r="AK843" i="1"/>
  <c r="AJ843" i="1"/>
  <c r="AI843" i="1"/>
  <c r="AH843" i="1"/>
  <c r="AK290" i="1"/>
  <c r="AJ290" i="1"/>
  <c r="AI290" i="1"/>
  <c r="AH290" i="1"/>
  <c r="AK1140" i="1"/>
  <c r="AJ1140" i="1"/>
  <c r="AH1140" i="1"/>
  <c r="AI1140" i="1"/>
  <c r="AJ3321" i="1"/>
  <c r="AK3321" i="1"/>
  <c r="AI3321" i="1"/>
  <c r="AM3324" i="1" s="1"/>
  <c r="AS503" i="1" s="1"/>
  <c r="AH3321" i="1"/>
  <c r="AK178" i="1"/>
  <c r="AJ178" i="1"/>
  <c r="AI178" i="1"/>
  <c r="AH178" i="1"/>
  <c r="AK1837" i="1"/>
  <c r="AJ1837" i="1"/>
  <c r="AI1837" i="1"/>
  <c r="AH1837" i="1"/>
  <c r="AK3405" i="1"/>
  <c r="AJ3405" i="1"/>
  <c r="AH3405" i="1"/>
  <c r="AI3405" i="1"/>
  <c r="AK2005" i="1"/>
  <c r="AJ2005" i="1"/>
  <c r="AI2005" i="1"/>
  <c r="AH2005" i="1"/>
  <c r="AK2887" i="1"/>
  <c r="AJ2887" i="1"/>
  <c r="AH2887" i="1"/>
  <c r="AI2887" i="1"/>
  <c r="AJ59" i="1"/>
  <c r="AK59" i="1"/>
  <c r="AI59" i="1"/>
  <c r="AM62" i="1" s="1"/>
  <c r="AS37" i="1" s="1"/>
  <c r="AH59" i="1"/>
  <c r="AK500" i="1"/>
  <c r="AJ500" i="1"/>
  <c r="AH500" i="1"/>
  <c r="AI500" i="1"/>
  <c r="AM503" i="1" s="1"/>
  <c r="AS100" i="1" s="1"/>
  <c r="AK3118" i="1"/>
  <c r="AJ3118" i="1"/>
  <c r="AI3118" i="1"/>
  <c r="AH3118" i="1"/>
  <c r="AJ213" i="1"/>
  <c r="AK213" i="1"/>
  <c r="AI213" i="1"/>
  <c r="AM216" i="1" s="1"/>
  <c r="AS59" i="1" s="1"/>
  <c r="AH213" i="1"/>
  <c r="AK1875" i="1"/>
  <c r="AJ1875" i="1"/>
  <c r="AH1875" i="1"/>
  <c r="AI1875" i="1"/>
  <c r="AK45" i="1"/>
  <c r="AJ45" i="1"/>
  <c r="AI45" i="1"/>
  <c r="AH45" i="1"/>
  <c r="AJ955" i="1"/>
  <c r="AK955" i="1"/>
  <c r="AI955" i="1"/>
  <c r="AH955" i="1"/>
  <c r="AK3030" i="1"/>
  <c r="AJ3030" i="1"/>
  <c r="AI3030" i="1"/>
  <c r="AH3030" i="1"/>
  <c r="AK3072" i="1"/>
  <c r="AJ3072" i="1"/>
  <c r="AH3072" i="1"/>
  <c r="AI3072" i="1"/>
  <c r="AK318" i="1"/>
  <c r="AJ318" i="1"/>
  <c r="AI318" i="1"/>
  <c r="AH318" i="1"/>
  <c r="AK2043" i="1"/>
  <c r="AJ2043" i="1"/>
  <c r="AH2043" i="1"/>
  <c r="AI2043" i="1"/>
  <c r="AK2323" i="1"/>
  <c r="AJ2323" i="1"/>
  <c r="AI2323" i="1"/>
  <c r="AH2323" i="1"/>
  <c r="AK1599" i="1"/>
  <c r="AJ1599" i="1"/>
  <c r="AI1599" i="1"/>
  <c r="AM1602" i="1" s="1"/>
  <c r="AS257" i="1" s="1"/>
  <c r="AH1599" i="1"/>
  <c r="AJ2218" i="1"/>
  <c r="AK2218" i="1"/>
  <c r="AI2218" i="1"/>
  <c r="AH2218" i="1"/>
  <c r="AK2995" i="1"/>
  <c r="AJ2995" i="1"/>
  <c r="AI2995" i="1"/>
  <c r="AH2995" i="1"/>
  <c r="AK3443" i="1"/>
  <c r="AJ3443" i="1"/>
  <c r="AH3443" i="1"/>
  <c r="AI3443" i="1"/>
  <c r="AK1914" i="1"/>
  <c r="AJ1914" i="1"/>
  <c r="AI1914" i="1"/>
  <c r="AH1914" i="1"/>
  <c r="AK3212" i="1"/>
  <c r="AJ3212" i="1"/>
  <c r="AI3212" i="1"/>
  <c r="AH3212" i="1"/>
  <c r="AK2344" i="1"/>
  <c r="AJ2344" i="1"/>
  <c r="AI2344" i="1"/>
  <c r="AH2344" i="1"/>
  <c r="AK2617" i="1"/>
  <c r="AJ2617" i="1"/>
  <c r="AI2617" i="1"/>
  <c r="AH2617" i="1"/>
  <c r="AK1627" i="1"/>
  <c r="AJ1627" i="1"/>
  <c r="AI1627" i="1"/>
  <c r="AH1627" i="1"/>
  <c r="AK1767" i="1"/>
  <c r="AJ1767" i="1"/>
  <c r="AI1767" i="1"/>
  <c r="AM1770" i="1" s="1"/>
  <c r="AS281" i="1" s="1"/>
  <c r="AH1767" i="1"/>
  <c r="AJ3223" i="1"/>
  <c r="AK3223" i="1"/>
  <c r="AI3223" i="1"/>
  <c r="AH3223" i="1"/>
  <c r="AJ2407" i="1"/>
  <c r="AK2407" i="1"/>
  <c r="AI2407" i="1"/>
  <c r="AH2407" i="1"/>
  <c r="AK2838" i="1"/>
  <c r="AJ2838" i="1"/>
  <c r="AH2838" i="1"/>
  <c r="AI2838" i="1"/>
  <c r="AJ3506" i="1"/>
  <c r="AK3506" i="1"/>
  <c r="AH3506" i="1"/>
  <c r="AI3506" i="1"/>
  <c r="AK2208" i="1"/>
  <c r="AJ2208" i="1"/>
  <c r="AI2208" i="1"/>
  <c r="AH2208" i="1"/>
  <c r="AK2544" i="1"/>
  <c r="AJ2544" i="1"/>
  <c r="AH2544" i="1"/>
  <c r="AI2544" i="1"/>
  <c r="AJ3016" i="1"/>
  <c r="AK3016" i="1"/>
  <c r="AI3016" i="1"/>
  <c r="AH3016" i="1"/>
  <c r="AK2428" i="1"/>
  <c r="AJ2428" i="1"/>
  <c r="AI2428" i="1"/>
  <c r="AH2428" i="1"/>
  <c r="AK3391" i="1"/>
  <c r="AJ3391" i="1"/>
  <c r="AI3391" i="1"/>
  <c r="AM3394" i="1" s="1"/>
  <c r="AS513" i="1" s="1"/>
  <c r="AH3391" i="1"/>
  <c r="AJ2901" i="1"/>
  <c r="AK2901" i="1"/>
  <c r="AH2901" i="1"/>
  <c r="AI2901" i="1"/>
  <c r="AM2904" i="1" s="1"/>
  <c r="AS443" i="1" s="1"/>
  <c r="AJ2964" i="1"/>
  <c r="AK2964" i="1"/>
  <c r="AI2964" i="1"/>
  <c r="AH2964" i="1"/>
  <c r="AJ2302" i="1"/>
  <c r="AK2302" i="1"/>
  <c r="AI2302" i="1"/>
  <c r="AH2302" i="1"/>
  <c r="AJ1550" i="1"/>
  <c r="AK1550" i="1"/>
  <c r="AH1550" i="1"/>
  <c r="AI1550" i="1"/>
  <c r="AM1553" i="1" s="1"/>
  <c r="AS250" i="1" s="1"/>
  <c r="AK2712" i="1"/>
  <c r="AJ2712" i="1"/>
  <c r="AH2712" i="1"/>
  <c r="AI2712" i="1"/>
  <c r="AK3069" i="1"/>
  <c r="AJ3069" i="1"/>
  <c r="AI3069" i="1"/>
  <c r="AM3072" i="1" s="1"/>
  <c r="AS467" i="1" s="1"/>
  <c r="AH3069" i="1"/>
  <c r="AJ2670" i="1"/>
  <c r="AK2670" i="1"/>
  <c r="AI2670" i="1"/>
  <c r="AH2670" i="1"/>
  <c r="AK1567" i="1"/>
  <c r="AJ1567" i="1"/>
  <c r="AI1567" i="1"/>
  <c r="AH1567" i="1"/>
  <c r="AK2008" i="1"/>
  <c r="AJ2008" i="1"/>
  <c r="AI2008" i="1"/>
  <c r="AH2008" i="1"/>
  <c r="AK2512" i="1"/>
  <c r="AJ2512" i="1"/>
  <c r="AI2512" i="1"/>
  <c r="AH2512" i="1"/>
  <c r="AK1903" i="1"/>
  <c r="AJ1903" i="1"/>
  <c r="AI1903" i="1"/>
  <c r="AH1903" i="1"/>
  <c r="AK2145" i="1"/>
  <c r="AJ2145" i="1"/>
  <c r="AI2145" i="1"/>
  <c r="AH2145" i="1"/>
  <c r="AK2859" i="1"/>
  <c r="AJ2859" i="1"/>
  <c r="AI2859" i="1"/>
  <c r="AH2859" i="1"/>
  <c r="AK2061" i="1"/>
  <c r="AJ2061" i="1"/>
  <c r="AH2061" i="1"/>
  <c r="AI2061" i="1"/>
  <c r="AK1406" i="1"/>
  <c r="AJ1406" i="1"/>
  <c r="AH1406" i="1"/>
  <c r="AI1406" i="1"/>
  <c r="AK2817" i="1"/>
  <c r="AJ2817" i="1"/>
  <c r="AH2817" i="1"/>
  <c r="AI2817" i="1"/>
  <c r="AM2820" i="1" s="1"/>
  <c r="AS431" i="1" s="1"/>
  <c r="AK2197" i="1"/>
  <c r="AJ2197" i="1"/>
  <c r="AH2197" i="1"/>
  <c r="AI2197" i="1"/>
  <c r="AJ2733" i="1"/>
  <c r="AK2733" i="1"/>
  <c r="AI2733" i="1"/>
  <c r="AM2736" i="1" s="1"/>
  <c r="AS419" i="1" s="1"/>
  <c r="AH2733" i="1"/>
  <c r="AK2701" i="1"/>
  <c r="AJ2701" i="1"/>
  <c r="AH2701" i="1"/>
  <c r="AI2701" i="1"/>
  <c r="AK2890" i="1"/>
  <c r="AJ2890" i="1"/>
  <c r="AH2890" i="1"/>
  <c r="AI2890" i="1"/>
  <c r="AJ1441" i="1"/>
  <c r="AK1441" i="1"/>
  <c r="AI1441" i="1"/>
  <c r="AH1441" i="1"/>
  <c r="AK2092" i="1"/>
  <c r="AJ2092" i="1"/>
  <c r="AH2092" i="1"/>
  <c r="AI2092" i="1"/>
  <c r="AK3090" i="1"/>
  <c r="AJ3090" i="1"/>
  <c r="AI3090" i="1"/>
  <c r="AH3090" i="1"/>
  <c r="AK2796" i="1"/>
  <c r="AJ2796" i="1"/>
  <c r="AI2796" i="1"/>
  <c r="AH2796" i="1"/>
  <c r="AK2869" i="1"/>
  <c r="AJ2869" i="1"/>
  <c r="AI2869" i="1"/>
  <c r="AH2869" i="1"/>
  <c r="AK2533" i="1"/>
  <c r="AJ2533" i="1"/>
  <c r="AI2533" i="1"/>
  <c r="AH2533" i="1"/>
  <c r="AK1389" i="1"/>
  <c r="AJ1389" i="1"/>
  <c r="AH1389" i="1"/>
  <c r="AI1389" i="1"/>
  <c r="AJ1893" i="1"/>
  <c r="AK1893" i="1"/>
  <c r="AI1893" i="1"/>
  <c r="AH1893" i="1"/>
  <c r="AK2985" i="1"/>
  <c r="AJ2985" i="1"/>
  <c r="AH2985" i="1"/>
  <c r="AI2985" i="1"/>
  <c r="AK1945" i="1"/>
  <c r="AJ1945" i="1"/>
  <c r="AI1945" i="1"/>
  <c r="AH1945" i="1"/>
  <c r="AK1924" i="1"/>
  <c r="AJ1924" i="1"/>
  <c r="AI1924" i="1"/>
  <c r="AH1924" i="1"/>
  <c r="AK1809" i="1"/>
  <c r="AJ1809" i="1"/>
  <c r="AH1809" i="1"/>
  <c r="AI1809" i="1"/>
  <c r="AK1459" i="1"/>
  <c r="AJ1459" i="1"/>
  <c r="AH1459" i="1"/>
  <c r="AI1459" i="1"/>
  <c r="AJ1298" i="1"/>
  <c r="AK1298" i="1"/>
  <c r="AH1298" i="1"/>
  <c r="AI1298" i="1"/>
  <c r="AM1301" i="1" s="1"/>
  <c r="AS214" i="1" s="1"/>
  <c r="AK1497" i="1"/>
  <c r="AJ1497" i="1"/>
  <c r="AI1497" i="1"/>
  <c r="AH1497" i="1"/>
  <c r="AK1756" i="1"/>
  <c r="AJ1756" i="1"/>
  <c r="AH1756" i="1"/>
  <c r="AI1756" i="1"/>
  <c r="AK3412" i="1"/>
  <c r="AJ3412" i="1"/>
  <c r="AH3412" i="1"/>
  <c r="AI3412" i="1"/>
  <c r="AM3415" i="1" s="1"/>
  <c r="AS516" i="1" s="1"/>
  <c r="AK2187" i="1"/>
  <c r="AJ2187" i="1"/>
  <c r="AH2187" i="1"/>
  <c r="AI2187" i="1"/>
  <c r="AK2250" i="1"/>
  <c r="AJ2250" i="1"/>
  <c r="AI2250" i="1"/>
  <c r="AM2253" i="1" s="1"/>
  <c r="AS350" i="1" s="1"/>
  <c r="AH2250" i="1"/>
  <c r="AK1851" i="1"/>
  <c r="AJ1851" i="1"/>
  <c r="AI1851" i="1"/>
  <c r="AH1851" i="1"/>
  <c r="AK2481" i="1"/>
  <c r="AJ2481" i="1"/>
  <c r="AI2481" i="1"/>
  <c r="AH2481" i="1"/>
  <c r="AK1861" i="1"/>
  <c r="AJ1861" i="1"/>
  <c r="AI1861" i="1"/>
  <c r="AH1861" i="1"/>
  <c r="AJ2932" i="1"/>
  <c r="AK2932" i="1"/>
  <c r="AH2932" i="1"/>
  <c r="AI2932" i="1"/>
  <c r="AK2827" i="1"/>
  <c r="AJ2827" i="1"/>
  <c r="AI2827" i="1"/>
  <c r="AH2827" i="1"/>
  <c r="AJ2050" i="1"/>
  <c r="AK2050" i="1"/>
  <c r="AI2050" i="1"/>
  <c r="AH2050" i="1"/>
  <c r="AJ3317" i="1"/>
  <c r="AK3317" i="1"/>
  <c r="AH3317" i="1"/>
  <c r="AI3317" i="1"/>
  <c r="AK1564" i="1"/>
  <c r="AJ1564" i="1"/>
  <c r="AI1564" i="1"/>
  <c r="AH1564" i="1"/>
  <c r="AJ1305" i="1"/>
  <c r="AK1305" i="1"/>
  <c r="AH1305" i="1"/>
  <c r="AI1305" i="1"/>
  <c r="AJ1522" i="1"/>
  <c r="AK1522" i="1"/>
  <c r="AI1522" i="1"/>
  <c r="AH1522" i="1"/>
  <c r="AK1525" i="1"/>
  <c r="AJ1525" i="1"/>
  <c r="AH1525" i="1"/>
  <c r="AI1525" i="1"/>
  <c r="AJ1301" i="1"/>
  <c r="AK1301" i="1"/>
  <c r="AI1301" i="1"/>
  <c r="AH1301" i="1"/>
  <c r="AK1448" i="1"/>
  <c r="AJ1448" i="1"/>
  <c r="AI1448" i="1"/>
  <c r="AH1448" i="1"/>
  <c r="AK1557" i="1"/>
  <c r="AJ1557" i="1"/>
  <c r="AH1557" i="1"/>
  <c r="AI1557" i="1"/>
  <c r="AK1357" i="1"/>
  <c r="AJ1357" i="1"/>
  <c r="AI1357" i="1"/>
  <c r="AH1357" i="1"/>
  <c r="AK1399" i="1"/>
  <c r="AJ1399" i="1"/>
  <c r="AI1399" i="1"/>
  <c r="AH1399" i="1"/>
  <c r="AJ1585" i="1"/>
  <c r="AK1585" i="1"/>
  <c r="AI1585" i="1"/>
  <c r="AH1585" i="1"/>
  <c r="AK1452" i="1"/>
  <c r="AJ1452" i="1"/>
  <c r="AH1452" i="1"/>
  <c r="AI1452" i="1"/>
  <c r="AK1375" i="1"/>
  <c r="AJ1375" i="1"/>
  <c r="AH1375" i="1"/>
  <c r="AI1375" i="1"/>
  <c r="AM1378" i="1" s="1"/>
  <c r="AS225" i="1" s="1"/>
  <c r="AK1501" i="1"/>
  <c r="AJ1501" i="1"/>
  <c r="AH1501" i="1"/>
  <c r="AI1501" i="1"/>
  <c r="AK1420" i="1"/>
  <c r="AJ1420" i="1"/>
  <c r="AI1420" i="1"/>
  <c r="AH1420" i="1"/>
  <c r="AK1396" i="1"/>
  <c r="AJ1396" i="1"/>
  <c r="AI1396" i="1"/>
  <c r="AH1396" i="1"/>
  <c r="AK1417" i="1"/>
  <c r="AJ1417" i="1"/>
  <c r="AI1417" i="1"/>
  <c r="AH1417" i="1"/>
  <c r="AK1494" i="1"/>
  <c r="AJ1494" i="1"/>
  <c r="AI1494" i="1"/>
  <c r="AM1497" i="1" s="1"/>
  <c r="AS242" i="1" s="1"/>
  <c r="AH1494" i="1"/>
  <c r="AK1490" i="1"/>
  <c r="AJ1490" i="1"/>
  <c r="AI1490" i="1"/>
  <c r="AH1490" i="1"/>
  <c r="AK969" i="1"/>
  <c r="AJ969" i="1"/>
  <c r="AI969" i="1"/>
  <c r="AH969" i="1"/>
  <c r="AK1308" i="1"/>
  <c r="AJ1308" i="1"/>
  <c r="AH1308" i="1"/>
  <c r="AI1308" i="1"/>
  <c r="AK1634" i="1"/>
  <c r="AJ1634" i="1"/>
  <c r="AI1634" i="1"/>
  <c r="AH1634" i="1"/>
  <c r="AK1263" i="1"/>
  <c r="AJ1263" i="1"/>
  <c r="AI1263" i="1"/>
  <c r="AH1263" i="1"/>
  <c r="AK1648" i="1"/>
  <c r="AJ1648" i="1"/>
  <c r="AI1648" i="1"/>
  <c r="AM1651" i="1" s="1"/>
  <c r="AS264" i="1" s="1"/>
  <c r="AH1648" i="1"/>
  <c r="AK1620" i="1"/>
  <c r="AJ1620" i="1"/>
  <c r="AH1620" i="1"/>
  <c r="AI1620" i="1"/>
  <c r="AM1623" i="1" s="1"/>
  <c r="AS260" i="1" s="1"/>
  <c r="AK1637" i="1"/>
  <c r="AJ1637" i="1"/>
  <c r="AI1637" i="1"/>
  <c r="AH1637" i="1"/>
  <c r="AK1658" i="1"/>
  <c r="AJ1658" i="1"/>
  <c r="AI1658" i="1"/>
  <c r="AH1658" i="1"/>
  <c r="AK1116" i="1"/>
  <c r="AJ1116" i="1"/>
  <c r="AI1116" i="1"/>
  <c r="AH1116" i="1"/>
  <c r="AK1581" i="1"/>
  <c r="AJ1581" i="1"/>
  <c r="AI1581" i="1"/>
  <c r="AH1581" i="1"/>
  <c r="AK1053" i="1"/>
  <c r="AJ1053" i="1"/>
  <c r="AH1053" i="1"/>
  <c r="AI1053" i="1"/>
  <c r="AK1704" i="1"/>
  <c r="AJ1704" i="1"/>
  <c r="AH1704" i="1"/>
  <c r="AI1704" i="1"/>
  <c r="AM1707" i="1" s="1"/>
  <c r="AS272" i="1" s="1"/>
  <c r="AK1714" i="1"/>
  <c r="AJ1714" i="1"/>
  <c r="AH1714" i="1"/>
  <c r="AI1714" i="1"/>
  <c r="AK1147" i="1"/>
  <c r="AJ1147" i="1"/>
  <c r="AH1147" i="1"/>
  <c r="AI1147" i="1"/>
  <c r="AK1413" i="1"/>
  <c r="AJ1413" i="1"/>
  <c r="AI1413" i="1"/>
  <c r="AH1413" i="1"/>
  <c r="AK1126" i="1"/>
  <c r="AJ1126" i="1"/>
  <c r="AI1126" i="1"/>
  <c r="AH1126" i="1"/>
  <c r="AK1137" i="1"/>
  <c r="AJ1137" i="1"/>
  <c r="AI1137" i="1"/>
  <c r="AM1140" i="1" s="1"/>
  <c r="AS191" i="1" s="1"/>
  <c r="AH1137" i="1"/>
  <c r="AK1273" i="1"/>
  <c r="AJ1273" i="1"/>
  <c r="AI1273" i="1"/>
  <c r="AH1273" i="1"/>
  <c r="AK1200" i="1"/>
  <c r="AJ1200" i="1"/>
  <c r="AH1200" i="1"/>
  <c r="AI1200" i="1"/>
  <c r="AK1476" i="1"/>
  <c r="AJ1476" i="1"/>
  <c r="AI1476" i="1"/>
  <c r="AH1476" i="1"/>
  <c r="AK1616" i="1"/>
  <c r="AJ1616" i="1"/>
  <c r="AH1616" i="1"/>
  <c r="AI1616" i="1"/>
  <c r="AK1445" i="1"/>
  <c r="AJ1445" i="1"/>
  <c r="AI1445" i="1"/>
  <c r="AH1445" i="1"/>
  <c r="AK2558" i="1"/>
  <c r="AJ2558" i="1"/>
  <c r="AI2558" i="1"/>
  <c r="AM2561" i="1" s="1"/>
  <c r="AS394" i="1" s="1"/>
  <c r="AH2558" i="1"/>
  <c r="AK615" i="1"/>
  <c r="AJ615" i="1"/>
  <c r="AI615" i="1"/>
  <c r="AH615" i="1"/>
  <c r="AJ2673" i="1"/>
  <c r="AK2673" i="1"/>
  <c r="AI2673" i="1"/>
  <c r="AH2673" i="1"/>
  <c r="AK517" i="1"/>
  <c r="AJ517" i="1"/>
  <c r="AI517" i="1"/>
  <c r="AH517" i="1"/>
  <c r="AK2750" i="1"/>
  <c r="AJ2750" i="1"/>
  <c r="AI2750" i="1"/>
  <c r="AH2750" i="1"/>
  <c r="AK3468" i="1"/>
  <c r="AJ3468" i="1"/>
  <c r="AI3468" i="1"/>
  <c r="AH3468" i="1"/>
  <c r="AK538" i="1"/>
  <c r="AJ538" i="1"/>
  <c r="AI538" i="1"/>
  <c r="AH538" i="1"/>
  <c r="AK1707" i="1"/>
  <c r="AJ1707" i="1"/>
  <c r="AH1707" i="1"/>
  <c r="AI1707" i="1"/>
  <c r="AJ2530" i="1"/>
  <c r="AK2530" i="1"/>
  <c r="AH2530" i="1"/>
  <c r="AI2530" i="1"/>
  <c r="AK542" i="1"/>
  <c r="AJ542" i="1"/>
  <c r="AH542" i="1"/>
  <c r="AI542" i="1"/>
  <c r="AK346" i="1"/>
  <c r="AJ346" i="1"/>
  <c r="AI346" i="1"/>
  <c r="AH346" i="1"/>
  <c r="AK2768" i="1"/>
  <c r="AJ2768" i="1"/>
  <c r="AI2768" i="1"/>
  <c r="AH2768" i="1"/>
  <c r="AK1014" i="1"/>
  <c r="AJ1014" i="1"/>
  <c r="AI1014" i="1"/>
  <c r="AH1014" i="1"/>
  <c r="AK447" i="1"/>
  <c r="AJ447" i="1"/>
  <c r="AI447" i="1"/>
  <c r="AH447" i="1"/>
  <c r="AK3195" i="1"/>
  <c r="AJ3195" i="1"/>
  <c r="AH3195" i="1"/>
  <c r="AI3195" i="1"/>
  <c r="AK2498" i="1"/>
  <c r="AJ2498" i="1"/>
  <c r="AI2498" i="1"/>
  <c r="AH2498" i="1"/>
  <c r="AK535" i="1"/>
  <c r="AJ535" i="1"/>
  <c r="AI535" i="1"/>
  <c r="AH535" i="1"/>
  <c r="AK556" i="1"/>
  <c r="AJ556" i="1"/>
  <c r="AI556" i="1"/>
  <c r="AH556" i="1"/>
  <c r="AK818" i="1"/>
  <c r="AJ818" i="1"/>
  <c r="AI818" i="1"/>
  <c r="AH818" i="1"/>
  <c r="AK2747" i="1"/>
  <c r="AJ2747" i="1"/>
  <c r="AH2747" i="1"/>
  <c r="AI2747" i="1"/>
  <c r="AM2750" i="1" s="1"/>
  <c r="AS421" i="1" s="1"/>
  <c r="AK248" i="1"/>
  <c r="AJ248" i="1"/>
  <c r="AI248" i="1"/>
  <c r="AH248" i="1"/>
  <c r="AK335" i="1"/>
  <c r="AJ335" i="1"/>
  <c r="AH335" i="1"/>
  <c r="AI335" i="1"/>
  <c r="AK1868" i="1"/>
  <c r="AJ1868" i="1"/>
  <c r="AI1868" i="1"/>
  <c r="AH1868" i="1"/>
  <c r="AK654" i="1"/>
  <c r="AJ654" i="1"/>
  <c r="AI654" i="1"/>
  <c r="AH654" i="1"/>
  <c r="AK2740" i="1"/>
  <c r="AJ2740" i="1"/>
  <c r="AI2740" i="1"/>
  <c r="AM2743" i="1" s="1"/>
  <c r="AS420" i="1" s="1"/>
  <c r="AH2740" i="1"/>
  <c r="AJ881" i="1"/>
  <c r="AK881" i="1"/>
  <c r="AI881" i="1"/>
  <c r="AH881" i="1"/>
  <c r="AJ1056" i="1"/>
  <c r="AK1056" i="1"/>
  <c r="AI1056" i="1"/>
  <c r="AH1056" i="1"/>
  <c r="AK1112" i="1"/>
  <c r="AJ1112" i="1"/>
  <c r="AI1112" i="1"/>
  <c r="AH1112" i="1"/>
  <c r="AJ2330" i="1"/>
  <c r="AK2330" i="1"/>
  <c r="AH2330" i="1"/>
  <c r="AI2330" i="1"/>
  <c r="AK2736" i="1"/>
  <c r="AJ2736" i="1"/>
  <c r="AH2736" i="1"/>
  <c r="AI2736" i="1"/>
  <c r="AJ3489" i="1"/>
  <c r="AK3489" i="1"/>
  <c r="AI3489" i="1"/>
  <c r="AH3489" i="1"/>
  <c r="AK2120" i="1"/>
  <c r="AJ2120" i="1"/>
  <c r="AH2120" i="1"/>
  <c r="AI2120" i="1"/>
  <c r="AK3209" i="1"/>
  <c r="AJ3209" i="1"/>
  <c r="AI3209" i="1"/>
  <c r="AH3209" i="1"/>
  <c r="AK3503" i="1"/>
  <c r="AJ3503" i="1"/>
  <c r="AH3503" i="1"/>
  <c r="AI3503" i="1"/>
  <c r="AK2215" i="1"/>
  <c r="AJ2215" i="1"/>
  <c r="AI2215" i="1"/>
  <c r="AH2215" i="1"/>
  <c r="AK552" i="1"/>
  <c r="AJ552" i="1"/>
  <c r="AI552" i="1"/>
  <c r="AH552" i="1"/>
  <c r="AK321" i="1"/>
  <c r="AJ321" i="1"/>
  <c r="AI321" i="1"/>
  <c r="AH321" i="1"/>
  <c r="AK2635" i="1"/>
  <c r="AJ2635" i="1"/>
  <c r="AI2635" i="1"/>
  <c r="AH2635" i="1"/>
  <c r="AK598" i="1"/>
  <c r="AJ598" i="1"/>
  <c r="AI598" i="1"/>
  <c r="AH598" i="1"/>
  <c r="AJ41" i="1"/>
  <c r="AK41" i="1"/>
  <c r="AH41" i="1"/>
  <c r="AI41" i="1"/>
  <c r="AK2190" i="1"/>
  <c r="AJ2190" i="1"/>
  <c r="AI2190" i="1"/>
  <c r="AH2190" i="1"/>
  <c r="AK3051" i="1"/>
  <c r="AJ3051" i="1"/>
  <c r="AH3051" i="1"/>
  <c r="AI3051" i="1"/>
  <c r="AK815" i="1"/>
  <c r="AJ815" i="1"/>
  <c r="AI815" i="1"/>
  <c r="AM818" i="1" s="1"/>
  <c r="AH815" i="1"/>
  <c r="AK2516" i="1"/>
  <c r="AJ2516" i="1"/>
  <c r="AI2516" i="1"/>
  <c r="AH2516" i="1"/>
  <c r="AK2845" i="1"/>
  <c r="AJ2845" i="1"/>
  <c r="AH2845" i="1"/>
  <c r="AI2845" i="1"/>
  <c r="AK857" i="1"/>
  <c r="AJ857" i="1"/>
  <c r="AH857" i="1"/>
  <c r="AI857" i="1"/>
  <c r="AK2456" i="1"/>
  <c r="AJ2456" i="1"/>
  <c r="AH2456" i="1"/>
  <c r="AI2456" i="1"/>
  <c r="AJ675" i="1"/>
  <c r="AK675" i="1"/>
  <c r="AI675" i="1"/>
  <c r="AH675" i="1"/>
  <c r="AK426" i="1"/>
  <c r="AJ426" i="1"/>
  <c r="AI426" i="1"/>
  <c r="AH426" i="1"/>
  <c r="AK2316" i="1"/>
  <c r="AJ2316" i="1"/>
  <c r="AH2316" i="1"/>
  <c r="AI2316" i="1"/>
  <c r="AK769" i="1"/>
  <c r="AJ769" i="1"/>
  <c r="AH769" i="1"/>
  <c r="AI769" i="1"/>
  <c r="AK115" i="1"/>
  <c r="AJ115" i="1"/>
  <c r="AI115" i="1"/>
  <c r="AM118" i="1" s="1"/>
  <c r="AH115" i="1"/>
  <c r="AJ913" i="1"/>
  <c r="AK913" i="1"/>
  <c r="AH913" i="1"/>
  <c r="AI913" i="1"/>
  <c r="AM916" i="1" s="1"/>
  <c r="AS159" i="1" s="1"/>
  <c r="AJ1186" i="1"/>
  <c r="AK1186" i="1"/>
  <c r="AI1186" i="1"/>
  <c r="AH1186" i="1"/>
  <c r="AK2841" i="1"/>
  <c r="AJ2841" i="1"/>
  <c r="AI2841" i="1"/>
  <c r="AH2841" i="1"/>
  <c r="AK531" i="1"/>
  <c r="AJ531" i="1"/>
  <c r="AI531" i="1"/>
  <c r="AH531" i="1"/>
  <c r="AK2547" i="1"/>
  <c r="AJ2547" i="1"/>
  <c r="AH2547" i="1"/>
  <c r="AI2547" i="1"/>
  <c r="AK2719" i="1"/>
  <c r="AJ2719" i="1"/>
  <c r="AI2719" i="1"/>
  <c r="AM2722" i="1" s="1"/>
  <c r="AS417" i="1" s="1"/>
  <c r="AH2719" i="1"/>
  <c r="AK2855" i="1"/>
  <c r="AJ2855" i="1"/>
  <c r="AI2855" i="1"/>
  <c r="AH2855" i="1"/>
  <c r="AK1844" i="1"/>
  <c r="AJ1844" i="1"/>
  <c r="AH1844" i="1"/>
  <c r="AI1844" i="1"/>
  <c r="AK2057" i="1"/>
  <c r="AJ2057" i="1"/>
  <c r="AH2057" i="1"/>
  <c r="AI2057" i="1"/>
  <c r="AJ2939" i="1"/>
  <c r="AK2939" i="1"/>
  <c r="AH2939" i="1"/>
  <c r="AI2939" i="1"/>
  <c r="AK689" i="1"/>
  <c r="AJ689" i="1"/>
  <c r="AI689" i="1"/>
  <c r="AH689" i="1"/>
  <c r="AK2904" i="1"/>
  <c r="AJ2904" i="1"/>
  <c r="AH2904" i="1"/>
  <c r="AI2904" i="1"/>
  <c r="AK1130" i="1"/>
  <c r="AJ1130" i="1"/>
  <c r="AH1130" i="1"/>
  <c r="AI1130" i="1"/>
  <c r="AM1133" i="1" s="1"/>
  <c r="AS190" i="1" s="1"/>
  <c r="AJ2267" i="1"/>
  <c r="AK2267" i="1"/>
  <c r="AH2267" i="1"/>
  <c r="AI2267" i="1"/>
  <c r="AK83" i="1"/>
  <c r="AJ83" i="1"/>
  <c r="AI83" i="1"/>
  <c r="AH83" i="1"/>
  <c r="AK2390" i="1"/>
  <c r="AJ2390" i="1"/>
  <c r="AI2390" i="1"/>
  <c r="AH2390" i="1"/>
  <c r="AJ2666" i="1"/>
  <c r="AK2666" i="1"/>
  <c r="AI2666" i="1"/>
  <c r="AH2666" i="1"/>
  <c r="AJ3352" i="1"/>
  <c r="AK3352" i="1"/>
  <c r="AH3352" i="1"/>
  <c r="AI3352" i="1"/>
  <c r="AK2211" i="1"/>
  <c r="AJ2211" i="1"/>
  <c r="AI2211" i="1"/>
  <c r="AH2211" i="1"/>
  <c r="AK297" i="1"/>
  <c r="AJ297" i="1"/>
  <c r="AI297" i="1"/>
  <c r="AH297" i="1"/>
  <c r="AK2110" i="1"/>
  <c r="AJ2110" i="1"/>
  <c r="AI2110" i="1"/>
  <c r="AM2113" i="1" s="1"/>
  <c r="AS330" i="1" s="1"/>
  <c r="AH2110" i="1"/>
  <c r="AJ2442" i="1"/>
  <c r="AK2442" i="1"/>
  <c r="AH2442" i="1"/>
  <c r="AI2442" i="1"/>
  <c r="AK132" i="1"/>
  <c r="AJ132" i="1"/>
  <c r="AI132" i="1"/>
  <c r="AH132" i="1"/>
  <c r="AK2148" i="1"/>
  <c r="AJ2148" i="1"/>
  <c r="AI2148" i="1"/>
  <c r="AH2148" i="1"/>
  <c r="AK811" i="1"/>
  <c r="AJ811" i="1"/>
  <c r="AI811" i="1"/>
  <c r="AH811" i="1"/>
  <c r="AK1942" i="1"/>
  <c r="AJ1942" i="1"/>
  <c r="AI1942" i="1"/>
  <c r="AH1942" i="1"/>
  <c r="AJ3293" i="1"/>
  <c r="AK3293" i="1"/>
  <c r="AI3293" i="1"/>
  <c r="AM3296" i="1" s="1"/>
  <c r="AS499" i="1" s="1"/>
  <c r="AH3293" i="1"/>
  <c r="AK899" i="1"/>
  <c r="AJ899" i="1"/>
  <c r="AI899" i="1"/>
  <c r="AH899" i="1"/>
  <c r="AK3377" i="1"/>
  <c r="AJ3377" i="1"/>
  <c r="AI3377" i="1"/>
  <c r="AH3377" i="1"/>
  <c r="AK1039" i="1"/>
  <c r="AJ1039" i="1"/>
  <c r="AI1039" i="1"/>
  <c r="AM1042" i="1" s="1"/>
  <c r="AH1039" i="1"/>
  <c r="AJ381" i="1"/>
  <c r="AK381" i="1"/>
  <c r="AI381" i="1"/>
  <c r="AH381" i="1"/>
  <c r="AK790" i="1"/>
  <c r="AJ790" i="1"/>
  <c r="AH790" i="1"/>
  <c r="AI790" i="1"/>
  <c r="AK776" i="1"/>
  <c r="AJ776" i="1"/>
  <c r="AI776" i="1"/>
  <c r="AH776" i="1"/>
  <c r="AK951" i="1"/>
  <c r="AJ951" i="1"/>
  <c r="AI951" i="1"/>
  <c r="AH951" i="1"/>
  <c r="AJ2054" i="1"/>
  <c r="AK2054" i="1"/>
  <c r="AI2054" i="1"/>
  <c r="AH2054" i="1"/>
  <c r="AK3429" i="1"/>
  <c r="AJ3429" i="1"/>
  <c r="AI3429" i="1"/>
  <c r="AH3429" i="1"/>
  <c r="AK2551" i="1"/>
  <c r="AJ2551" i="1"/>
  <c r="AH2551" i="1"/>
  <c r="AI2551" i="1"/>
  <c r="AM2554" i="1" s="1"/>
  <c r="AS393" i="1" s="1"/>
  <c r="AK31" i="1"/>
  <c r="AJ31" i="1"/>
  <c r="AI31" i="1"/>
  <c r="AH31" i="1"/>
  <c r="AK349" i="1"/>
  <c r="AJ349" i="1"/>
  <c r="AI349" i="1"/>
  <c r="AH349" i="1"/>
  <c r="AK1753" i="1"/>
  <c r="AJ1753" i="1"/>
  <c r="AH1753" i="1"/>
  <c r="AI1753" i="1"/>
  <c r="AM1756" i="1" s="1"/>
  <c r="AS279" i="1" s="1"/>
  <c r="AJ111" i="1"/>
  <c r="AK111" i="1"/>
  <c r="AI111" i="1"/>
  <c r="AH111" i="1"/>
  <c r="AK1749" i="1"/>
  <c r="AJ1749" i="1"/>
  <c r="AI1749" i="1"/>
  <c r="AH1749" i="1"/>
  <c r="AK1060" i="1"/>
  <c r="AJ1060" i="1"/>
  <c r="AI1060" i="1"/>
  <c r="AH1060" i="1"/>
  <c r="AJ1949" i="1"/>
  <c r="AK1949" i="1"/>
  <c r="AH1949" i="1"/>
  <c r="AI1949" i="1"/>
  <c r="AJ223" i="1"/>
  <c r="AK223" i="1"/>
  <c r="AI223" i="1"/>
  <c r="AH223" i="1"/>
  <c r="AK3450" i="1"/>
  <c r="AJ3450" i="1"/>
  <c r="AI3450" i="1"/>
  <c r="AH3450" i="1"/>
  <c r="AJ2663" i="1"/>
  <c r="AK2663" i="1"/>
  <c r="AI2663" i="1"/>
  <c r="AH2663" i="1"/>
  <c r="AK2064" i="1"/>
  <c r="AJ2064" i="1"/>
  <c r="AH2064" i="1"/>
  <c r="AI2064" i="1"/>
  <c r="AK727" i="1"/>
  <c r="AJ727" i="1"/>
  <c r="AI727" i="1"/>
  <c r="AH727" i="1"/>
  <c r="AK1119" i="1"/>
  <c r="AJ1119" i="1"/>
  <c r="AI1119" i="1"/>
  <c r="AH1119" i="1"/>
  <c r="AJ94" i="1"/>
  <c r="AK94" i="1"/>
  <c r="AI94" i="1"/>
  <c r="AM97" i="1" s="1"/>
  <c r="AS42" i="1" s="1"/>
  <c r="AH94" i="1"/>
  <c r="AK1928" i="1"/>
  <c r="AJ1928" i="1"/>
  <c r="AH1928" i="1"/>
  <c r="AI1928" i="1"/>
  <c r="AM1931" i="1" s="1"/>
  <c r="AS304" i="1" s="1"/>
  <c r="AK241" i="1"/>
  <c r="AJ241" i="1"/>
  <c r="AI241" i="1"/>
  <c r="AH241" i="1"/>
  <c r="AK682" i="1"/>
  <c r="AJ682" i="1"/>
  <c r="AI682" i="1"/>
  <c r="AM685" i="1" s="1"/>
  <c r="AS126" i="1" s="1"/>
  <c r="AH682" i="1"/>
  <c r="AK559" i="1"/>
  <c r="AJ559" i="1"/>
  <c r="AI559" i="1"/>
  <c r="AH559" i="1"/>
  <c r="AJ2295" i="1"/>
  <c r="AK2295" i="1"/>
  <c r="AI2295" i="1"/>
  <c r="AH2295" i="1"/>
  <c r="AK580" i="1"/>
  <c r="AJ580" i="1"/>
  <c r="AH580" i="1"/>
  <c r="AI580" i="1"/>
  <c r="AK3034" i="1"/>
  <c r="AJ3034" i="1"/>
  <c r="AI3034" i="1"/>
  <c r="AH3034" i="1"/>
  <c r="AK794" i="1"/>
  <c r="AJ794" i="1"/>
  <c r="AI794" i="1"/>
  <c r="AH794" i="1"/>
  <c r="AK2411" i="1"/>
  <c r="AJ2411" i="1"/>
  <c r="AH2411" i="1"/>
  <c r="AI2411" i="1"/>
  <c r="AK2099" i="1"/>
  <c r="AJ2099" i="1"/>
  <c r="AI2099" i="1"/>
  <c r="AH2099" i="1"/>
  <c r="AJ703" i="1"/>
  <c r="AK703" i="1"/>
  <c r="AI703" i="1"/>
  <c r="AH703" i="1"/>
  <c r="AK3177" i="1"/>
  <c r="AJ3177" i="1"/>
  <c r="AI3177" i="1"/>
  <c r="AH3177" i="1"/>
  <c r="AK3149" i="1"/>
  <c r="AJ3149" i="1"/>
  <c r="AI3149" i="1"/>
  <c r="AH3149" i="1"/>
  <c r="AK1249" i="1"/>
  <c r="AJ1249" i="1"/>
  <c r="AI1249" i="1"/>
  <c r="AH1249" i="1"/>
  <c r="AJ1035" i="1"/>
  <c r="AK1035" i="1"/>
  <c r="AI1035" i="1"/>
  <c r="AH1035" i="1"/>
  <c r="AK2876" i="1"/>
  <c r="AJ2876" i="1"/>
  <c r="AI2876" i="1"/>
  <c r="AH2876" i="1"/>
  <c r="AJ972" i="1"/>
  <c r="AK972" i="1"/>
  <c r="AH972" i="1"/>
  <c r="AI972" i="1"/>
  <c r="AK2432" i="1"/>
  <c r="AJ2432" i="1"/>
  <c r="AI2432" i="1"/>
  <c r="AH2432" i="1"/>
  <c r="AK1823" i="1"/>
  <c r="AJ1823" i="1"/>
  <c r="AH1823" i="1"/>
  <c r="AI1823" i="1"/>
  <c r="AM1826" i="1" s="1"/>
  <c r="AS289" i="1" s="1"/>
  <c r="AK3289" i="1"/>
  <c r="AJ3289" i="1"/>
  <c r="AI3289" i="1"/>
  <c r="AH3289" i="1"/>
  <c r="AK2698" i="1"/>
  <c r="AJ2698" i="1"/>
  <c r="AI2698" i="1"/>
  <c r="AH2698" i="1"/>
  <c r="AK1291" i="1"/>
  <c r="AJ1291" i="1"/>
  <c r="AH1291" i="1"/>
  <c r="AI1291" i="1"/>
  <c r="AM1294" i="1" s="1"/>
  <c r="AS213" i="1" s="1"/>
  <c r="AK1256" i="1"/>
  <c r="AJ1256" i="1"/>
  <c r="AH1256" i="1"/>
  <c r="AI1256" i="1"/>
  <c r="AK339" i="1"/>
  <c r="AJ339" i="1"/>
  <c r="AI339" i="1"/>
  <c r="AM342" i="1" s="1"/>
  <c r="AH339" i="1"/>
  <c r="AK444" i="1"/>
  <c r="AJ444" i="1"/>
  <c r="AI444" i="1"/>
  <c r="AH444" i="1"/>
  <c r="AK493" i="1"/>
  <c r="AJ493" i="1"/>
  <c r="AI493" i="1"/>
  <c r="AH493" i="1"/>
  <c r="AK2309" i="1"/>
  <c r="AJ2309" i="1"/>
  <c r="AH2309" i="1"/>
  <c r="AI2309" i="1"/>
  <c r="AK293" i="1"/>
  <c r="AJ293" i="1"/>
  <c r="AI293" i="1"/>
  <c r="AH293" i="1"/>
  <c r="AK1102" i="1"/>
  <c r="AJ1102" i="1"/>
  <c r="AH1102" i="1"/>
  <c r="AI1102" i="1"/>
  <c r="AK2519" i="1"/>
  <c r="AJ2519" i="1"/>
  <c r="AI2519" i="1"/>
  <c r="AH2519" i="1"/>
  <c r="AK528" i="1"/>
  <c r="AJ528" i="1"/>
  <c r="AI528" i="1"/>
  <c r="AH528" i="1"/>
  <c r="AJ374" i="1"/>
  <c r="AK374" i="1"/>
  <c r="AI374" i="1"/>
  <c r="AH374" i="1"/>
  <c r="AK1973" i="1"/>
  <c r="AJ1973" i="1"/>
  <c r="AI1973" i="1"/>
  <c r="AH1973" i="1"/>
  <c r="AK605" i="1"/>
  <c r="AJ605" i="1"/>
  <c r="AI605" i="1"/>
  <c r="AH605" i="1"/>
  <c r="AK577" i="1"/>
  <c r="AJ577" i="1"/>
  <c r="AH577" i="1"/>
  <c r="AI577" i="1"/>
  <c r="AK1795" i="1"/>
  <c r="AJ1795" i="1"/>
  <c r="AH1795" i="1"/>
  <c r="AI1795" i="1"/>
  <c r="AK573" i="1"/>
  <c r="AJ573" i="1"/>
  <c r="AI573" i="1"/>
  <c r="AH573" i="1"/>
  <c r="AK3191" i="1"/>
  <c r="AJ3191" i="1"/>
  <c r="AH3191" i="1"/>
  <c r="AI3191" i="1"/>
  <c r="AK2477" i="1"/>
  <c r="AJ2477" i="1"/>
  <c r="AI2477" i="1"/>
  <c r="AH2477" i="1"/>
  <c r="AK388" i="1"/>
  <c r="AJ388" i="1"/>
  <c r="AI388" i="1"/>
  <c r="AH388" i="1"/>
  <c r="AJ930" i="1"/>
  <c r="AK930" i="1"/>
  <c r="AH930" i="1"/>
  <c r="AI930" i="1"/>
  <c r="AK402" i="1"/>
  <c r="AJ402" i="1"/>
  <c r="AI402" i="1"/>
  <c r="AH402" i="1"/>
  <c r="AK160" i="1"/>
  <c r="AJ160" i="1"/>
  <c r="AI160" i="1"/>
  <c r="AH160" i="1"/>
  <c r="AJ3482" i="1"/>
  <c r="AK3482" i="1"/>
  <c r="AI3482" i="1"/>
  <c r="AH3482" i="1"/>
  <c r="AK2306" i="1"/>
  <c r="AJ2306" i="1"/>
  <c r="AI2306" i="1"/>
  <c r="AM2309" i="1" s="1"/>
  <c r="AH2306" i="1"/>
  <c r="AK164" i="1"/>
  <c r="AJ164" i="1"/>
  <c r="AI164" i="1"/>
  <c r="AH164" i="1"/>
  <c r="AK3461" i="1"/>
  <c r="AJ3461" i="1"/>
  <c r="AH3461" i="1"/>
  <c r="AI3461" i="1"/>
  <c r="AK720" i="1"/>
  <c r="AJ720" i="1"/>
  <c r="AI720" i="1"/>
  <c r="AH720" i="1"/>
  <c r="AK2047" i="1"/>
  <c r="AJ2047" i="1"/>
  <c r="AI2047" i="1"/>
  <c r="AH2047" i="1"/>
  <c r="AK1172" i="1"/>
  <c r="AJ1172" i="1"/>
  <c r="AI1172" i="1"/>
  <c r="AH1172" i="1"/>
  <c r="AK1826" i="1"/>
  <c r="AJ1826" i="1"/>
  <c r="AI1826" i="1"/>
  <c r="AH1826" i="1"/>
  <c r="AK73" i="1"/>
  <c r="AJ73" i="1"/>
  <c r="AH73" i="1"/>
  <c r="AI73" i="1"/>
  <c r="AM76" i="1" s="1"/>
  <c r="AS39" i="1" s="1"/>
  <c r="AJ3216" i="1"/>
  <c r="AK3216" i="1"/>
  <c r="AH3216" i="1"/>
  <c r="AI3216" i="1"/>
  <c r="AJ2852" i="1"/>
  <c r="AK2852" i="1"/>
  <c r="AH2852" i="1"/>
  <c r="AI2852" i="1"/>
  <c r="AK398" i="1"/>
  <c r="AJ398" i="1"/>
  <c r="AI398" i="1"/>
  <c r="AH398" i="1"/>
  <c r="AK66" i="1"/>
  <c r="AJ66" i="1"/>
  <c r="AI66" i="1"/>
  <c r="AH66" i="1"/>
  <c r="AK594" i="1"/>
  <c r="AJ594" i="1"/>
  <c r="AI594" i="1"/>
  <c r="AH594" i="1"/>
  <c r="AJ1784" i="1"/>
  <c r="AK1784" i="1"/>
  <c r="AI1784" i="1"/>
  <c r="AH1784" i="1"/>
  <c r="AK1994" i="1"/>
  <c r="AJ1994" i="1"/>
  <c r="AH1994" i="1"/>
  <c r="AI1994" i="1"/>
  <c r="AK2652" i="1"/>
  <c r="AJ2652" i="1"/>
  <c r="AI2652" i="1"/>
  <c r="AH2652" i="1"/>
  <c r="AK1896" i="1"/>
  <c r="AJ1896" i="1"/>
  <c r="AI1896" i="1"/>
  <c r="AH1896" i="1"/>
  <c r="AK2687" i="1"/>
  <c r="AJ2687" i="1"/>
  <c r="AI2687" i="1"/>
  <c r="AH2687" i="1"/>
  <c r="AK2264" i="1"/>
  <c r="AJ2264" i="1"/>
  <c r="AH2264" i="1"/>
  <c r="AI2264" i="1"/>
  <c r="AJ87" i="1"/>
  <c r="AK87" i="1"/>
  <c r="AH87" i="1"/>
  <c r="AI87" i="1"/>
  <c r="AM90" i="1" s="1"/>
  <c r="AS41" i="1" s="1"/>
  <c r="AK1245" i="1"/>
  <c r="AJ1245" i="1"/>
  <c r="AI1245" i="1"/>
  <c r="AH1245" i="1"/>
  <c r="AK2967" i="1"/>
  <c r="AJ2967" i="1"/>
  <c r="AI2967" i="1"/>
  <c r="AH2967" i="1"/>
  <c r="AK699" i="1"/>
  <c r="AJ699" i="1"/>
  <c r="AI699" i="1"/>
  <c r="AH699" i="1"/>
  <c r="AK2351" i="1"/>
  <c r="AJ2351" i="1"/>
  <c r="AI2351" i="1"/>
  <c r="AH2351" i="1"/>
  <c r="AK846" i="1"/>
  <c r="AJ846" i="1"/>
  <c r="AH846" i="1"/>
  <c r="AI846" i="1"/>
  <c r="AK696" i="1"/>
  <c r="AJ696" i="1"/>
  <c r="AI696" i="1"/>
  <c r="AH696" i="1"/>
  <c r="AJ108" i="1"/>
  <c r="AK108" i="1"/>
  <c r="AI108" i="1"/>
  <c r="AH108" i="1"/>
  <c r="AJ3251" i="1"/>
  <c r="AK3251" i="1"/>
  <c r="AI3251" i="1"/>
  <c r="AH3251" i="1"/>
  <c r="AK2141" i="1"/>
  <c r="AJ2141" i="1"/>
  <c r="AI2141" i="1"/>
  <c r="AH2141" i="1"/>
  <c r="AK244" i="1"/>
  <c r="AJ244" i="1"/>
  <c r="AI244" i="1"/>
  <c r="AH244" i="1"/>
  <c r="AJ174" i="1"/>
  <c r="AK174" i="1"/>
  <c r="AI174" i="1"/>
  <c r="AH174" i="1"/>
  <c r="AK1228" i="1"/>
  <c r="AJ1228" i="1"/>
  <c r="AI1228" i="1"/>
  <c r="AH1228" i="1"/>
  <c r="AK874" i="1"/>
  <c r="AJ874" i="1"/>
  <c r="AI874" i="1"/>
  <c r="AH874" i="1"/>
  <c r="AJ2162" i="1"/>
  <c r="AK2162" i="1"/>
  <c r="AI2162" i="1"/>
  <c r="AH2162" i="1"/>
  <c r="AK3107" i="1"/>
  <c r="AJ3107" i="1"/>
  <c r="AH3107" i="1"/>
  <c r="AI3107" i="1"/>
  <c r="AJ3104" i="1"/>
  <c r="AK3104" i="1"/>
  <c r="AI3104" i="1"/>
  <c r="AH3104" i="1"/>
  <c r="AK1879" i="1"/>
  <c r="AJ1879" i="1"/>
  <c r="AH1879" i="1"/>
  <c r="AI1879" i="1"/>
  <c r="AK283" i="1"/>
  <c r="AJ283" i="1"/>
  <c r="AI283" i="1"/>
  <c r="AH283" i="1"/>
  <c r="AK902" i="1"/>
  <c r="AJ902" i="1"/>
  <c r="AI902" i="1"/>
  <c r="AH902" i="1"/>
  <c r="AK2831" i="1"/>
  <c r="AJ2831" i="1"/>
  <c r="AH2831" i="1"/>
  <c r="AI2831" i="1"/>
  <c r="AK363" i="1"/>
  <c r="AJ363" i="1"/>
  <c r="AI363" i="1"/>
  <c r="AH363" i="1"/>
  <c r="AK3002" i="1"/>
  <c r="AJ3002" i="1"/>
  <c r="AH3002" i="1"/>
  <c r="AI3002" i="1"/>
  <c r="AJ2435" i="1"/>
  <c r="AK2435" i="1"/>
  <c r="AI2435" i="1"/>
  <c r="AH2435" i="1"/>
  <c r="AK384" i="1"/>
  <c r="AJ384" i="1"/>
  <c r="AI384" i="1"/>
  <c r="AH384" i="1"/>
  <c r="AK2813" i="1"/>
  <c r="AJ2813" i="1"/>
  <c r="AH2813" i="1"/>
  <c r="AI2813" i="1"/>
  <c r="AK755" i="1"/>
  <c r="AJ755" i="1"/>
  <c r="AI755" i="1"/>
  <c r="AH755" i="1"/>
  <c r="AK3093" i="1"/>
  <c r="AJ3093" i="1"/>
  <c r="AI3093" i="1"/>
  <c r="AH3093" i="1"/>
  <c r="AK3447" i="1"/>
  <c r="AJ3447" i="1"/>
  <c r="AI3447" i="1"/>
  <c r="AH3447" i="1"/>
  <c r="AK1805" i="1"/>
  <c r="AJ1805" i="1"/>
  <c r="AI1805" i="1"/>
  <c r="AH1805" i="1"/>
  <c r="AK276" i="1"/>
  <c r="AJ276" i="1"/>
  <c r="AI276" i="1"/>
  <c r="AH276" i="1"/>
  <c r="AK1907" i="1"/>
  <c r="AJ1907" i="1"/>
  <c r="AI1907" i="1"/>
  <c r="AH1907" i="1"/>
  <c r="AK3300" i="1"/>
  <c r="AJ3300" i="1"/>
  <c r="AH3300" i="1"/>
  <c r="AI3300" i="1"/>
  <c r="AK2757" i="1"/>
  <c r="AJ2757" i="1"/>
  <c r="AH2757" i="1"/>
  <c r="AI2757" i="1"/>
  <c r="AK328" i="1"/>
  <c r="AJ328" i="1"/>
  <c r="AI328" i="1"/>
  <c r="AH328" i="1"/>
  <c r="AK584" i="1"/>
  <c r="AJ584" i="1"/>
  <c r="AI584" i="1"/>
  <c r="AM587" i="1" s="1"/>
  <c r="AS112" i="1" s="1"/>
  <c r="AH584" i="1"/>
  <c r="AJ1070" i="1"/>
  <c r="AK1070" i="1"/>
  <c r="AH1070" i="1"/>
  <c r="AI1070" i="1"/>
  <c r="AJ3226" i="1"/>
  <c r="AK3226" i="1"/>
  <c r="AI3226" i="1"/>
  <c r="AH3226" i="1"/>
  <c r="AJ3219" i="1"/>
  <c r="AK3219" i="1"/>
  <c r="AI3219" i="1"/>
  <c r="AH3219" i="1"/>
  <c r="AK1004" i="1"/>
  <c r="AJ1004" i="1"/>
  <c r="AI1004" i="1"/>
  <c r="AH1004" i="1"/>
  <c r="AK1802" i="1"/>
  <c r="AJ1802" i="1"/>
  <c r="AH1802" i="1"/>
  <c r="AI1802" i="1"/>
  <c r="AK706" i="1"/>
  <c r="AJ706" i="1"/>
  <c r="AI706" i="1"/>
  <c r="AH706" i="1"/>
  <c r="AK1081" i="1"/>
  <c r="AJ1081" i="1"/>
  <c r="AH1081" i="1"/>
  <c r="AI1081" i="1"/>
  <c r="AM1084" i="1" s="1"/>
  <c r="AS183" i="1" s="1"/>
  <c r="AJ965" i="1"/>
  <c r="AK965" i="1"/>
  <c r="AI965" i="1"/>
  <c r="AH965" i="1"/>
  <c r="AK850" i="1"/>
  <c r="AJ850" i="1"/>
  <c r="AI850" i="1"/>
  <c r="AM853" i="1" s="1"/>
  <c r="AS150" i="1" s="1"/>
  <c r="AH850" i="1"/>
  <c r="AK2026" i="1"/>
  <c r="AJ2026" i="1"/>
  <c r="AI2026" i="1"/>
  <c r="AH2026" i="1"/>
  <c r="AJ3230" i="1"/>
  <c r="AK3230" i="1"/>
  <c r="AI3230" i="1"/>
  <c r="AH3230" i="1"/>
  <c r="AK409" i="1"/>
  <c r="AJ409" i="1"/>
  <c r="AI409" i="1"/>
  <c r="AM412" i="1" s="1"/>
  <c r="AS87" i="1" s="1"/>
  <c r="AH409" i="1"/>
  <c r="AK3419" i="1"/>
  <c r="AJ3419" i="1"/>
  <c r="AI3419" i="1"/>
  <c r="AH3419" i="1"/>
  <c r="AK80" i="1"/>
  <c r="AJ80" i="1"/>
  <c r="AI80" i="1"/>
  <c r="AH80" i="1"/>
  <c r="AJ1739" i="1"/>
  <c r="AK1739" i="1"/>
  <c r="AI1739" i="1"/>
  <c r="AM1742" i="1" s="1"/>
  <c r="AS277" i="1" s="1"/>
  <c r="AH1739" i="1"/>
  <c r="AK153" i="1"/>
  <c r="AJ153" i="1"/>
  <c r="AH153" i="1"/>
  <c r="AI153" i="1"/>
  <c r="AK1193" i="1"/>
  <c r="AJ1193" i="1"/>
  <c r="AI1193" i="1"/>
  <c r="AH1193" i="1"/>
  <c r="AK2404" i="1"/>
  <c r="AJ2404" i="1"/>
  <c r="AI2404" i="1"/>
  <c r="AM2407" i="1" s="1"/>
  <c r="AS372" i="1" s="1"/>
  <c r="AH2404" i="1"/>
  <c r="AJ514" i="1"/>
  <c r="AK514" i="1"/>
  <c r="AI514" i="1"/>
  <c r="AH514" i="1"/>
  <c r="AK3139" i="1"/>
  <c r="AJ3139" i="1"/>
  <c r="AH3139" i="1"/>
  <c r="AI3139" i="1"/>
  <c r="AK2799" i="1"/>
  <c r="AJ2799" i="1"/>
  <c r="AI2799" i="1"/>
  <c r="AH2799" i="1"/>
  <c r="AK395" i="1"/>
  <c r="AJ395" i="1"/>
  <c r="AI395" i="1"/>
  <c r="AH395" i="1"/>
  <c r="AJ3471" i="1"/>
  <c r="AK3471" i="1"/>
  <c r="AH3471" i="1"/>
  <c r="AI3471" i="1"/>
  <c r="AJ3279" i="1"/>
  <c r="AK3279" i="1"/>
  <c r="AI3279" i="1"/>
  <c r="AM3282" i="1" s="1"/>
  <c r="AS497" i="1" s="1"/>
  <c r="AH3279" i="1"/>
  <c r="AS339" i="1"/>
  <c r="AS358" i="1"/>
  <c r="AS512" i="1"/>
  <c r="AS495" i="1"/>
  <c r="AS79" i="1"/>
  <c r="AS492" i="1"/>
  <c r="AS177" i="1"/>
  <c r="AS65" i="1"/>
  <c r="AS267" i="1"/>
  <c r="AS107" i="1"/>
  <c r="AS201" i="1"/>
  <c r="AS145" i="1"/>
  <c r="AS121" i="1"/>
  <c r="AS217" i="1"/>
  <c r="AS476" i="1"/>
  <c r="AS55" i="1"/>
  <c r="AS374" i="1"/>
  <c r="AS366" i="1"/>
  <c r="AS406" i="1"/>
  <c r="AS96" i="1"/>
  <c r="AS77" i="1"/>
  <c r="AS465" i="1"/>
  <c r="AS45" i="1"/>
  <c r="Q20" i="1"/>
  <c r="P20" i="1"/>
  <c r="N20" i="1"/>
  <c r="Q17" i="1"/>
  <c r="AO1004" i="1" l="1"/>
  <c r="AM1004" i="1"/>
  <c r="AR172" i="1" s="1"/>
  <c r="AT172" i="1" s="1"/>
  <c r="AO1007" i="1"/>
  <c r="AO3037" i="1"/>
  <c r="AO3034" i="1"/>
  <c r="AM3034" i="1"/>
  <c r="AO2215" i="1"/>
  <c r="AO2218" i="1"/>
  <c r="AM2215" i="1"/>
  <c r="AR345" i="1" s="1"/>
  <c r="AT345" i="1" s="1"/>
  <c r="AM346" i="1"/>
  <c r="AR78" i="1" s="1"/>
  <c r="AO349" i="1"/>
  <c r="AO346" i="1"/>
  <c r="AO1119" i="1"/>
  <c r="AO1116" i="1"/>
  <c r="AM1116" i="1"/>
  <c r="AR188" i="1" s="1"/>
  <c r="AT188" i="1" s="1"/>
  <c r="AO2670" i="1"/>
  <c r="AM2670" i="1"/>
  <c r="AR410" i="1" s="1"/>
  <c r="AT410" i="1" s="1"/>
  <c r="AO2673" i="1"/>
  <c r="AO1917" i="1"/>
  <c r="AM1914" i="1"/>
  <c r="AR302" i="1" s="1"/>
  <c r="AT302" i="1" s="1"/>
  <c r="AO1914" i="1"/>
  <c r="AM178" i="1"/>
  <c r="AR54" i="1" s="1"/>
  <c r="AO181" i="1"/>
  <c r="AO178" i="1"/>
  <c r="AO2152" i="1"/>
  <c r="AM2152" i="1"/>
  <c r="AR336" i="1" s="1"/>
  <c r="AT336" i="1" s="1"/>
  <c r="AO2155" i="1"/>
  <c r="AM1760" i="1"/>
  <c r="AR280" i="1" s="1"/>
  <c r="AT280" i="1" s="1"/>
  <c r="AO1763" i="1"/>
  <c r="AO1760" i="1"/>
  <c r="AO1126" i="1"/>
  <c r="AO1123" i="1"/>
  <c r="AM1123" i="1"/>
  <c r="AR189" i="1" s="1"/>
  <c r="AT189" i="1" s="1"/>
  <c r="AM3160" i="1"/>
  <c r="AR480" i="1" s="1"/>
  <c r="AT480" i="1" s="1"/>
  <c r="AO3160" i="1"/>
  <c r="AO3163" i="1"/>
  <c r="AO1434" i="1"/>
  <c r="AW233" i="1" s="1"/>
  <c r="AO1431" i="1"/>
  <c r="AM1431" i="1"/>
  <c r="AR233" i="1" s="1"/>
  <c r="AT233" i="1" s="1"/>
  <c r="AO2127" i="1"/>
  <c r="AW332" i="1" s="1"/>
  <c r="AO2124" i="1"/>
  <c r="AM2124" i="1"/>
  <c r="AR332" i="1" s="1"/>
  <c r="AT332" i="1" s="1"/>
  <c r="AO2106" i="1"/>
  <c r="AO2103" i="1"/>
  <c r="AM2103" i="1"/>
  <c r="AR329" i="1" s="1"/>
  <c r="AT329" i="1" s="1"/>
  <c r="AO1963" i="1"/>
  <c r="AO1966" i="1"/>
  <c r="AW309" i="1" s="1"/>
  <c r="AM1963" i="1"/>
  <c r="AR309" i="1" s="1"/>
  <c r="AT309" i="1" s="1"/>
  <c r="AO139" i="1"/>
  <c r="AO136" i="1"/>
  <c r="AM136" i="1"/>
  <c r="AR48" i="1" s="1"/>
  <c r="AM206" i="1"/>
  <c r="AR58" i="1" s="1"/>
  <c r="AO209" i="1"/>
  <c r="AO206" i="1"/>
  <c r="AO132" i="1"/>
  <c r="AO129" i="1"/>
  <c r="AM129" i="1"/>
  <c r="AR47" i="1" s="1"/>
  <c r="AO734" i="1"/>
  <c r="AM731" i="1"/>
  <c r="AR133" i="1" s="1"/>
  <c r="AT133" i="1" s="1"/>
  <c r="AO731" i="1"/>
  <c r="AM2572" i="1"/>
  <c r="AR396" i="1" s="1"/>
  <c r="AT396" i="1" s="1"/>
  <c r="AO2575" i="1"/>
  <c r="AW396" i="1" s="1"/>
  <c r="AO2572" i="1"/>
  <c r="AO2036" i="1"/>
  <c r="AM2033" i="1"/>
  <c r="AR319" i="1" s="1"/>
  <c r="AT319" i="1" s="1"/>
  <c r="AO2033" i="1"/>
  <c r="AO486" i="1"/>
  <c r="AM486" i="1"/>
  <c r="AR98" i="1" s="1"/>
  <c r="AT98" i="1" s="1"/>
  <c r="AO489" i="1"/>
  <c r="AW98" i="1" s="1"/>
  <c r="AO237" i="1"/>
  <c r="AO234" i="1"/>
  <c r="AM234" i="1"/>
  <c r="AR62" i="1" s="1"/>
  <c r="AO3167" i="1"/>
  <c r="AO3170" i="1"/>
  <c r="AW481" i="1" s="1"/>
  <c r="AM3167" i="1"/>
  <c r="AR481" i="1" s="1"/>
  <c r="AT481" i="1" s="1"/>
  <c r="AO993" i="1"/>
  <c r="AO990" i="1"/>
  <c r="AM990" i="1"/>
  <c r="AR170" i="1" s="1"/>
  <c r="AT170" i="1" s="1"/>
  <c r="AO3282" i="1"/>
  <c r="AO3279" i="1"/>
  <c r="AM3279" i="1"/>
  <c r="AR497" i="1" s="1"/>
  <c r="AT497" i="1" s="1"/>
  <c r="AO2404" i="1"/>
  <c r="AM2404" i="1"/>
  <c r="AR372" i="1" s="1"/>
  <c r="AT372" i="1" s="1"/>
  <c r="AO2407" i="1"/>
  <c r="AM1739" i="1"/>
  <c r="AR277" i="1" s="1"/>
  <c r="AT277" i="1" s="1"/>
  <c r="AO1739" i="1"/>
  <c r="AO1742" i="1"/>
  <c r="AO412" i="1"/>
  <c r="AO409" i="1"/>
  <c r="AM409" i="1"/>
  <c r="AR87" i="1" s="1"/>
  <c r="AT87" i="1" s="1"/>
  <c r="AO850" i="1"/>
  <c r="AM850" i="1"/>
  <c r="AR150" i="1" s="1"/>
  <c r="AT150" i="1" s="1"/>
  <c r="AO853" i="1"/>
  <c r="AW150" i="1" s="1"/>
  <c r="AO587" i="1"/>
  <c r="AO584" i="1"/>
  <c r="AM584" i="1"/>
  <c r="AR112" i="1" s="1"/>
  <c r="AT112" i="1" s="1"/>
  <c r="AM3303" i="1"/>
  <c r="AS500" i="1" s="1"/>
  <c r="AM2834" i="1"/>
  <c r="AS433" i="1" s="1"/>
  <c r="AU432" i="1" s="1"/>
  <c r="AV432" i="1" s="1"/>
  <c r="AM1882" i="1"/>
  <c r="AS297" i="1" s="1"/>
  <c r="AO3254" i="1"/>
  <c r="AO3251" i="1"/>
  <c r="AM3251" i="1"/>
  <c r="AR493" i="1" s="1"/>
  <c r="AT493" i="1" s="1"/>
  <c r="AM2267" i="1"/>
  <c r="AS352" i="1" s="1"/>
  <c r="AM2855" i="1"/>
  <c r="AS436" i="1" s="1"/>
  <c r="AO2309" i="1"/>
  <c r="AO2306" i="1"/>
  <c r="AM2306" i="1"/>
  <c r="AR358" i="1" s="1"/>
  <c r="AT358" i="1" s="1"/>
  <c r="AO402" i="1"/>
  <c r="AM402" i="1"/>
  <c r="AO405" i="1"/>
  <c r="AW86" i="1" s="1"/>
  <c r="AM1798" i="1"/>
  <c r="AS285" i="1" s="1"/>
  <c r="AM339" i="1"/>
  <c r="AR77" i="1" s="1"/>
  <c r="AT77" i="1" s="1"/>
  <c r="AO342" i="1"/>
  <c r="AO339" i="1"/>
  <c r="AM2698" i="1"/>
  <c r="AR414" i="1" s="1"/>
  <c r="AT414" i="1" s="1"/>
  <c r="AO2701" i="1"/>
  <c r="AO2698" i="1"/>
  <c r="AM2432" i="1"/>
  <c r="AR376" i="1" s="1"/>
  <c r="AT376" i="1" s="1"/>
  <c r="AO2435" i="1"/>
  <c r="AO2432" i="1"/>
  <c r="AM2414" i="1"/>
  <c r="AS373" i="1" s="1"/>
  <c r="AO682" i="1"/>
  <c r="AO685" i="1"/>
  <c r="AM682" i="1"/>
  <c r="AR126" i="1" s="1"/>
  <c r="AT126" i="1" s="1"/>
  <c r="AO97" i="1"/>
  <c r="AO94" i="1"/>
  <c r="AM94" i="1"/>
  <c r="AR42" i="1" s="1"/>
  <c r="AM1039" i="1"/>
  <c r="AR177" i="1" s="1"/>
  <c r="AT177" i="1" s="1"/>
  <c r="AO1042" i="1"/>
  <c r="AO1039" i="1"/>
  <c r="AM3293" i="1"/>
  <c r="AR499" i="1" s="1"/>
  <c r="AT499" i="1" s="1"/>
  <c r="AO3293" i="1"/>
  <c r="AO3296" i="1"/>
  <c r="AM2110" i="1"/>
  <c r="AR330" i="1" s="1"/>
  <c r="AT330" i="1" s="1"/>
  <c r="AO2113" i="1"/>
  <c r="AO2110" i="1"/>
  <c r="AM2719" i="1"/>
  <c r="AR417" i="1" s="1"/>
  <c r="AT417" i="1" s="1"/>
  <c r="AO2722" i="1"/>
  <c r="AO2719" i="1"/>
  <c r="AO118" i="1"/>
  <c r="AO115" i="1"/>
  <c r="AM115" i="1"/>
  <c r="AR45" i="1" s="1"/>
  <c r="AM860" i="1"/>
  <c r="AS151" i="1" s="1"/>
  <c r="AO818" i="1"/>
  <c r="AW145" i="1" s="1"/>
  <c r="AO815" i="1"/>
  <c r="AM815" i="1"/>
  <c r="AR145" i="1" s="1"/>
  <c r="AT145" i="1" s="1"/>
  <c r="AM3506" i="1"/>
  <c r="AO3492" i="1"/>
  <c r="AO3489" i="1"/>
  <c r="AM3489" i="1"/>
  <c r="AR527" i="1" s="1"/>
  <c r="AT527" i="1" s="1"/>
  <c r="AO2740" i="1"/>
  <c r="AM2740" i="1"/>
  <c r="AO2743" i="1"/>
  <c r="AW420" i="1" s="1"/>
  <c r="AM545" i="1"/>
  <c r="AS106" i="1" s="1"/>
  <c r="AM2558" i="1"/>
  <c r="AR394" i="1" s="1"/>
  <c r="AT394" i="1" s="1"/>
  <c r="AO2561" i="1"/>
  <c r="AO2558" i="1"/>
  <c r="AO1140" i="1"/>
  <c r="AW191" i="1" s="1"/>
  <c r="AO1137" i="1"/>
  <c r="AM1137" i="1"/>
  <c r="AR191" i="1" s="1"/>
  <c r="AT191" i="1" s="1"/>
  <c r="AM1056" i="1"/>
  <c r="AS179" i="1" s="1"/>
  <c r="AO1651" i="1"/>
  <c r="AO1648" i="1"/>
  <c r="AM1648" i="1"/>
  <c r="AR264" i="1" s="1"/>
  <c r="AT264" i="1" s="1"/>
  <c r="AO1497" i="1"/>
  <c r="AO1494" i="1"/>
  <c r="AM1494" i="1"/>
  <c r="AR242" i="1" s="1"/>
  <c r="AT242" i="1" s="1"/>
  <c r="AM1455" i="1"/>
  <c r="AS236" i="1" s="1"/>
  <c r="AM1308" i="1"/>
  <c r="AS215" i="1" s="1"/>
  <c r="AO2250" i="1"/>
  <c r="AO2253" i="1"/>
  <c r="AM2250" i="1"/>
  <c r="AR350" i="1" s="1"/>
  <c r="AT350" i="1" s="1"/>
  <c r="AM1462" i="1"/>
  <c r="AS237" i="1" s="1"/>
  <c r="AM1392" i="1"/>
  <c r="AS227" i="1" s="1"/>
  <c r="AO2799" i="1"/>
  <c r="AO2796" i="1"/>
  <c r="AM2796" i="1"/>
  <c r="AR428" i="1" s="1"/>
  <c r="AT428" i="1" s="1"/>
  <c r="AM2733" i="1"/>
  <c r="AR419" i="1" s="1"/>
  <c r="AT419" i="1" s="1"/>
  <c r="AO2736" i="1"/>
  <c r="AO2733" i="1"/>
  <c r="AO2148" i="1"/>
  <c r="AM2145" i="1"/>
  <c r="AR335" i="1" s="1"/>
  <c r="AT335" i="1" s="1"/>
  <c r="AO2145" i="1"/>
  <c r="AO3069" i="1"/>
  <c r="AM3069" i="1"/>
  <c r="AR467" i="1" s="1"/>
  <c r="AT467" i="1" s="1"/>
  <c r="AO3072" i="1"/>
  <c r="AW467" i="1" s="1"/>
  <c r="AO3391" i="1"/>
  <c r="AO3394" i="1"/>
  <c r="AM3391" i="1"/>
  <c r="AM2547" i="1"/>
  <c r="AS392" i="1" s="1"/>
  <c r="AM2841" i="1"/>
  <c r="AS434" i="1" s="1"/>
  <c r="AM1767" i="1"/>
  <c r="AR281" i="1" s="1"/>
  <c r="AT281" i="1" s="1"/>
  <c r="AO1767" i="1"/>
  <c r="AO1770" i="1"/>
  <c r="AW281" i="1" s="1"/>
  <c r="AO1602" i="1"/>
  <c r="AO1599" i="1"/>
  <c r="AM1599" i="1"/>
  <c r="AR257" i="1" s="1"/>
  <c r="AT257" i="1" s="1"/>
  <c r="AO321" i="1"/>
  <c r="AO318" i="1"/>
  <c r="AM318" i="1"/>
  <c r="AR74" i="1" s="1"/>
  <c r="AO958" i="1"/>
  <c r="AO955" i="1"/>
  <c r="AM955" i="1"/>
  <c r="AR165" i="1" s="1"/>
  <c r="AT165" i="1" s="1"/>
  <c r="AM213" i="1"/>
  <c r="AR59" i="1" s="1"/>
  <c r="AO216" i="1"/>
  <c r="AO213" i="1"/>
  <c r="AO62" i="1"/>
  <c r="AM59" i="1"/>
  <c r="AR37" i="1" s="1"/>
  <c r="AO59" i="1"/>
  <c r="AM3408" i="1"/>
  <c r="AS515" i="1" s="1"/>
  <c r="AO3324" i="1"/>
  <c r="AO3321" i="1"/>
  <c r="AM3321" i="1"/>
  <c r="AR503" i="1" s="1"/>
  <c r="AT503" i="1" s="1"/>
  <c r="AM843" i="1"/>
  <c r="AR149" i="1" s="1"/>
  <c r="AT149" i="1" s="1"/>
  <c r="AO846" i="1"/>
  <c r="AO843" i="1"/>
  <c r="AO769" i="1"/>
  <c r="AM766" i="1"/>
  <c r="AR138" i="1" s="1"/>
  <c r="AT138" i="1" s="1"/>
  <c r="AO766" i="1"/>
  <c r="AO524" i="1"/>
  <c r="AO521" i="1"/>
  <c r="AM521" i="1"/>
  <c r="AR103" i="1" s="1"/>
  <c r="AT103" i="1" s="1"/>
  <c r="AO1154" i="1"/>
  <c r="AO1151" i="1"/>
  <c r="AM1151" i="1"/>
  <c r="AR193" i="1" s="1"/>
  <c r="AT193" i="1" s="1"/>
  <c r="AO3079" i="1"/>
  <c r="AO3076" i="1"/>
  <c r="AM3076" i="1"/>
  <c r="AM2995" i="1"/>
  <c r="AS456" i="1" s="1"/>
  <c r="AM591" i="1"/>
  <c r="AR113" i="1" s="1"/>
  <c r="AT113" i="1" s="1"/>
  <c r="AO591" i="1"/>
  <c r="AO594" i="1"/>
  <c r="AO2365" i="1"/>
  <c r="AO2362" i="1"/>
  <c r="AM2362" i="1"/>
  <c r="AR366" i="1" s="1"/>
  <c r="AT366" i="1" s="1"/>
  <c r="AO2540" i="1"/>
  <c r="AO2537" i="1"/>
  <c r="AM2537" i="1"/>
  <c r="AR391" i="1" s="1"/>
  <c r="AT391" i="1" s="1"/>
  <c r="AO713" i="1"/>
  <c r="AO710" i="1"/>
  <c r="AM710" i="1"/>
  <c r="AO727" i="1"/>
  <c r="AW132" i="1" s="1"/>
  <c r="AO724" i="1"/>
  <c r="AM724" i="1"/>
  <c r="AR132" i="1" s="1"/>
  <c r="AT132" i="1" s="1"/>
  <c r="AM2348" i="1"/>
  <c r="AR364" i="1" s="1"/>
  <c r="AT364" i="1" s="1"/>
  <c r="AO2351" i="1"/>
  <c r="AO2348" i="1"/>
  <c r="AO787" i="1"/>
  <c r="AM787" i="1"/>
  <c r="AR141" i="1" s="1"/>
  <c r="AT141" i="1" s="1"/>
  <c r="AO790" i="1"/>
  <c r="AM738" i="1"/>
  <c r="AR134" i="1" s="1"/>
  <c r="AT134" i="1" s="1"/>
  <c r="AO741" i="1"/>
  <c r="AW134" i="1" s="1"/>
  <c r="AO738" i="1"/>
  <c r="AO934" i="1"/>
  <c r="AM934" i="1"/>
  <c r="AR162" i="1" s="1"/>
  <c r="AT162" i="1" s="1"/>
  <c r="AO937" i="1"/>
  <c r="AM2614" i="1"/>
  <c r="AR402" i="1" s="1"/>
  <c r="AT402" i="1" s="1"/>
  <c r="AO2614" i="1"/>
  <c r="AO2617" i="1"/>
  <c r="AW402" i="1" s="1"/>
  <c r="AO367" i="1"/>
  <c r="AM367" i="1"/>
  <c r="AR81" i="1" s="1"/>
  <c r="AT81" i="1" s="1"/>
  <c r="AO370" i="1"/>
  <c r="AO160" i="1"/>
  <c r="AO157" i="1"/>
  <c r="AM157" i="1"/>
  <c r="AR51" i="1" s="1"/>
  <c r="AO3058" i="1"/>
  <c r="AW465" i="1" s="1"/>
  <c r="AO3055" i="1"/>
  <c r="AM3055" i="1"/>
  <c r="AR465" i="1" s="1"/>
  <c r="AT465" i="1" s="1"/>
  <c r="AM125" i="1"/>
  <c r="AS46" i="1" s="1"/>
  <c r="AO720" i="1"/>
  <c r="AO717" i="1"/>
  <c r="AM717" i="1"/>
  <c r="AR131" i="1" s="1"/>
  <c r="AT131" i="1" s="1"/>
  <c r="AO2953" i="1"/>
  <c r="AM2950" i="1"/>
  <c r="AR450" i="1" s="1"/>
  <c r="AT450" i="1" s="1"/>
  <c r="AO2950" i="1"/>
  <c r="AO650" i="1"/>
  <c r="AO647" i="1"/>
  <c r="AM647" i="1"/>
  <c r="AR121" i="1" s="1"/>
  <c r="AT121" i="1" s="1"/>
  <c r="AO776" i="1"/>
  <c r="AO773" i="1"/>
  <c r="AM773" i="1"/>
  <c r="AR139" i="1" s="1"/>
  <c r="AT139" i="1" s="1"/>
  <c r="AO2372" i="1"/>
  <c r="AO2369" i="1"/>
  <c r="AM2369" i="1"/>
  <c r="AR367" i="1" s="1"/>
  <c r="AT367" i="1" s="1"/>
  <c r="AM433" i="1"/>
  <c r="AS90" i="1" s="1"/>
  <c r="AO661" i="1"/>
  <c r="AM661" i="1"/>
  <c r="AR123" i="1" s="1"/>
  <c r="AT123" i="1" s="1"/>
  <c r="AO664" i="1"/>
  <c r="AO906" i="1"/>
  <c r="AM906" i="1"/>
  <c r="AR158" i="1" s="1"/>
  <c r="AT158" i="1" s="1"/>
  <c r="AO909" i="1"/>
  <c r="AM2344" i="1"/>
  <c r="AS363" i="1" s="1"/>
  <c r="AM2302" i="1"/>
  <c r="AS357" i="1" s="1"/>
  <c r="AM2936" i="1"/>
  <c r="AR448" i="1" s="1"/>
  <c r="AT448" i="1" s="1"/>
  <c r="AO2939" i="1"/>
  <c r="AO2936" i="1"/>
  <c r="AM2446" i="1"/>
  <c r="AR378" i="1" s="1"/>
  <c r="AT378" i="1" s="1"/>
  <c r="AO2446" i="1"/>
  <c r="AO2449" i="1"/>
  <c r="AM1532" i="1"/>
  <c r="AS247" i="1" s="1"/>
  <c r="AO1581" i="1"/>
  <c r="AO1578" i="1"/>
  <c r="AM1578" i="1"/>
  <c r="AR254" i="1" s="1"/>
  <c r="AT254" i="1" s="1"/>
  <c r="AO1343" i="1"/>
  <c r="AO1340" i="1"/>
  <c r="AM1340" i="1"/>
  <c r="AR220" i="1" s="1"/>
  <c r="AT220" i="1" s="1"/>
  <c r="AO1679" i="1"/>
  <c r="AO1676" i="1"/>
  <c r="AM1676" i="1"/>
  <c r="AR268" i="1" s="1"/>
  <c r="AT268" i="1" s="1"/>
  <c r="AM1511" i="1"/>
  <c r="AS244" i="1" s="1"/>
  <c r="AO1347" i="1"/>
  <c r="AM1347" i="1"/>
  <c r="AR221" i="1" s="1"/>
  <c r="AT221" i="1" s="1"/>
  <c r="AO1350" i="1"/>
  <c r="AO1413" i="1"/>
  <c r="AO1410" i="1"/>
  <c r="AM1410" i="1"/>
  <c r="AR230" i="1" s="1"/>
  <c r="AT230" i="1" s="1"/>
  <c r="AO3307" i="1"/>
  <c r="AM3307" i="1"/>
  <c r="AR501" i="1" s="1"/>
  <c r="AT501" i="1" s="1"/>
  <c r="AO3310" i="1"/>
  <c r="AM2607" i="1"/>
  <c r="AR401" i="1" s="1"/>
  <c r="AT401" i="1" s="1"/>
  <c r="AO2610" i="1"/>
  <c r="AO2607" i="1"/>
  <c r="AM3352" i="1"/>
  <c r="AS507" i="1" s="1"/>
  <c r="AM3051" i="1"/>
  <c r="AS464" i="1" s="1"/>
  <c r="AM2358" i="1"/>
  <c r="AS365" i="1" s="1"/>
  <c r="AO1686" i="1"/>
  <c r="AW269" i="1" s="1"/>
  <c r="AM1683" i="1"/>
  <c r="AR269" i="1" s="1"/>
  <c r="AT269" i="1" s="1"/>
  <c r="AO1683" i="1"/>
  <c r="AM2946" i="1"/>
  <c r="AS449" i="1" s="1"/>
  <c r="AM1938" i="1"/>
  <c r="AS305" i="1" s="1"/>
  <c r="AM2166" i="1"/>
  <c r="AR338" i="1" s="1"/>
  <c r="AT338" i="1" s="1"/>
  <c r="AO2169" i="1"/>
  <c r="AO2166" i="1"/>
  <c r="AM2460" i="1"/>
  <c r="AR380" i="1" s="1"/>
  <c r="AT380" i="1" s="1"/>
  <c r="AO2460" i="1"/>
  <c r="AO2463" i="1"/>
  <c r="AW380" i="1" s="1"/>
  <c r="AM1777" i="1"/>
  <c r="AS282" i="1" s="1"/>
  <c r="AO552" i="1"/>
  <c r="AW107" i="1" s="1"/>
  <c r="AO549" i="1"/>
  <c r="AM549" i="1"/>
  <c r="AR107" i="1" s="1"/>
  <c r="AT107" i="1" s="1"/>
  <c r="AO2792" i="1"/>
  <c r="AM2789" i="1"/>
  <c r="AR427" i="1" s="1"/>
  <c r="AT427" i="1" s="1"/>
  <c r="AO2789" i="1"/>
  <c r="AM2708" i="1"/>
  <c r="AS415" i="1" s="1"/>
  <c r="AO510" i="1"/>
  <c r="AO507" i="1"/>
  <c r="AM507" i="1"/>
  <c r="AR101" i="1" s="1"/>
  <c r="AT101" i="1" s="1"/>
  <c r="AO2327" i="1"/>
  <c r="AO2330" i="1"/>
  <c r="AM2327" i="1"/>
  <c r="AR361" i="1" s="1"/>
  <c r="AT361" i="1" s="1"/>
  <c r="AO2866" i="1"/>
  <c r="AO2869" i="1"/>
  <c r="AM2866" i="1"/>
  <c r="AR438" i="1" s="1"/>
  <c r="AT438" i="1" s="1"/>
  <c r="AM836" i="1"/>
  <c r="AR148" i="1" s="1"/>
  <c r="AT148" i="1" s="1"/>
  <c r="AO839" i="1"/>
  <c r="AW148" i="1" s="1"/>
  <c r="AO836" i="1"/>
  <c r="AO1721" i="1"/>
  <c r="AO1718" i="1"/>
  <c r="AM1718" i="1"/>
  <c r="AR274" i="1" s="1"/>
  <c r="AT274" i="1" s="1"/>
  <c r="AO881" i="1"/>
  <c r="AO878" i="1"/>
  <c r="AM878" i="1"/>
  <c r="AR154" i="1" s="1"/>
  <c r="AT154" i="1" s="1"/>
  <c r="AO3149" i="1"/>
  <c r="AO3146" i="1"/>
  <c r="AM3146" i="1"/>
  <c r="AR478" i="1" s="1"/>
  <c r="AT478" i="1" s="1"/>
  <c r="AM643" i="1"/>
  <c r="AS120" i="1" s="1"/>
  <c r="AO3384" i="1"/>
  <c r="AM3384" i="1"/>
  <c r="AO3387" i="1"/>
  <c r="AW512" i="1" s="1"/>
  <c r="AM2323" i="1"/>
  <c r="AS360" i="1" s="1"/>
  <c r="AO3188" i="1"/>
  <c r="AM3188" i="1"/>
  <c r="AR484" i="1" s="1"/>
  <c r="AT484" i="1" s="1"/>
  <c r="AO3191" i="1"/>
  <c r="AO2600" i="1"/>
  <c r="AO2603" i="1"/>
  <c r="AM2600" i="1"/>
  <c r="AR400" i="1" s="1"/>
  <c r="AT400" i="1" s="1"/>
  <c r="AM2579" i="1"/>
  <c r="AR397" i="1" s="1"/>
  <c r="AT397" i="1" s="1"/>
  <c r="AO2579" i="1"/>
  <c r="AO2582" i="1"/>
  <c r="AM461" i="1"/>
  <c r="AM2680" i="1"/>
  <c r="AS411" i="1" s="1"/>
  <c r="AO2509" i="1"/>
  <c r="AM2509" i="1"/>
  <c r="AR387" i="1" s="1"/>
  <c r="AT387" i="1" s="1"/>
  <c r="AO2512" i="1"/>
  <c r="AW387" i="1" s="1"/>
  <c r="AO475" i="1"/>
  <c r="AO472" i="1"/>
  <c r="AM472" i="1"/>
  <c r="AR96" i="1" s="1"/>
  <c r="AT96" i="1" s="1"/>
  <c r="AO1273" i="1"/>
  <c r="AW210" i="1" s="1"/>
  <c r="AO1270" i="1"/>
  <c r="AM1270" i="1"/>
  <c r="AR210" i="1" s="1"/>
  <c r="AT210" i="1" s="1"/>
  <c r="AM41" i="1"/>
  <c r="AS34" i="1" s="1"/>
  <c r="AM755" i="1"/>
  <c r="AS136" i="1" s="1"/>
  <c r="AO2176" i="1"/>
  <c r="AM2173" i="1"/>
  <c r="AR339" i="1" s="1"/>
  <c r="AT339" i="1" s="1"/>
  <c r="AO2173" i="1"/>
  <c r="AM2197" i="1"/>
  <c r="AS342" i="1" s="1"/>
  <c r="AM2075" i="1"/>
  <c r="AR325" i="1" s="1"/>
  <c r="AT325" i="1" s="1"/>
  <c r="AO2078" i="1"/>
  <c r="AW325" i="1" s="1"/>
  <c r="AO2075" i="1"/>
  <c r="AM2642" i="1"/>
  <c r="AR406" i="1" s="1"/>
  <c r="AT406" i="1" s="1"/>
  <c r="AO2645" i="1"/>
  <c r="AO2642" i="1"/>
  <c r="AM2498" i="1"/>
  <c r="AS385" i="1" s="1"/>
  <c r="AO356" i="1"/>
  <c r="AW79" i="1" s="1"/>
  <c r="AO353" i="1"/>
  <c r="AM353" i="1"/>
  <c r="AR79" i="1" s="1"/>
  <c r="AT79" i="1" s="1"/>
  <c r="AO2873" i="1"/>
  <c r="AM2873" i="1"/>
  <c r="AR439" i="1" s="1"/>
  <c r="AT439" i="1" s="1"/>
  <c r="AO2876" i="1"/>
  <c r="AW439" i="1" s="1"/>
  <c r="AO1217" i="1"/>
  <c r="AW202" i="1" s="1"/>
  <c r="AO1214" i="1"/>
  <c r="AM1214" i="1"/>
  <c r="AR202" i="1" s="1"/>
  <c r="AT202" i="1" s="1"/>
  <c r="AM1595" i="1"/>
  <c r="AS256" i="1" s="1"/>
  <c r="AO1406" i="1"/>
  <c r="AO1403" i="1"/>
  <c r="AM1403" i="1"/>
  <c r="AR229" i="1" s="1"/>
  <c r="AT229" i="1" s="1"/>
  <c r="AM1469" i="1"/>
  <c r="AS238" i="1" s="1"/>
  <c r="AO1322" i="1"/>
  <c r="AO1319" i="1"/>
  <c r="AM1319" i="1"/>
  <c r="AR217" i="1" s="1"/>
  <c r="AT217" i="1" s="1"/>
  <c r="AM1161" i="1"/>
  <c r="AS194" i="1" s="1"/>
  <c r="AO1326" i="1"/>
  <c r="AO1329" i="1"/>
  <c r="AM1326" i="1"/>
  <c r="AR218" i="1" s="1"/>
  <c r="AT218" i="1" s="1"/>
  <c r="AM3436" i="1"/>
  <c r="AS519" i="1" s="1"/>
  <c r="AO1483" i="1"/>
  <c r="AO1480" i="1"/>
  <c r="AM1480" i="1"/>
  <c r="AM2040" i="1"/>
  <c r="AR320" i="1" s="1"/>
  <c r="AT320" i="1" s="1"/>
  <c r="AO2043" i="1"/>
  <c r="AO2040" i="1"/>
  <c r="AO1746" i="1"/>
  <c r="AM1746" i="1"/>
  <c r="AR278" i="1" s="1"/>
  <c r="AT278" i="1" s="1"/>
  <c r="AO1749" i="1"/>
  <c r="AW278" i="1" s="1"/>
  <c r="AO2505" i="1"/>
  <c r="AW386" i="1" s="1"/>
  <c r="AO2502" i="1"/>
  <c r="AM2502" i="1"/>
  <c r="AR386" i="1" s="1"/>
  <c r="AT386" i="1" s="1"/>
  <c r="AM2925" i="1"/>
  <c r="AS446" i="1" s="1"/>
  <c r="AM3132" i="1"/>
  <c r="AR476" i="1" s="1"/>
  <c r="AT476" i="1" s="1"/>
  <c r="AO3135" i="1"/>
  <c r="AO3132" i="1"/>
  <c r="AO2421" i="1"/>
  <c r="AO2418" i="1"/>
  <c r="AM2418" i="1"/>
  <c r="AR374" i="1" s="1"/>
  <c r="AT374" i="1" s="1"/>
  <c r="AO2334" i="1"/>
  <c r="AO2337" i="1"/>
  <c r="AW362" i="1" s="1"/>
  <c r="AM2334" i="1"/>
  <c r="AR362" i="1" s="1"/>
  <c r="AT362" i="1" s="1"/>
  <c r="AO608" i="1"/>
  <c r="AO605" i="1"/>
  <c r="AM605" i="1"/>
  <c r="AR115" i="1" s="1"/>
  <c r="AT115" i="1" s="1"/>
  <c r="AM1851" i="1"/>
  <c r="AO1854" i="1"/>
  <c r="AO1851" i="1"/>
  <c r="AO2204" i="1"/>
  <c r="AO2201" i="1"/>
  <c r="AM2201" i="1"/>
  <c r="AR343" i="1" s="1"/>
  <c r="AT343" i="1" s="1"/>
  <c r="AO3300" i="1"/>
  <c r="AO3303" i="1"/>
  <c r="AW500" i="1" s="1"/>
  <c r="AM3300" i="1"/>
  <c r="AR500" i="1" s="1"/>
  <c r="AT500" i="1" s="1"/>
  <c r="AM3254" i="1"/>
  <c r="AS493" i="1" s="1"/>
  <c r="AO1798" i="1"/>
  <c r="AO1795" i="1"/>
  <c r="AM1795" i="1"/>
  <c r="AR285" i="1" s="1"/>
  <c r="AT285" i="1" s="1"/>
  <c r="AO857" i="1"/>
  <c r="AM857" i="1"/>
  <c r="AR151" i="1" s="1"/>
  <c r="AT151" i="1" s="1"/>
  <c r="AO860" i="1"/>
  <c r="AM2544" i="1"/>
  <c r="AR392" i="1" s="1"/>
  <c r="AT392" i="1" s="1"/>
  <c r="AO2547" i="1"/>
  <c r="AO2544" i="1"/>
  <c r="AM958" i="1"/>
  <c r="AS165" i="1" s="1"/>
  <c r="AU164" i="1" s="1"/>
  <c r="AV164" i="1" s="1"/>
  <c r="AM727" i="1"/>
  <c r="AS132" i="1" s="1"/>
  <c r="AM2617" i="1"/>
  <c r="AS402" i="1" s="1"/>
  <c r="AO125" i="1"/>
  <c r="AO122" i="1"/>
  <c r="AM122" i="1"/>
  <c r="AR46" i="1" s="1"/>
  <c r="AM664" i="1"/>
  <c r="AS123" i="1" s="1"/>
  <c r="AO2302" i="1"/>
  <c r="AO2299" i="1"/>
  <c r="AM2299" i="1"/>
  <c r="AR357" i="1" s="1"/>
  <c r="AT357" i="1" s="1"/>
  <c r="AO1532" i="1"/>
  <c r="AO1529" i="1"/>
  <c r="AM1529" i="1"/>
  <c r="AR247" i="1" s="1"/>
  <c r="AT247" i="1" s="1"/>
  <c r="AO1511" i="1"/>
  <c r="AM1508" i="1"/>
  <c r="AR244" i="1" s="1"/>
  <c r="AT244" i="1" s="1"/>
  <c r="AO1508" i="1"/>
  <c r="AM1413" i="1"/>
  <c r="AS230" i="1" s="1"/>
  <c r="AM3310" i="1"/>
  <c r="AS501" i="1" s="1"/>
  <c r="AM2610" i="1"/>
  <c r="AS401" i="1" s="1"/>
  <c r="AO3352" i="1"/>
  <c r="AW507" i="1" s="1"/>
  <c r="AO3349" i="1"/>
  <c r="AM3349" i="1"/>
  <c r="AM3048" i="1"/>
  <c r="AR464" i="1" s="1"/>
  <c r="AT464" i="1" s="1"/>
  <c r="AO3051" i="1"/>
  <c r="AO3048" i="1"/>
  <c r="AM2355" i="1"/>
  <c r="AR365" i="1" s="1"/>
  <c r="AT365" i="1" s="1"/>
  <c r="AO2358" i="1"/>
  <c r="AO2355" i="1"/>
  <c r="AM2943" i="1"/>
  <c r="AR449" i="1" s="1"/>
  <c r="AT449" i="1" s="1"/>
  <c r="AO2946" i="1"/>
  <c r="AO2943" i="1"/>
  <c r="AO1935" i="1"/>
  <c r="AM1935" i="1"/>
  <c r="AR305" i="1" s="1"/>
  <c r="AT305" i="1" s="1"/>
  <c r="AO1938" i="1"/>
  <c r="AM2463" i="1"/>
  <c r="AS380" i="1" s="1"/>
  <c r="AO1777" i="1"/>
  <c r="AO1774" i="1"/>
  <c r="AM1774" i="1"/>
  <c r="AR282" i="1" s="1"/>
  <c r="AT282" i="1" s="1"/>
  <c r="AM2792" i="1"/>
  <c r="AS427" i="1" s="1"/>
  <c r="AO2708" i="1"/>
  <c r="AW415" i="1" s="1"/>
  <c r="AO2705" i="1"/>
  <c r="AM2705" i="1"/>
  <c r="AR415" i="1" s="1"/>
  <c r="AT415" i="1" s="1"/>
  <c r="AM510" i="1"/>
  <c r="AS101" i="1" s="1"/>
  <c r="AM2330" i="1"/>
  <c r="AS361" i="1" s="1"/>
  <c r="AM1721" i="1"/>
  <c r="AS274" i="1" s="1"/>
  <c r="AM881" i="1"/>
  <c r="AS154" i="1" s="1"/>
  <c r="AM3149" i="1"/>
  <c r="AS478" i="1" s="1"/>
  <c r="AO643" i="1"/>
  <c r="AO640" i="1"/>
  <c r="AM640" i="1"/>
  <c r="AR120" i="1" s="1"/>
  <c r="AT120" i="1" s="1"/>
  <c r="AM2320" i="1"/>
  <c r="AR360" i="1" s="1"/>
  <c r="AT360" i="1" s="1"/>
  <c r="AO2323" i="1"/>
  <c r="AO2320" i="1"/>
  <c r="AM3191" i="1"/>
  <c r="AS484" i="1" s="1"/>
  <c r="AM2582" i="1"/>
  <c r="AS397" i="1" s="1"/>
  <c r="AO461" i="1"/>
  <c r="AM458" i="1"/>
  <c r="AO458" i="1"/>
  <c r="AO2677" i="1"/>
  <c r="AM2677" i="1"/>
  <c r="AR411" i="1" s="1"/>
  <c r="AT411" i="1" s="1"/>
  <c r="AO2680" i="1"/>
  <c r="AW411" i="1" s="1"/>
  <c r="AM2512" i="1"/>
  <c r="AS387" i="1" s="1"/>
  <c r="AM1273" i="1"/>
  <c r="AS210" i="1" s="1"/>
  <c r="AO41" i="1"/>
  <c r="AM38" i="1"/>
  <c r="AR34" i="1" s="1"/>
  <c r="AO38" i="1"/>
  <c r="AO755" i="1"/>
  <c r="AO752" i="1"/>
  <c r="AM752" i="1"/>
  <c r="AR136" i="1" s="1"/>
  <c r="AT136" i="1" s="1"/>
  <c r="AM2194" i="1"/>
  <c r="AR342" i="1" s="1"/>
  <c r="AT342" i="1" s="1"/>
  <c r="AO2197" i="1"/>
  <c r="AW342" i="1" s="1"/>
  <c r="AO2194" i="1"/>
  <c r="AM2078" i="1"/>
  <c r="AS325" i="1" s="1"/>
  <c r="AU325" i="1" s="1"/>
  <c r="AV325" i="1" s="1"/>
  <c r="AO2498" i="1"/>
  <c r="AM2495" i="1"/>
  <c r="AR385" i="1" s="1"/>
  <c r="AT385" i="1" s="1"/>
  <c r="AO2495" i="1"/>
  <c r="AM2876" i="1"/>
  <c r="AS439" i="1" s="1"/>
  <c r="AM1217" i="1"/>
  <c r="AS202" i="1" s="1"/>
  <c r="AO1595" i="1"/>
  <c r="AO1592" i="1"/>
  <c r="AM1592" i="1"/>
  <c r="AR256" i="1" s="1"/>
  <c r="AT256" i="1" s="1"/>
  <c r="AM1406" i="1"/>
  <c r="AS229" i="1" s="1"/>
  <c r="AO1469" i="1"/>
  <c r="AO1466" i="1"/>
  <c r="AM1466" i="1"/>
  <c r="AR238" i="1" s="1"/>
  <c r="AT238" i="1" s="1"/>
  <c r="AO1158" i="1"/>
  <c r="AO1161" i="1"/>
  <c r="AM1158" i="1"/>
  <c r="AR194" i="1" s="1"/>
  <c r="AT194" i="1" s="1"/>
  <c r="AM1329" i="1"/>
  <c r="AS218" i="1" s="1"/>
  <c r="AO3436" i="1"/>
  <c r="AO3433" i="1"/>
  <c r="AM3433" i="1"/>
  <c r="AR519" i="1" s="1"/>
  <c r="AT519" i="1" s="1"/>
  <c r="AM1483" i="1"/>
  <c r="AS240" i="1" s="1"/>
  <c r="AM2043" i="1"/>
  <c r="AS320" i="1" s="1"/>
  <c r="AM1749" i="1"/>
  <c r="AS278" i="1" s="1"/>
  <c r="AM2505" i="1"/>
  <c r="AS386" i="1" s="1"/>
  <c r="AO2922" i="1"/>
  <c r="AM2922" i="1"/>
  <c r="AR446" i="1" s="1"/>
  <c r="AT446" i="1" s="1"/>
  <c r="AO2925" i="1"/>
  <c r="AM2337" i="1"/>
  <c r="AS362" i="1" s="1"/>
  <c r="AO1637" i="1"/>
  <c r="AO1634" i="1"/>
  <c r="AM1634" i="1"/>
  <c r="AR262" i="1" s="1"/>
  <c r="AT262" i="1" s="1"/>
  <c r="AM405" i="1"/>
  <c r="AS86" i="1" s="1"/>
  <c r="AM1053" i="1"/>
  <c r="AR179" i="1" s="1"/>
  <c r="AT179" i="1" s="1"/>
  <c r="AO1053" i="1"/>
  <c r="AO1056" i="1"/>
  <c r="AM2148" i="1"/>
  <c r="AS335" i="1" s="1"/>
  <c r="AM594" i="1"/>
  <c r="AS113" i="1" s="1"/>
  <c r="AU112" i="1" s="1"/>
  <c r="AV112" i="1" s="1"/>
  <c r="AM370" i="1"/>
  <c r="AS81" i="1" s="1"/>
  <c r="AM720" i="1"/>
  <c r="AS131" i="1" s="1"/>
  <c r="AO430" i="1"/>
  <c r="AM430" i="1"/>
  <c r="AR90" i="1" s="1"/>
  <c r="AT90" i="1" s="1"/>
  <c r="AO433" i="1"/>
  <c r="AO2341" i="1"/>
  <c r="AM2341" i="1"/>
  <c r="AR363" i="1" s="1"/>
  <c r="AT363" i="1" s="1"/>
  <c r="AO2344" i="1"/>
  <c r="AM2939" i="1"/>
  <c r="AS448" i="1" s="1"/>
  <c r="AM1343" i="1"/>
  <c r="AS220" i="1" s="1"/>
  <c r="AM2869" i="1"/>
  <c r="AS438" i="1" s="1"/>
  <c r="AO1228" i="1"/>
  <c r="AM1228" i="1"/>
  <c r="AR204" i="1" s="1"/>
  <c r="AT204" i="1" s="1"/>
  <c r="AO1231" i="1"/>
  <c r="AO167" i="1"/>
  <c r="AO164" i="1"/>
  <c r="AM164" i="1"/>
  <c r="AR52" i="1" s="1"/>
  <c r="AM1879" i="1"/>
  <c r="AR297" i="1" s="1"/>
  <c r="AT297" i="1" s="1"/>
  <c r="AO1882" i="1"/>
  <c r="AO1879" i="1"/>
  <c r="AO2267" i="1"/>
  <c r="AO2264" i="1"/>
  <c r="AM2264" i="1"/>
  <c r="AR352" i="1" s="1"/>
  <c r="AT352" i="1" s="1"/>
  <c r="AO2411" i="1"/>
  <c r="AO2414" i="1"/>
  <c r="AM2411" i="1"/>
  <c r="AR373" i="1" s="1"/>
  <c r="AT373" i="1" s="1"/>
  <c r="AO3506" i="1"/>
  <c r="AM3503" i="1"/>
  <c r="AO3503" i="1"/>
  <c r="AM1452" i="1"/>
  <c r="AR236" i="1" s="1"/>
  <c r="AT236" i="1" s="1"/>
  <c r="AO1455" i="1"/>
  <c r="AO1452" i="1"/>
  <c r="AO1462" i="1"/>
  <c r="AO1459" i="1"/>
  <c r="AM1459" i="1"/>
  <c r="AR237" i="1" s="1"/>
  <c r="AT237" i="1" s="1"/>
  <c r="AO2838" i="1"/>
  <c r="AM2838" i="1"/>
  <c r="AR434" i="1" s="1"/>
  <c r="AT434" i="1" s="1"/>
  <c r="AO2841" i="1"/>
  <c r="AM321" i="1"/>
  <c r="AS74" i="1" s="1"/>
  <c r="AO3408" i="1"/>
  <c r="AO3405" i="1"/>
  <c r="AM3405" i="1"/>
  <c r="AR515" i="1" s="1"/>
  <c r="AT515" i="1" s="1"/>
  <c r="AM846" i="1"/>
  <c r="AS149" i="1" s="1"/>
  <c r="AO2995" i="1"/>
  <c r="AW456" i="1" s="1"/>
  <c r="AO2992" i="1"/>
  <c r="AM2992" i="1"/>
  <c r="AR456" i="1" s="1"/>
  <c r="AT456" i="1" s="1"/>
  <c r="AM160" i="1"/>
  <c r="AS51" i="1" s="1"/>
  <c r="AM2449" i="1"/>
  <c r="AS378" i="1" s="1"/>
  <c r="AU377" i="1" s="1"/>
  <c r="AV377" i="1" s="1"/>
  <c r="AM839" i="1"/>
  <c r="AS148" i="1" s="1"/>
  <c r="AM2026" i="1"/>
  <c r="AR318" i="1" s="1"/>
  <c r="AT318" i="1" s="1"/>
  <c r="AO2029" i="1"/>
  <c r="AO2026" i="1"/>
  <c r="AO286" i="1"/>
  <c r="AM283" i="1"/>
  <c r="AR69" i="1" s="1"/>
  <c r="AO283" i="1"/>
  <c r="AO531" i="1"/>
  <c r="AO528" i="1"/>
  <c r="AM528" i="1"/>
  <c r="AR104" i="1" s="1"/>
  <c r="AT104" i="1" s="1"/>
  <c r="AM2701" i="1"/>
  <c r="AS414" i="1" s="1"/>
  <c r="AM3492" i="1"/>
  <c r="AS527" i="1" s="1"/>
  <c r="AU526" i="1" s="1"/>
  <c r="AV526" i="1" s="1"/>
  <c r="AO1392" i="1"/>
  <c r="AM1389" i="1"/>
  <c r="AR227" i="1" s="1"/>
  <c r="AT227" i="1" s="1"/>
  <c r="AO1389" i="1"/>
  <c r="AM776" i="1"/>
  <c r="AS139" i="1" s="1"/>
  <c r="AM3142" i="1"/>
  <c r="AS477" i="1" s="1"/>
  <c r="AO1196" i="1"/>
  <c r="AO1193" i="1"/>
  <c r="AM1193" i="1"/>
  <c r="AR199" i="1" s="1"/>
  <c r="AT199" i="1" s="1"/>
  <c r="AM80" i="1"/>
  <c r="AR40" i="1" s="1"/>
  <c r="AO83" i="1"/>
  <c r="AO80" i="1"/>
  <c r="AO3230" i="1"/>
  <c r="AO3233" i="1"/>
  <c r="AM3230" i="1"/>
  <c r="AR490" i="1" s="1"/>
  <c r="AT490" i="1" s="1"/>
  <c r="AM1805" i="1"/>
  <c r="AS286" i="1" s="1"/>
  <c r="AM1907" i="1"/>
  <c r="AR301" i="1" s="1"/>
  <c r="AT301" i="1" s="1"/>
  <c r="AO1910" i="1"/>
  <c r="AO1907" i="1"/>
  <c r="AO3447" i="1"/>
  <c r="AM3447" i="1"/>
  <c r="AR521" i="1" s="1"/>
  <c r="AT521" i="1" s="1"/>
  <c r="AO3450" i="1"/>
  <c r="AM3104" i="1"/>
  <c r="AR472" i="1" s="1"/>
  <c r="AT472" i="1" s="1"/>
  <c r="AO3107" i="1"/>
  <c r="AW472" i="1" s="1"/>
  <c r="AO3104" i="1"/>
  <c r="AO108" i="1"/>
  <c r="AM108" i="1"/>
  <c r="AR44" i="1" s="1"/>
  <c r="AO111" i="1"/>
  <c r="AO66" i="1"/>
  <c r="AO69" i="1"/>
  <c r="AM66" i="1"/>
  <c r="AR38" i="1" s="1"/>
  <c r="AM3219" i="1"/>
  <c r="AS488" i="1" s="1"/>
  <c r="AO1175" i="1"/>
  <c r="AO1172" i="1"/>
  <c r="AM1172" i="1"/>
  <c r="AR196" i="1" s="1"/>
  <c r="AT196" i="1" s="1"/>
  <c r="AM3464" i="1"/>
  <c r="AS523" i="1" s="1"/>
  <c r="AO3485" i="1"/>
  <c r="AW526" i="1" s="1"/>
  <c r="AO3482" i="1"/>
  <c r="AM3482" i="1"/>
  <c r="AR526" i="1" s="1"/>
  <c r="AT526" i="1" s="1"/>
  <c r="AM580" i="1"/>
  <c r="AS111" i="1" s="1"/>
  <c r="AO374" i="1"/>
  <c r="AM374" i="1"/>
  <c r="AR82" i="1" s="1"/>
  <c r="AT82" i="1" s="1"/>
  <c r="AO377" i="1"/>
  <c r="AM1105" i="1"/>
  <c r="AS186" i="1" s="1"/>
  <c r="AO496" i="1"/>
  <c r="AO493" i="1"/>
  <c r="AM493" i="1"/>
  <c r="AR99" i="1" s="1"/>
  <c r="AT99" i="1" s="1"/>
  <c r="AM1259" i="1"/>
  <c r="AS208" i="1" s="1"/>
  <c r="AM1249" i="1"/>
  <c r="AR207" i="1" s="1"/>
  <c r="AT207" i="1" s="1"/>
  <c r="AO1249" i="1"/>
  <c r="AO1252" i="1"/>
  <c r="AO706" i="1"/>
  <c r="AO703" i="1"/>
  <c r="AM703" i="1"/>
  <c r="AR129" i="1" s="1"/>
  <c r="AT129" i="1" s="1"/>
  <c r="AO797" i="1"/>
  <c r="AO794" i="1"/>
  <c r="AM794" i="1"/>
  <c r="AO244" i="1"/>
  <c r="AO241" i="1"/>
  <c r="AM241" i="1"/>
  <c r="AR63" i="1" s="1"/>
  <c r="AM2663" i="1"/>
  <c r="AR409" i="1" s="1"/>
  <c r="AT409" i="1" s="1"/>
  <c r="AO2666" i="1"/>
  <c r="AO2663" i="1"/>
  <c r="AM1952" i="1"/>
  <c r="AS307" i="1" s="1"/>
  <c r="AO34" i="1"/>
  <c r="AO31" i="1"/>
  <c r="AM31" i="1"/>
  <c r="AR33" i="1" s="1"/>
  <c r="AO2057" i="1"/>
  <c r="AW322" i="1" s="1"/>
  <c r="AO2054" i="1"/>
  <c r="AM2054" i="1"/>
  <c r="AR322" i="1" s="1"/>
  <c r="AT322" i="1" s="1"/>
  <c r="AM3377" i="1"/>
  <c r="AR511" i="1" s="1"/>
  <c r="AT511" i="1" s="1"/>
  <c r="AO3380" i="1"/>
  <c r="AO3377" i="1"/>
  <c r="AM1942" i="1"/>
  <c r="AR306" i="1" s="1"/>
  <c r="AT306" i="1" s="1"/>
  <c r="AO1945" i="1"/>
  <c r="AO1942" i="1"/>
  <c r="AO297" i="1"/>
  <c r="AO300" i="1"/>
  <c r="AM297" i="1"/>
  <c r="AR71" i="1" s="1"/>
  <c r="AO692" i="1"/>
  <c r="AO689" i="1"/>
  <c r="AM689" i="1"/>
  <c r="AR127" i="1" s="1"/>
  <c r="AT127" i="1" s="1"/>
  <c r="AM1847" i="1"/>
  <c r="AS292" i="1" s="1"/>
  <c r="AM1186" i="1"/>
  <c r="AR198" i="1" s="1"/>
  <c r="AT198" i="1" s="1"/>
  <c r="AO1189" i="1"/>
  <c r="AW198" i="1" s="1"/>
  <c r="AO1186" i="1"/>
  <c r="AO678" i="1"/>
  <c r="AO675" i="1"/>
  <c r="AM675" i="1"/>
  <c r="AR125" i="1" s="1"/>
  <c r="AT125" i="1" s="1"/>
  <c r="AM2848" i="1"/>
  <c r="AS435" i="1" s="1"/>
  <c r="AO601" i="1"/>
  <c r="AO598" i="1"/>
  <c r="AM598" i="1"/>
  <c r="AR114" i="1" s="1"/>
  <c r="AT114" i="1" s="1"/>
  <c r="AO3212" i="1"/>
  <c r="AM3209" i="1"/>
  <c r="AO3209" i="1"/>
  <c r="AO654" i="1"/>
  <c r="AM654" i="1"/>
  <c r="AR122" i="1" s="1"/>
  <c r="AT122" i="1" s="1"/>
  <c r="AO657" i="1"/>
  <c r="AO251" i="1"/>
  <c r="AO248" i="1"/>
  <c r="AM248" i="1"/>
  <c r="AR64" i="1" s="1"/>
  <c r="AM556" i="1"/>
  <c r="AR108" i="1" s="1"/>
  <c r="AT108" i="1" s="1"/>
  <c r="AO556" i="1"/>
  <c r="AO559" i="1"/>
  <c r="AM3198" i="1"/>
  <c r="AS485" i="1" s="1"/>
  <c r="AM2768" i="1"/>
  <c r="AR424" i="1" s="1"/>
  <c r="AT424" i="1" s="1"/>
  <c r="AO2771" i="1"/>
  <c r="AO2768" i="1"/>
  <c r="AM2533" i="1"/>
  <c r="AS390" i="1" s="1"/>
  <c r="AO3471" i="1"/>
  <c r="AO3468" i="1"/>
  <c r="AM3468" i="1"/>
  <c r="AR524" i="1" s="1"/>
  <c r="AT524" i="1" s="1"/>
  <c r="AO1445" i="1"/>
  <c r="AO1448" i="1"/>
  <c r="AM1445" i="1"/>
  <c r="AR235" i="1" s="1"/>
  <c r="AT235" i="1" s="1"/>
  <c r="AM1203" i="1"/>
  <c r="AS200" i="1" s="1"/>
  <c r="AO1266" i="1"/>
  <c r="AW209" i="1" s="1"/>
  <c r="AO1263" i="1"/>
  <c r="AM1263" i="1"/>
  <c r="AR209" i="1" s="1"/>
  <c r="AT209" i="1" s="1"/>
  <c r="AO972" i="1"/>
  <c r="AW167" i="1" s="1"/>
  <c r="AO969" i="1"/>
  <c r="AM969" i="1"/>
  <c r="AR167" i="1" s="1"/>
  <c r="AT167" i="1" s="1"/>
  <c r="AO1420" i="1"/>
  <c r="AW231" i="1" s="1"/>
  <c r="AO1417" i="1"/>
  <c r="AM1417" i="1"/>
  <c r="AR231" i="1" s="1"/>
  <c r="AT231" i="1" s="1"/>
  <c r="AM1504" i="1"/>
  <c r="AS243" i="1" s="1"/>
  <c r="AM1585" i="1"/>
  <c r="AR255" i="1" s="1"/>
  <c r="AT255" i="1" s="1"/>
  <c r="AO1588" i="1"/>
  <c r="AO1585" i="1"/>
  <c r="AM1560" i="1"/>
  <c r="AS251" i="1" s="1"/>
  <c r="AO1564" i="1"/>
  <c r="AO1567" i="1"/>
  <c r="AW252" i="1" s="1"/>
  <c r="AM1564" i="1"/>
  <c r="AR252" i="1" s="1"/>
  <c r="AT252" i="1" s="1"/>
  <c r="AM2481" i="1"/>
  <c r="AR383" i="1" s="1"/>
  <c r="AT383" i="1" s="1"/>
  <c r="AO2481" i="1"/>
  <c r="AO2484" i="1"/>
  <c r="AW383" i="1" s="1"/>
  <c r="AM2190" i="1"/>
  <c r="AS341" i="1" s="1"/>
  <c r="AM1812" i="1"/>
  <c r="AS287" i="1" s="1"/>
  <c r="AO3090" i="1"/>
  <c r="AM3090" i="1"/>
  <c r="AR470" i="1" s="1"/>
  <c r="AT470" i="1" s="1"/>
  <c r="AO3093" i="1"/>
  <c r="AM2064" i="1"/>
  <c r="AS323" i="1" s="1"/>
  <c r="AM2715" i="1"/>
  <c r="AS416" i="1" s="1"/>
  <c r="AO2967" i="1"/>
  <c r="AO2964" i="1"/>
  <c r="AM2964" i="1"/>
  <c r="AR452" i="1" s="1"/>
  <c r="AT452" i="1" s="1"/>
  <c r="AO2211" i="1"/>
  <c r="AO2208" i="1"/>
  <c r="AM2208" i="1"/>
  <c r="AR344" i="1" s="1"/>
  <c r="AT344" i="1" s="1"/>
  <c r="AO1630" i="1"/>
  <c r="AO1627" i="1"/>
  <c r="AM1627" i="1"/>
  <c r="AR261" i="1" s="1"/>
  <c r="AT261" i="1" s="1"/>
  <c r="AO45" i="1"/>
  <c r="AO48" i="1"/>
  <c r="AM45" i="1"/>
  <c r="AR35" i="1" s="1"/>
  <c r="AO3121" i="1"/>
  <c r="AW474" i="1" s="1"/>
  <c r="AO3118" i="1"/>
  <c r="AM3118" i="1"/>
  <c r="AR474" i="1" s="1"/>
  <c r="AT474" i="1" s="1"/>
  <c r="AM2890" i="1"/>
  <c r="AS441" i="1" s="1"/>
  <c r="AM1837" i="1"/>
  <c r="AR291" i="1" s="1"/>
  <c r="AT291" i="1" s="1"/>
  <c r="AO1840" i="1"/>
  <c r="AO1837" i="1"/>
  <c r="AM3359" i="1"/>
  <c r="AS508" i="1" s="1"/>
  <c r="AM2386" i="1"/>
  <c r="AS369" i="1" s="1"/>
  <c r="AM3086" i="1"/>
  <c r="AS469" i="1" s="1"/>
  <c r="AO979" i="1"/>
  <c r="AO976" i="1"/>
  <c r="AM976" i="1"/>
  <c r="AR168" i="1" s="1"/>
  <c r="AT168" i="1" s="1"/>
  <c r="AO1858" i="1"/>
  <c r="AM1858" i="1"/>
  <c r="AR294" i="1" s="1"/>
  <c r="AT294" i="1" s="1"/>
  <c r="AO1861" i="1"/>
  <c r="AM1280" i="1"/>
  <c r="AS211" i="1" s="1"/>
  <c r="AM1091" i="1"/>
  <c r="AS184" i="1" s="1"/>
  <c r="AM2092" i="1"/>
  <c r="AS327" i="1" s="1"/>
  <c r="AM1109" i="1"/>
  <c r="AR187" i="1" s="1"/>
  <c r="AT187" i="1" s="1"/>
  <c r="AO1112" i="1"/>
  <c r="AO1109" i="1"/>
  <c r="AM2456" i="1"/>
  <c r="AS379" i="1" s="1"/>
  <c r="AM1987" i="1"/>
  <c r="AS312" i="1" s="1"/>
  <c r="AO454" i="1"/>
  <c r="AW93" i="1" s="1"/>
  <c r="AM451" i="1"/>
  <c r="AR93" i="1" s="1"/>
  <c r="AT93" i="1" s="1"/>
  <c r="AO451" i="1"/>
  <c r="AM171" i="1"/>
  <c r="AR53" i="1" s="1"/>
  <c r="AO174" i="1"/>
  <c r="AO171" i="1"/>
  <c r="AM1889" i="1"/>
  <c r="AS298" i="1" s="1"/>
  <c r="AO3345" i="1"/>
  <c r="AW506" i="1" s="1"/>
  <c r="AO3342" i="1"/>
  <c r="AM3342" i="1"/>
  <c r="AR506" i="1" s="1"/>
  <c r="AT506" i="1" s="1"/>
  <c r="AO923" i="1"/>
  <c r="AO920" i="1"/>
  <c r="AM920" i="1"/>
  <c r="AR160" i="1" s="1"/>
  <c r="AT160" i="1" s="1"/>
  <c r="AO944" i="1"/>
  <c r="AO941" i="1"/>
  <c r="AM941" i="1"/>
  <c r="AR163" i="1" s="1"/>
  <c r="AT163" i="1" s="1"/>
  <c r="AO3261" i="1"/>
  <c r="AO3258" i="1"/>
  <c r="AM3258" i="1"/>
  <c r="AR494" i="1" s="1"/>
  <c r="AT494" i="1" s="1"/>
  <c r="AO3398" i="1"/>
  <c r="AO3401" i="1"/>
  <c r="AM3398" i="1"/>
  <c r="AR514" i="1" s="1"/>
  <c r="AT514" i="1" s="1"/>
  <c r="AM1921" i="1"/>
  <c r="AR303" i="1" s="1"/>
  <c r="AT303" i="1" s="1"/>
  <c r="AO1924" i="1"/>
  <c r="AO1921" i="1"/>
  <c r="AO1903" i="1"/>
  <c r="AM1900" i="1"/>
  <c r="AO1900" i="1"/>
  <c r="AO1021" i="1"/>
  <c r="AO1018" i="1"/>
  <c r="AM1018" i="1"/>
  <c r="AR174" i="1" s="1"/>
  <c r="AT174" i="1" s="1"/>
  <c r="AM3240" i="1"/>
  <c r="AS491" i="1" s="1"/>
  <c r="AM3366" i="1"/>
  <c r="AS509" i="1" s="1"/>
  <c r="AM2593" i="1"/>
  <c r="AR399" i="1" s="1"/>
  <c r="AT399" i="1" s="1"/>
  <c r="AO2596" i="1"/>
  <c r="AO2593" i="1"/>
  <c r="AO3181" i="1"/>
  <c r="AM3181" i="1"/>
  <c r="AR483" i="1" s="1"/>
  <c r="AT483" i="1" s="1"/>
  <c r="AO3184" i="1"/>
  <c r="AM804" i="1"/>
  <c r="AS143" i="1" s="1"/>
  <c r="AO1028" i="1"/>
  <c r="AO1025" i="1"/>
  <c r="AM1025" i="1"/>
  <c r="AR175" i="1" s="1"/>
  <c r="AT175" i="1" s="1"/>
  <c r="AM1238" i="1"/>
  <c r="AS205" i="1" s="1"/>
  <c r="AM437" i="1"/>
  <c r="AR91" i="1" s="1"/>
  <c r="AT91" i="1" s="1"/>
  <c r="AO440" i="1"/>
  <c r="AO437" i="1"/>
  <c r="AO1714" i="1"/>
  <c r="AO1711" i="1"/>
  <c r="AM1711" i="1"/>
  <c r="AR273" i="1" s="1"/>
  <c r="AT273" i="1" s="1"/>
  <c r="AO951" i="1"/>
  <c r="AO948" i="1"/>
  <c r="AM948" i="1"/>
  <c r="AO1487" i="1"/>
  <c r="AM1487" i="1"/>
  <c r="AO1490" i="1"/>
  <c r="AM1074" i="1"/>
  <c r="AR182" i="1" s="1"/>
  <c r="AT182" i="1" s="1"/>
  <c r="AO1077" i="1"/>
  <c r="AO1074" i="1"/>
  <c r="AM1690" i="1"/>
  <c r="AR270" i="1" s="1"/>
  <c r="AT270" i="1" s="1"/>
  <c r="AO1693" i="1"/>
  <c r="AW270" i="1" s="1"/>
  <c r="AO1690" i="1"/>
  <c r="AM1875" i="1"/>
  <c r="AS296" i="1" s="1"/>
  <c r="AM1977" i="1"/>
  <c r="AR311" i="1" s="1"/>
  <c r="AT311" i="1" s="1"/>
  <c r="AO1980" i="1"/>
  <c r="AO1977" i="1"/>
  <c r="AO3478" i="1"/>
  <c r="AO3475" i="1"/>
  <c r="AM3475" i="1"/>
  <c r="AR525" i="1" s="1"/>
  <c r="AT525" i="1" s="1"/>
  <c r="AO2880" i="1"/>
  <c r="AM2880" i="1"/>
  <c r="AR440" i="1" s="1"/>
  <c r="AT440" i="1" s="1"/>
  <c r="AO2883" i="1"/>
  <c r="AM2229" i="1"/>
  <c r="AR347" i="1" s="1"/>
  <c r="AT347" i="1" s="1"/>
  <c r="AO2232" i="1"/>
  <c r="AO2229" i="1"/>
  <c r="AO3111" i="1"/>
  <c r="AM3111" i="1"/>
  <c r="AR473" i="1" s="1"/>
  <c r="AT473" i="1" s="1"/>
  <c r="AO3114" i="1"/>
  <c r="AO1658" i="1"/>
  <c r="AO1655" i="1"/>
  <c r="AM1655" i="1"/>
  <c r="AR265" i="1" s="1"/>
  <c r="AT265" i="1" s="1"/>
  <c r="AM1998" i="1"/>
  <c r="AR314" i="1" s="1"/>
  <c r="AT314" i="1" s="1"/>
  <c r="AO2001" i="1"/>
  <c r="AO1998" i="1"/>
  <c r="AO3499" i="1"/>
  <c r="AW528" i="1" s="1"/>
  <c r="AO3496" i="1"/>
  <c r="AM3496" i="1"/>
  <c r="AR528" i="1" s="1"/>
  <c r="AT528" i="1" s="1"/>
  <c r="AM1956" i="1"/>
  <c r="AR308" i="1" s="1"/>
  <c r="AT308" i="1" s="1"/>
  <c r="AO1959" i="1"/>
  <c r="AO1956" i="1"/>
  <c r="AO2400" i="1"/>
  <c r="AO2397" i="1"/>
  <c r="AM2397" i="1"/>
  <c r="AR371" i="1" s="1"/>
  <c r="AT371" i="1" s="1"/>
  <c r="AO2523" i="1"/>
  <c r="AM2523" i="1"/>
  <c r="AR389" i="1" s="1"/>
  <c r="AT389" i="1" s="1"/>
  <c r="AO2526" i="1"/>
  <c r="AO3009" i="1"/>
  <c r="AW458" i="1" s="1"/>
  <c r="AM3006" i="1"/>
  <c r="AR458" i="1" s="1"/>
  <c r="AT458" i="1" s="1"/>
  <c r="AO3006" i="1"/>
  <c r="AO1518" i="1"/>
  <c r="AM1515" i="1"/>
  <c r="AR245" i="1" s="1"/>
  <c r="AT245" i="1" s="1"/>
  <c r="AO1515" i="1"/>
  <c r="AO2911" i="1"/>
  <c r="AO2908" i="1"/>
  <c r="AM2908" i="1"/>
  <c r="AR444" i="1" s="1"/>
  <c r="AT444" i="1" s="1"/>
  <c r="AO762" i="1"/>
  <c r="AO759" i="1"/>
  <c r="AM759" i="1"/>
  <c r="AR137" i="1" s="1"/>
  <c r="AT137" i="1" s="1"/>
  <c r="AM1970" i="1"/>
  <c r="AR310" i="1" s="1"/>
  <c r="AT310" i="1" s="1"/>
  <c r="AO1973" i="1"/>
  <c r="AO1970" i="1"/>
  <c r="AM2803" i="1"/>
  <c r="AR429" i="1" s="1"/>
  <c r="AT429" i="1" s="1"/>
  <c r="AO2806" i="1"/>
  <c r="AO2803" i="1"/>
  <c r="AM2761" i="1"/>
  <c r="AO2764" i="1"/>
  <c r="AO2761" i="1"/>
  <c r="AM2659" i="1"/>
  <c r="AS408" i="1" s="1"/>
  <c r="AM2096" i="1"/>
  <c r="AR328" i="1" s="1"/>
  <c r="AT328" i="1" s="1"/>
  <c r="AO2099" i="1"/>
  <c r="AO2096" i="1"/>
  <c r="AO874" i="1"/>
  <c r="AO871" i="1"/>
  <c r="AM871" i="1"/>
  <c r="AR153" i="1" s="1"/>
  <c r="AT153" i="1" s="1"/>
  <c r="AO2225" i="1"/>
  <c r="AM2222" i="1"/>
  <c r="AR346" i="1" s="1"/>
  <c r="AT346" i="1" s="1"/>
  <c r="AO2222" i="1"/>
  <c r="AM1147" i="1"/>
  <c r="AS192" i="1" s="1"/>
  <c r="AO307" i="1"/>
  <c r="AO304" i="1"/>
  <c r="AM304" i="1"/>
  <c r="AR72" i="1" s="1"/>
  <c r="AM360" i="1"/>
  <c r="AR80" i="1" s="1"/>
  <c r="AT80" i="1" s="1"/>
  <c r="AO363" i="1"/>
  <c r="AW80" i="1" s="1"/>
  <c r="AO360" i="1"/>
  <c r="AM3065" i="1"/>
  <c r="AS466" i="1" s="1"/>
  <c r="AO636" i="1"/>
  <c r="AM633" i="1"/>
  <c r="AR119" i="1" s="1"/>
  <c r="AT119" i="1" s="1"/>
  <c r="AO633" i="1"/>
  <c r="AM832" i="1"/>
  <c r="AS147" i="1" s="1"/>
  <c r="AM146" i="1"/>
  <c r="AS49" i="1" s="1"/>
  <c r="AO2974" i="1"/>
  <c r="AO2971" i="1"/>
  <c r="AM2971" i="1"/>
  <c r="AM2183" i="1"/>
  <c r="AS340" i="1" s="1"/>
  <c r="AM27" i="1"/>
  <c r="AS32" i="1" s="1"/>
  <c r="AM1868" i="1"/>
  <c r="AS295" i="1" s="1"/>
  <c r="AM2621" i="1"/>
  <c r="AR403" i="1" s="1"/>
  <c r="AT403" i="1" s="1"/>
  <c r="AO2624" i="1"/>
  <c r="AO2621" i="1"/>
  <c r="AO2918" i="1"/>
  <c r="AM2915" i="1"/>
  <c r="AR445" i="1" s="1"/>
  <c r="AT445" i="1" s="1"/>
  <c r="AO2915" i="1"/>
  <c r="AM671" i="1"/>
  <c r="AS124" i="1" s="1"/>
  <c r="AO2138" i="1"/>
  <c r="AO2141" i="1"/>
  <c r="AW334" i="1" s="1"/>
  <c r="AM2138" i="1"/>
  <c r="AR334" i="1" s="1"/>
  <c r="AT334" i="1" s="1"/>
  <c r="AM965" i="1"/>
  <c r="AS166" i="1" s="1"/>
  <c r="AU166" i="1" s="1"/>
  <c r="AV166" i="1" s="1"/>
  <c r="AO482" i="1"/>
  <c r="AO479" i="1"/>
  <c r="AM479" i="1"/>
  <c r="AR97" i="1" s="1"/>
  <c r="AT97" i="1" s="1"/>
  <c r="AO2120" i="1"/>
  <c r="AM2117" i="1"/>
  <c r="AR331" i="1" s="1"/>
  <c r="AT331" i="1" s="1"/>
  <c r="AO2117" i="1"/>
  <c r="AM2474" i="1"/>
  <c r="AR382" i="1" s="1"/>
  <c r="AT382" i="1" s="1"/>
  <c r="AO2477" i="1"/>
  <c r="AO2474" i="1"/>
  <c r="AM1784" i="1"/>
  <c r="AS283" i="1" s="1"/>
  <c r="AO3275" i="1"/>
  <c r="AO3272" i="1"/>
  <c r="AM3272" i="1"/>
  <c r="AR496" i="1" s="1"/>
  <c r="AT496" i="1" s="1"/>
  <c r="AM2929" i="1"/>
  <c r="AO2929" i="1"/>
  <c r="AO2932" i="1"/>
  <c r="AM825" i="1"/>
  <c r="AS146" i="1" s="1"/>
  <c r="AO3429" i="1"/>
  <c r="AO3426" i="1"/>
  <c r="AM3426" i="1"/>
  <c r="AR518" i="1" s="1"/>
  <c r="AT518" i="1" s="1"/>
  <c r="AO2131" i="1"/>
  <c r="AO2134" i="1"/>
  <c r="AM2131" i="1"/>
  <c r="AM2260" i="1"/>
  <c r="AS351" i="1" s="1"/>
  <c r="AU350" i="1" s="1"/>
  <c r="AV350" i="1" s="1"/>
  <c r="AM2488" i="1"/>
  <c r="AR384" i="1" s="1"/>
  <c r="AT384" i="1" s="1"/>
  <c r="AO2491" i="1"/>
  <c r="AO2488" i="1"/>
  <c r="AM2288" i="1"/>
  <c r="AS355" i="1" s="1"/>
  <c r="AO3013" i="1"/>
  <c r="AM3013" i="1"/>
  <c r="AR459" i="1" s="1"/>
  <c r="AT459" i="1" s="1"/>
  <c r="AO3016" i="1"/>
  <c r="AM2236" i="1"/>
  <c r="AR348" i="1" s="1"/>
  <c r="AT348" i="1" s="1"/>
  <c r="AO2236" i="1"/>
  <c r="AO2239" i="1"/>
  <c r="AO622" i="1"/>
  <c r="AO619" i="1"/>
  <c r="AM619" i="1"/>
  <c r="AR117" i="1" s="1"/>
  <c r="AT117" i="1" s="1"/>
  <c r="AO1014" i="1"/>
  <c r="AO1011" i="1"/>
  <c r="AM1011" i="1"/>
  <c r="AR173" i="1" s="1"/>
  <c r="AT173" i="1" s="1"/>
  <c r="AM1284" i="1"/>
  <c r="AR212" i="1" s="1"/>
  <c r="AT212" i="1" s="1"/>
  <c r="AO1287" i="1"/>
  <c r="AO1284" i="1"/>
  <c r="AM1473" i="1"/>
  <c r="AR239" i="1" s="1"/>
  <c r="AT239" i="1" s="1"/>
  <c r="AO1476" i="1"/>
  <c r="AO1473" i="1"/>
  <c r="AM1357" i="1"/>
  <c r="AS222" i="1" s="1"/>
  <c r="AM1441" i="1"/>
  <c r="AS234" i="1" s="1"/>
  <c r="AU234" i="1" s="1"/>
  <c r="AV234" i="1" s="1"/>
  <c r="AO1371" i="1"/>
  <c r="AO1368" i="1"/>
  <c r="AM1368" i="1"/>
  <c r="AR224" i="1" s="1"/>
  <c r="AT224" i="1" s="1"/>
  <c r="AO1791" i="1"/>
  <c r="AM1788" i="1"/>
  <c r="AR284" i="1" s="1"/>
  <c r="AT284" i="1" s="1"/>
  <c r="AO1788" i="1"/>
  <c r="AO1833" i="1"/>
  <c r="AW290" i="1" s="1"/>
  <c r="AM1830" i="1"/>
  <c r="AR290" i="1" s="1"/>
  <c r="AT290" i="1" s="1"/>
  <c r="AO1830" i="1"/>
  <c r="AM3289" i="1"/>
  <c r="AS498" i="1" s="1"/>
  <c r="AM3205" i="1"/>
  <c r="AS486" i="1" s="1"/>
  <c r="AO3177" i="1"/>
  <c r="AW482" i="1" s="1"/>
  <c r="AO3174" i="1"/>
  <c r="AM3174" i="1"/>
  <c r="AR482" i="1" s="1"/>
  <c r="AT482" i="1" s="1"/>
  <c r="AO3373" i="1"/>
  <c r="AM3370" i="1"/>
  <c r="AR510" i="1" s="1"/>
  <c r="AT510" i="1" s="1"/>
  <c r="AO3370" i="1"/>
  <c r="AM3156" i="1"/>
  <c r="AS479" i="1" s="1"/>
  <c r="AO1336" i="1"/>
  <c r="AM1333" i="1"/>
  <c r="AR219" i="1" s="1"/>
  <c r="AT219" i="1" s="1"/>
  <c r="AO1333" i="1"/>
  <c r="AO2271" i="1"/>
  <c r="AO2274" i="1"/>
  <c r="AM2271" i="1"/>
  <c r="AR353" i="1" s="1"/>
  <c r="AT353" i="1" s="1"/>
  <c r="AM2568" i="1"/>
  <c r="AS395" i="1" s="1"/>
  <c r="AO2691" i="1"/>
  <c r="AM2691" i="1"/>
  <c r="AR413" i="1" s="1"/>
  <c r="AT413" i="1" s="1"/>
  <c r="AO2694" i="1"/>
  <c r="AO514" i="1"/>
  <c r="AM514" i="1"/>
  <c r="AR102" i="1" s="1"/>
  <c r="AT102" i="1" s="1"/>
  <c r="AO517" i="1"/>
  <c r="AM2852" i="1"/>
  <c r="AR436" i="1" s="1"/>
  <c r="AT436" i="1" s="1"/>
  <c r="AO2855" i="1"/>
  <c r="AO2852" i="1"/>
  <c r="AO545" i="1"/>
  <c r="AO542" i="1"/>
  <c r="AM542" i="1"/>
  <c r="AR106" i="1" s="1"/>
  <c r="AT106" i="1" s="1"/>
  <c r="AM2799" i="1"/>
  <c r="AS428" i="1" s="1"/>
  <c r="AO3139" i="1"/>
  <c r="AO3142" i="1"/>
  <c r="AM3139" i="1"/>
  <c r="AR477" i="1" s="1"/>
  <c r="AT477" i="1" s="1"/>
  <c r="AM1196" i="1"/>
  <c r="AS199" i="1" s="1"/>
  <c r="AM83" i="1"/>
  <c r="AS40" i="1" s="1"/>
  <c r="AM3233" i="1"/>
  <c r="AS490" i="1" s="1"/>
  <c r="AO1805" i="1"/>
  <c r="AM1802" i="1"/>
  <c r="AR286" i="1" s="1"/>
  <c r="AT286" i="1" s="1"/>
  <c r="AO1802" i="1"/>
  <c r="AM1910" i="1"/>
  <c r="AS301" i="1" s="1"/>
  <c r="AU301" i="1" s="1"/>
  <c r="AV301" i="1" s="1"/>
  <c r="AM3450" i="1"/>
  <c r="AS521" i="1" s="1"/>
  <c r="AM3107" i="1"/>
  <c r="AS472" i="1" s="1"/>
  <c r="AM111" i="1"/>
  <c r="AS44" i="1" s="1"/>
  <c r="AM69" i="1"/>
  <c r="AS38" i="1" s="1"/>
  <c r="AO3216" i="1"/>
  <c r="AM3216" i="1"/>
  <c r="AO3219" i="1"/>
  <c r="AM1175" i="1"/>
  <c r="AS196" i="1" s="1"/>
  <c r="AO3464" i="1"/>
  <c r="AO3461" i="1"/>
  <c r="AM3461" i="1"/>
  <c r="AR523" i="1" s="1"/>
  <c r="AT523" i="1" s="1"/>
  <c r="AM3485" i="1"/>
  <c r="AS526" i="1" s="1"/>
  <c r="AU525" i="1" s="1"/>
  <c r="AV525" i="1" s="1"/>
  <c r="AO580" i="1"/>
  <c r="AO577" i="1"/>
  <c r="AM577" i="1"/>
  <c r="AR111" i="1" s="1"/>
  <c r="AT111" i="1" s="1"/>
  <c r="AM377" i="1"/>
  <c r="AS82" i="1" s="1"/>
  <c r="AM1102" i="1"/>
  <c r="AR186" i="1" s="1"/>
  <c r="AT186" i="1" s="1"/>
  <c r="AO1105" i="1"/>
  <c r="AO1102" i="1"/>
  <c r="AM496" i="1"/>
  <c r="AS99" i="1" s="1"/>
  <c r="AM1256" i="1"/>
  <c r="AR208" i="1" s="1"/>
  <c r="AT208" i="1" s="1"/>
  <c r="AO1259" i="1"/>
  <c r="AO1256" i="1"/>
  <c r="AM1252" i="1"/>
  <c r="AS207" i="1" s="1"/>
  <c r="AU206" i="1" s="1"/>
  <c r="AV206" i="1" s="1"/>
  <c r="AM706" i="1"/>
  <c r="AS129" i="1" s="1"/>
  <c r="AM797" i="1"/>
  <c r="AS142" i="1" s="1"/>
  <c r="AM244" i="1"/>
  <c r="AS63" i="1" s="1"/>
  <c r="AM2666" i="1"/>
  <c r="AS409" i="1" s="1"/>
  <c r="AM1949" i="1"/>
  <c r="AR307" i="1" s="1"/>
  <c r="AT307" i="1" s="1"/>
  <c r="AO1952" i="1"/>
  <c r="AO1949" i="1"/>
  <c r="AM34" i="1"/>
  <c r="AS33" i="1" s="1"/>
  <c r="AM2057" i="1"/>
  <c r="AS322" i="1" s="1"/>
  <c r="AM3380" i="1"/>
  <c r="AS511" i="1" s="1"/>
  <c r="AM1945" i="1"/>
  <c r="AS306" i="1" s="1"/>
  <c r="AM300" i="1"/>
  <c r="AS71" i="1" s="1"/>
  <c r="AM692" i="1"/>
  <c r="AS127" i="1" s="1"/>
  <c r="AM1844" i="1"/>
  <c r="AR292" i="1" s="1"/>
  <c r="AT292" i="1" s="1"/>
  <c r="AO1847" i="1"/>
  <c r="AO1844" i="1"/>
  <c r="AM1189" i="1"/>
  <c r="AS198" i="1" s="1"/>
  <c r="AM678" i="1"/>
  <c r="AS125" i="1" s="1"/>
  <c r="AU125" i="1" s="1"/>
  <c r="AV125" i="1" s="1"/>
  <c r="AO2848" i="1"/>
  <c r="AM2845" i="1"/>
  <c r="AR435" i="1" s="1"/>
  <c r="AT435" i="1" s="1"/>
  <c r="AO2845" i="1"/>
  <c r="AM601" i="1"/>
  <c r="AS114" i="1" s="1"/>
  <c r="AM3212" i="1"/>
  <c r="AS487" i="1" s="1"/>
  <c r="AM657" i="1"/>
  <c r="AS122" i="1" s="1"/>
  <c r="AU122" i="1" s="1"/>
  <c r="AV122" i="1" s="1"/>
  <c r="AM251" i="1"/>
  <c r="AS64" i="1" s="1"/>
  <c r="AM559" i="1"/>
  <c r="AS108" i="1" s="1"/>
  <c r="AO3198" i="1"/>
  <c r="AO3195" i="1"/>
  <c r="AM3195" i="1"/>
  <c r="AR485" i="1" s="1"/>
  <c r="AT485" i="1" s="1"/>
  <c r="AM2771" i="1"/>
  <c r="AS424" i="1" s="1"/>
  <c r="AM2530" i="1"/>
  <c r="AR390" i="1" s="1"/>
  <c r="AT390" i="1" s="1"/>
  <c r="AO2530" i="1"/>
  <c r="AO2533" i="1"/>
  <c r="AM3471" i="1"/>
  <c r="AS524" i="1" s="1"/>
  <c r="AM1448" i="1"/>
  <c r="AS235" i="1" s="1"/>
  <c r="AO1203" i="1"/>
  <c r="AW200" i="1" s="1"/>
  <c r="AO1200" i="1"/>
  <c r="AM1200" i="1"/>
  <c r="AR200" i="1" s="1"/>
  <c r="AT200" i="1" s="1"/>
  <c r="AM1266" i="1"/>
  <c r="AS209" i="1" s="1"/>
  <c r="AM972" i="1"/>
  <c r="AS167" i="1" s="1"/>
  <c r="AM1420" i="1"/>
  <c r="AS231" i="1" s="1"/>
  <c r="AO1501" i="1"/>
  <c r="AM1501" i="1"/>
  <c r="AR243" i="1" s="1"/>
  <c r="AT243" i="1" s="1"/>
  <c r="AO1504" i="1"/>
  <c r="AM1588" i="1"/>
  <c r="AS255" i="1" s="1"/>
  <c r="AM1557" i="1"/>
  <c r="AR251" i="1" s="1"/>
  <c r="AT251" i="1" s="1"/>
  <c r="AO1560" i="1"/>
  <c r="AO1557" i="1"/>
  <c r="AM1567" i="1"/>
  <c r="AS252" i="1" s="1"/>
  <c r="AM2484" i="1"/>
  <c r="AS383" i="1" s="1"/>
  <c r="AO2190" i="1"/>
  <c r="AO2187" i="1"/>
  <c r="AM2187" i="1"/>
  <c r="AR341" i="1" s="1"/>
  <c r="AT341" i="1" s="1"/>
  <c r="AO1809" i="1"/>
  <c r="AM1809" i="1"/>
  <c r="AR287" i="1" s="1"/>
  <c r="AT287" i="1" s="1"/>
  <c r="AO1812" i="1"/>
  <c r="AO2985" i="1"/>
  <c r="AO2988" i="1"/>
  <c r="AW455" i="1" s="1"/>
  <c r="AM2985" i="1"/>
  <c r="AR455" i="1" s="1"/>
  <c r="AT455" i="1" s="1"/>
  <c r="AM3093" i="1"/>
  <c r="AS470" i="1" s="1"/>
  <c r="AU470" i="1" s="1"/>
  <c r="AV470" i="1" s="1"/>
  <c r="AO2061" i="1"/>
  <c r="AO2064" i="1"/>
  <c r="AM2061" i="1"/>
  <c r="AR323" i="1" s="1"/>
  <c r="AT323" i="1" s="1"/>
  <c r="AM2712" i="1"/>
  <c r="AR416" i="1" s="1"/>
  <c r="AT416" i="1" s="1"/>
  <c r="AO2712" i="1"/>
  <c r="AO2715" i="1"/>
  <c r="AM2967" i="1"/>
  <c r="AS452" i="1" s="1"/>
  <c r="AM2211" i="1"/>
  <c r="AS344" i="1" s="1"/>
  <c r="AM1630" i="1"/>
  <c r="AS261" i="1" s="1"/>
  <c r="AM48" i="1"/>
  <c r="AS35" i="1" s="1"/>
  <c r="AM3121" i="1"/>
  <c r="AS474" i="1" s="1"/>
  <c r="AM2887" i="1"/>
  <c r="AR441" i="1" s="1"/>
  <c r="AT441" i="1" s="1"/>
  <c r="AO2887" i="1"/>
  <c r="AO2890" i="1"/>
  <c r="AM1840" i="1"/>
  <c r="AS291" i="1" s="1"/>
  <c r="AO3356" i="1"/>
  <c r="AM3356" i="1"/>
  <c r="AR508" i="1" s="1"/>
  <c r="AT508" i="1" s="1"/>
  <c r="AO3359" i="1"/>
  <c r="AO2383" i="1"/>
  <c r="AO2386" i="1"/>
  <c r="AM2383" i="1"/>
  <c r="AR369" i="1" s="1"/>
  <c r="AT369" i="1" s="1"/>
  <c r="AM3083" i="1"/>
  <c r="AR469" i="1" s="1"/>
  <c r="AT469" i="1" s="1"/>
  <c r="AO3083" i="1"/>
  <c r="AO3086" i="1"/>
  <c r="AW469" i="1" s="1"/>
  <c r="AM979" i="1"/>
  <c r="AS168" i="1" s="1"/>
  <c r="AM1861" i="1"/>
  <c r="AS294" i="1" s="1"/>
  <c r="AO1280" i="1"/>
  <c r="AW211" i="1" s="1"/>
  <c r="AO1277" i="1"/>
  <c r="AM1277" i="1"/>
  <c r="AR211" i="1" s="1"/>
  <c r="AT211" i="1" s="1"/>
  <c r="AO1088" i="1"/>
  <c r="AM1088" i="1"/>
  <c r="AR184" i="1" s="1"/>
  <c r="AT184" i="1" s="1"/>
  <c r="AO1091" i="1"/>
  <c r="AM2089" i="1"/>
  <c r="AR327" i="1" s="1"/>
  <c r="AT327" i="1" s="1"/>
  <c r="AO2092" i="1"/>
  <c r="AO2089" i="1"/>
  <c r="AM1112" i="1"/>
  <c r="AS187" i="1" s="1"/>
  <c r="AU186" i="1" s="1"/>
  <c r="AV186" i="1" s="1"/>
  <c r="AO2456" i="1"/>
  <c r="AO2453" i="1"/>
  <c r="AM2453" i="1"/>
  <c r="AR379" i="1" s="1"/>
  <c r="AT379" i="1" s="1"/>
  <c r="AO1987" i="1"/>
  <c r="AO1984" i="1"/>
  <c r="AM1984" i="1"/>
  <c r="AR312" i="1" s="1"/>
  <c r="AT312" i="1" s="1"/>
  <c r="AM454" i="1"/>
  <c r="AS93" i="1" s="1"/>
  <c r="AM174" i="1"/>
  <c r="AS53" i="1" s="1"/>
  <c r="AO1886" i="1"/>
  <c r="AM1886" i="1"/>
  <c r="AR298" i="1" s="1"/>
  <c r="AT298" i="1" s="1"/>
  <c r="AO1889" i="1"/>
  <c r="AM3345" i="1"/>
  <c r="AS506" i="1" s="1"/>
  <c r="AU506" i="1" s="1"/>
  <c r="AV506" i="1" s="1"/>
  <c r="AM923" i="1"/>
  <c r="AS160" i="1" s="1"/>
  <c r="AM944" i="1"/>
  <c r="AS163" i="1" s="1"/>
  <c r="AM3261" i="1"/>
  <c r="AS494" i="1" s="1"/>
  <c r="AM3401" i="1"/>
  <c r="AS514" i="1" s="1"/>
  <c r="AM1924" i="1"/>
  <c r="AS303" i="1" s="1"/>
  <c r="AM1903" i="1"/>
  <c r="AS300" i="1" s="1"/>
  <c r="AM1021" i="1"/>
  <c r="AS174" i="1" s="1"/>
  <c r="AO3240" i="1"/>
  <c r="AW491" i="1" s="1"/>
  <c r="AO3237" i="1"/>
  <c r="AM3237" i="1"/>
  <c r="AR491" i="1" s="1"/>
  <c r="AT491" i="1" s="1"/>
  <c r="AO3366" i="1"/>
  <c r="AO3363" i="1"/>
  <c r="AM3363" i="1"/>
  <c r="AR509" i="1" s="1"/>
  <c r="AT509" i="1" s="1"/>
  <c r="AM2596" i="1"/>
  <c r="AS399" i="1" s="1"/>
  <c r="AM3184" i="1"/>
  <c r="AS483" i="1" s="1"/>
  <c r="AM801" i="1"/>
  <c r="AR143" i="1" s="1"/>
  <c r="AT143" i="1" s="1"/>
  <c r="AO804" i="1"/>
  <c r="AO801" i="1"/>
  <c r="AM1028" i="1"/>
  <c r="AS175" i="1" s="1"/>
  <c r="AO1238" i="1"/>
  <c r="AO1235" i="1"/>
  <c r="AM1235" i="1"/>
  <c r="AR205" i="1" s="1"/>
  <c r="AT205" i="1" s="1"/>
  <c r="AM440" i="1"/>
  <c r="AS91" i="1" s="1"/>
  <c r="AM1714" i="1"/>
  <c r="AS273" i="1" s="1"/>
  <c r="AU272" i="1" s="1"/>
  <c r="AV272" i="1" s="1"/>
  <c r="AM951" i="1"/>
  <c r="AS164" i="1" s="1"/>
  <c r="AM1490" i="1"/>
  <c r="AS241" i="1" s="1"/>
  <c r="AM1077" i="1"/>
  <c r="AS182" i="1" s="1"/>
  <c r="AM1693" i="1"/>
  <c r="AS270" i="1" s="1"/>
  <c r="AM1872" i="1"/>
  <c r="AR296" i="1" s="1"/>
  <c r="AT296" i="1" s="1"/>
  <c r="AO1875" i="1"/>
  <c r="AO1872" i="1"/>
  <c r="AM1980" i="1"/>
  <c r="AS311" i="1" s="1"/>
  <c r="AM3478" i="1"/>
  <c r="AS525" i="1" s="1"/>
  <c r="AM2883" i="1"/>
  <c r="AS440" i="1" s="1"/>
  <c r="AM2232" i="1"/>
  <c r="AS347" i="1" s="1"/>
  <c r="AM3114" i="1"/>
  <c r="AS473" i="1" s="1"/>
  <c r="AU473" i="1" s="1"/>
  <c r="AV473" i="1" s="1"/>
  <c r="AM1658" i="1"/>
  <c r="AS265" i="1" s="1"/>
  <c r="AM2001" i="1"/>
  <c r="AS314" i="1" s="1"/>
  <c r="AM3499" i="1"/>
  <c r="AS528" i="1" s="1"/>
  <c r="AM1959" i="1"/>
  <c r="AS308" i="1" s="1"/>
  <c r="AM2400" i="1"/>
  <c r="AS371" i="1" s="1"/>
  <c r="AM2526" i="1"/>
  <c r="AS389" i="1" s="1"/>
  <c r="AM3009" i="1"/>
  <c r="AS458" i="1" s="1"/>
  <c r="AM1518" i="1"/>
  <c r="AS245" i="1" s="1"/>
  <c r="AM2911" i="1"/>
  <c r="AS444" i="1" s="1"/>
  <c r="AM762" i="1"/>
  <c r="AS137" i="1" s="1"/>
  <c r="AM1973" i="1"/>
  <c r="AS310" i="1" s="1"/>
  <c r="AM2806" i="1"/>
  <c r="AS429" i="1" s="1"/>
  <c r="AU428" i="1" s="1"/>
  <c r="AV428" i="1" s="1"/>
  <c r="AM2764" i="1"/>
  <c r="AS423" i="1" s="1"/>
  <c r="AO255" i="1"/>
  <c r="AO258" i="1"/>
  <c r="AM255" i="1"/>
  <c r="AR65" i="1" s="1"/>
  <c r="AO2659" i="1"/>
  <c r="AM2656" i="1"/>
  <c r="AR408" i="1" s="1"/>
  <c r="AT408" i="1" s="1"/>
  <c r="AO2656" i="1"/>
  <c r="AM2099" i="1"/>
  <c r="AS328" i="1" s="1"/>
  <c r="AM874" i="1"/>
  <c r="AS153" i="1" s="1"/>
  <c r="AM2988" i="1"/>
  <c r="AS455" i="1" s="1"/>
  <c r="AM2225" i="1"/>
  <c r="AS346" i="1" s="1"/>
  <c r="AO1147" i="1"/>
  <c r="AW192" i="1" s="1"/>
  <c r="AO1144" i="1"/>
  <c r="AM1144" i="1"/>
  <c r="AM307" i="1"/>
  <c r="AS72" i="1" s="1"/>
  <c r="AM363" i="1"/>
  <c r="AS80" i="1" s="1"/>
  <c r="AM3062" i="1"/>
  <c r="AR466" i="1" s="1"/>
  <c r="AT466" i="1" s="1"/>
  <c r="AO3065" i="1"/>
  <c r="AO3062" i="1"/>
  <c r="AM636" i="1"/>
  <c r="AS119" i="1" s="1"/>
  <c r="AO832" i="1"/>
  <c r="AO829" i="1"/>
  <c r="AM829" i="1"/>
  <c r="AR147" i="1" s="1"/>
  <c r="AT147" i="1" s="1"/>
  <c r="AM143" i="1"/>
  <c r="AR49" i="1" s="1"/>
  <c r="AO146" i="1"/>
  <c r="AW49" i="1" s="1"/>
  <c r="AO143" i="1"/>
  <c r="AM2974" i="1"/>
  <c r="AS453" i="1" s="1"/>
  <c r="AO2183" i="1"/>
  <c r="AO2180" i="1"/>
  <c r="AM2180" i="1"/>
  <c r="AR340" i="1" s="1"/>
  <c r="AT340" i="1" s="1"/>
  <c r="AO27" i="1"/>
  <c r="AW32" i="1" s="1"/>
  <c r="AO24" i="1"/>
  <c r="AM24" i="1"/>
  <c r="AR32" i="1" s="1"/>
  <c r="AM1865" i="1"/>
  <c r="AO1865" i="1"/>
  <c r="AO1868" i="1"/>
  <c r="AW295" i="1" s="1"/>
  <c r="AM2624" i="1"/>
  <c r="AS403" i="1" s="1"/>
  <c r="AM2918" i="1"/>
  <c r="AS445" i="1" s="1"/>
  <c r="AO671" i="1"/>
  <c r="AW124" i="1" s="1"/>
  <c r="AO668" i="1"/>
  <c r="AM668" i="1"/>
  <c r="AR124" i="1" s="1"/>
  <c r="AT124" i="1" s="1"/>
  <c r="AM2141" i="1"/>
  <c r="AS334" i="1" s="1"/>
  <c r="AU334" i="1" s="1"/>
  <c r="AV334" i="1" s="1"/>
  <c r="AO965" i="1"/>
  <c r="AO962" i="1"/>
  <c r="AM962" i="1"/>
  <c r="AR166" i="1" s="1"/>
  <c r="AT166" i="1" s="1"/>
  <c r="AM482" i="1"/>
  <c r="AS97" i="1" s="1"/>
  <c r="AM2120" i="1"/>
  <c r="AS331" i="1" s="1"/>
  <c r="AM2477" i="1"/>
  <c r="AS382" i="1" s="1"/>
  <c r="AU381" i="1" s="1"/>
  <c r="AV381" i="1" s="1"/>
  <c r="AM1781" i="1"/>
  <c r="AR283" i="1" s="1"/>
  <c r="AT283" i="1" s="1"/>
  <c r="AO1784" i="1"/>
  <c r="AO1781" i="1"/>
  <c r="AM3275" i="1"/>
  <c r="AS496" i="1" s="1"/>
  <c r="AM2932" i="1"/>
  <c r="AS447" i="1" s="1"/>
  <c r="AO1207" i="1"/>
  <c r="AM1207" i="1"/>
  <c r="AR201" i="1" s="1"/>
  <c r="AT201" i="1" s="1"/>
  <c r="AO1210" i="1"/>
  <c r="AO825" i="1"/>
  <c r="AO822" i="1"/>
  <c r="AM822" i="1"/>
  <c r="AR146" i="1" s="1"/>
  <c r="AT146" i="1" s="1"/>
  <c r="AM3429" i="1"/>
  <c r="AS518" i="1" s="1"/>
  <c r="AU518" i="1" s="1"/>
  <c r="AV518" i="1" s="1"/>
  <c r="AM2134" i="1"/>
  <c r="AS333" i="1" s="1"/>
  <c r="AO2260" i="1"/>
  <c r="AO2257" i="1"/>
  <c r="AM2257" i="1"/>
  <c r="AR351" i="1" s="1"/>
  <c r="AT351" i="1" s="1"/>
  <c r="AM2491" i="1"/>
  <c r="AS384" i="1" s="1"/>
  <c r="AM2285" i="1"/>
  <c r="AR355" i="1" s="1"/>
  <c r="AT355" i="1" s="1"/>
  <c r="AO2288" i="1"/>
  <c r="AO2285" i="1"/>
  <c r="AM3016" i="1"/>
  <c r="AS459" i="1" s="1"/>
  <c r="AM2239" i="1"/>
  <c r="AS348" i="1" s="1"/>
  <c r="AM622" i="1"/>
  <c r="AS117" i="1" s="1"/>
  <c r="AM1014" i="1"/>
  <c r="AS173" i="1" s="1"/>
  <c r="AU173" i="1" s="1"/>
  <c r="AV173" i="1" s="1"/>
  <c r="AM1287" i="1"/>
  <c r="AS212" i="1" s="1"/>
  <c r="AM1476" i="1"/>
  <c r="AS239" i="1" s="1"/>
  <c r="AO1357" i="1"/>
  <c r="AM1354" i="1"/>
  <c r="AR222" i="1" s="1"/>
  <c r="AT222" i="1" s="1"/>
  <c r="AO1354" i="1"/>
  <c r="AO1438" i="1"/>
  <c r="AM1438" i="1"/>
  <c r="AR234" i="1" s="1"/>
  <c r="AT234" i="1" s="1"/>
  <c r="AO1441" i="1"/>
  <c r="AM1371" i="1"/>
  <c r="AS224" i="1" s="1"/>
  <c r="AM1791" i="1"/>
  <c r="AS284" i="1" s="1"/>
  <c r="AM1833" i="1"/>
  <c r="AS290" i="1" s="1"/>
  <c r="AM3286" i="1"/>
  <c r="AR498" i="1" s="1"/>
  <c r="AT498" i="1" s="1"/>
  <c r="AO3289" i="1"/>
  <c r="AO3286" i="1"/>
  <c r="AO3205" i="1"/>
  <c r="AO3202" i="1"/>
  <c r="AM3202" i="1"/>
  <c r="AR486" i="1" s="1"/>
  <c r="AT486" i="1" s="1"/>
  <c r="AM3177" i="1"/>
  <c r="AS482" i="1" s="1"/>
  <c r="AM3373" i="1"/>
  <c r="AS510" i="1" s="1"/>
  <c r="AM3153" i="1"/>
  <c r="AR479" i="1" s="1"/>
  <c r="AT479" i="1" s="1"/>
  <c r="AO3156" i="1"/>
  <c r="AO3153" i="1"/>
  <c r="AM1336" i="1"/>
  <c r="AS219" i="1" s="1"/>
  <c r="AM2274" i="1"/>
  <c r="AS353" i="1" s="1"/>
  <c r="AU353" i="1" s="1"/>
  <c r="AV353" i="1" s="1"/>
  <c r="AM2565" i="1"/>
  <c r="AR395" i="1" s="1"/>
  <c r="AT395" i="1" s="1"/>
  <c r="AO2568" i="1"/>
  <c r="AO2565" i="1"/>
  <c r="AM2694" i="1"/>
  <c r="AS413" i="1" s="1"/>
  <c r="AM2635" i="1"/>
  <c r="AR405" i="1" s="1"/>
  <c r="AT405" i="1" s="1"/>
  <c r="AO2638" i="1"/>
  <c r="AW405" i="1" s="1"/>
  <c r="AO2635" i="1"/>
  <c r="AO1525" i="1"/>
  <c r="AO1522" i="1"/>
  <c r="AM1522" i="1"/>
  <c r="AR246" i="1" s="1"/>
  <c r="AT246" i="1" s="1"/>
  <c r="AM983" i="1"/>
  <c r="AR169" i="1" s="1"/>
  <c r="AT169" i="1" s="1"/>
  <c r="AO986" i="1"/>
  <c r="AW169" i="1" s="1"/>
  <c r="AO983" i="1"/>
  <c r="AO2834" i="1"/>
  <c r="AO2831" i="1"/>
  <c r="AM2831" i="1"/>
  <c r="AR433" i="1" s="1"/>
  <c r="AT433" i="1" s="1"/>
  <c r="AM2435" i="1"/>
  <c r="AS376" i="1" s="1"/>
  <c r="AO1308" i="1"/>
  <c r="AW215" i="1" s="1"/>
  <c r="AO1305" i="1"/>
  <c r="AM1305" i="1"/>
  <c r="AR215" i="1" s="1"/>
  <c r="AT215" i="1" s="1"/>
  <c r="AA20" i="1"/>
  <c r="AO2050" i="1"/>
  <c r="AM2047" i="1"/>
  <c r="AO2047" i="1"/>
  <c r="AO447" i="1"/>
  <c r="AW92" i="1" s="1"/>
  <c r="AO444" i="1"/>
  <c r="AM444" i="1"/>
  <c r="AR92" i="1" s="1"/>
  <c r="AT92" i="1" s="1"/>
  <c r="AO384" i="1"/>
  <c r="AO381" i="1"/>
  <c r="AM381" i="1"/>
  <c r="AR83" i="1" s="1"/>
  <c r="AT83" i="1" s="1"/>
  <c r="AM2316" i="1"/>
  <c r="AS359" i="1" s="1"/>
  <c r="AO1641" i="1"/>
  <c r="AM1641" i="1"/>
  <c r="AR263" i="1" s="1"/>
  <c r="AT263" i="1" s="1"/>
  <c r="AO1644" i="1"/>
  <c r="AO2631" i="1"/>
  <c r="AM2628" i="1"/>
  <c r="AR404" i="1" s="1"/>
  <c r="AT404" i="1" s="1"/>
  <c r="AO2628" i="1"/>
  <c r="AM2754" i="1"/>
  <c r="AO2754" i="1"/>
  <c r="AO2757" i="1"/>
  <c r="AW422" i="1" s="1"/>
  <c r="AO1424" i="1"/>
  <c r="AO1427" i="1"/>
  <c r="AM1424" i="1"/>
  <c r="AR232" i="1" s="1"/>
  <c r="AT232" i="1" s="1"/>
  <c r="AO398" i="1"/>
  <c r="AO395" i="1"/>
  <c r="AM395" i="1"/>
  <c r="AR85" i="1" s="1"/>
  <c r="AT85" i="1" s="1"/>
  <c r="AO279" i="1"/>
  <c r="AO276" i="1"/>
  <c r="AM276" i="1"/>
  <c r="AR68" i="1" s="1"/>
  <c r="AO696" i="1"/>
  <c r="AO699" i="1"/>
  <c r="AW128" i="1" s="1"/>
  <c r="AM696" i="1"/>
  <c r="AR128" i="1" s="1"/>
  <c r="AT128" i="1" s="1"/>
  <c r="AO391" i="1"/>
  <c r="AO388" i="1"/>
  <c r="AM388" i="1"/>
  <c r="AR84" i="1" s="1"/>
  <c r="AT84" i="1" s="1"/>
  <c r="AM1060" i="1"/>
  <c r="AO1063" i="1"/>
  <c r="AW180" i="1" s="1"/>
  <c r="AO1060" i="1"/>
  <c r="AO902" i="1"/>
  <c r="AO899" i="1"/>
  <c r="AM899" i="1"/>
  <c r="AR157" i="1" s="1"/>
  <c r="AT157" i="1" s="1"/>
  <c r="AO2393" i="1"/>
  <c r="AO2390" i="1"/>
  <c r="AM2390" i="1"/>
  <c r="AR370" i="1" s="1"/>
  <c r="AT370" i="1" s="1"/>
  <c r="AO3226" i="1"/>
  <c r="AO3223" i="1"/>
  <c r="AM3223" i="1"/>
  <c r="AR489" i="1" s="1"/>
  <c r="AT489" i="1" s="1"/>
  <c r="AO293" i="1"/>
  <c r="AO290" i="1"/>
  <c r="AM290" i="1"/>
  <c r="AR70" i="1" s="1"/>
  <c r="AM1816" i="1"/>
  <c r="AR288" i="1" s="1"/>
  <c r="AT288" i="1" s="1"/>
  <c r="AO1819" i="1"/>
  <c r="AO1816" i="1"/>
  <c r="AM1991" i="1"/>
  <c r="AR313" i="1" s="1"/>
  <c r="AT313" i="1" s="1"/>
  <c r="AO1994" i="1"/>
  <c r="AO1991" i="1"/>
  <c r="AO332" i="1"/>
  <c r="AO335" i="1"/>
  <c r="AM332" i="1"/>
  <c r="AR76" i="1" s="1"/>
  <c r="AO1168" i="1"/>
  <c r="AM1165" i="1"/>
  <c r="AR195" i="1" s="1"/>
  <c r="AT195" i="1" s="1"/>
  <c r="AO1165" i="1"/>
  <c r="AO1242" i="1"/>
  <c r="AM1242" i="1"/>
  <c r="AR206" i="1" s="1"/>
  <c r="AT206" i="1" s="1"/>
  <c r="AO1245" i="1"/>
  <c r="AO1385" i="1"/>
  <c r="AM1382" i="1"/>
  <c r="AR226" i="1" s="1"/>
  <c r="AT226" i="1" s="1"/>
  <c r="AO1382" i="1"/>
  <c r="AO1546" i="1"/>
  <c r="AO1543" i="1"/>
  <c r="AM1543" i="1"/>
  <c r="AR249" i="1" s="1"/>
  <c r="AT249" i="1" s="1"/>
  <c r="AO2292" i="1"/>
  <c r="AM2292" i="1"/>
  <c r="AR356" i="1" s="1"/>
  <c r="AT356" i="1" s="1"/>
  <c r="AO2295" i="1"/>
  <c r="AO1616" i="1"/>
  <c r="AO1613" i="1"/>
  <c r="AM1613" i="1"/>
  <c r="AR259" i="1" s="1"/>
  <c r="AT259" i="1" s="1"/>
  <c r="AM780" i="1"/>
  <c r="AR140" i="1" s="1"/>
  <c r="AT140" i="1" s="1"/>
  <c r="AO783" i="1"/>
  <c r="AW140" i="1" s="1"/>
  <c r="AO780" i="1"/>
  <c r="AO808" i="1"/>
  <c r="AM808" i="1"/>
  <c r="AR144" i="1" s="1"/>
  <c r="AT144" i="1" s="1"/>
  <c r="AO811" i="1"/>
  <c r="AW144" i="1" s="1"/>
  <c r="AO3100" i="1"/>
  <c r="AO3097" i="1"/>
  <c r="AM3097" i="1"/>
  <c r="AR471" i="1" s="1"/>
  <c r="AT471" i="1" s="1"/>
  <c r="AO272" i="1"/>
  <c r="AO269" i="1"/>
  <c r="AM269" i="1"/>
  <c r="AR67" i="1" s="1"/>
  <c r="AO223" i="1"/>
  <c r="AO220" i="1"/>
  <c r="AM220" i="1"/>
  <c r="AM3317" i="1"/>
  <c r="AS502" i="1" s="1"/>
  <c r="AO104" i="1"/>
  <c r="AW43" i="1" s="1"/>
  <c r="AM101" i="1"/>
  <c r="AR43" i="1" s="1"/>
  <c r="AO101" i="1"/>
  <c r="AM1725" i="1"/>
  <c r="AR275" i="1" s="1"/>
  <c r="AT275" i="1" s="1"/>
  <c r="AO1728" i="1"/>
  <c r="AO1725" i="1"/>
  <c r="AO1224" i="1"/>
  <c r="AW203" i="1" s="1"/>
  <c r="AO1221" i="1"/>
  <c r="AM1221" i="1"/>
  <c r="AR203" i="1" s="1"/>
  <c r="AT203" i="1" s="1"/>
  <c r="AM1179" i="1"/>
  <c r="AR197" i="1" s="1"/>
  <c r="AT197" i="1" s="1"/>
  <c r="AO1182" i="1"/>
  <c r="AO1179" i="1"/>
  <c r="AM2085" i="1"/>
  <c r="AS326" i="1" s="1"/>
  <c r="AO1081" i="1"/>
  <c r="AM1081" i="1"/>
  <c r="AR183" i="1" s="1"/>
  <c r="AT183" i="1" s="1"/>
  <c r="AO1084" i="1"/>
  <c r="AW183" i="1" s="1"/>
  <c r="AM279" i="1"/>
  <c r="AS68" i="1" s="1"/>
  <c r="AM286" i="1"/>
  <c r="AS69" i="1" s="1"/>
  <c r="AM1231" i="1"/>
  <c r="AS204" i="1" s="1"/>
  <c r="AM699" i="1"/>
  <c r="AS128" i="1" s="1"/>
  <c r="AO87" i="1"/>
  <c r="AM87" i="1"/>
  <c r="AR41" i="1" s="1"/>
  <c r="AO90" i="1"/>
  <c r="AM2050" i="1"/>
  <c r="AS321" i="1" s="1"/>
  <c r="AM391" i="1"/>
  <c r="AS84" i="1" s="1"/>
  <c r="AM608" i="1"/>
  <c r="AS115" i="1" s="1"/>
  <c r="AM531" i="1"/>
  <c r="AS104" i="1" s="1"/>
  <c r="AM447" i="1"/>
  <c r="AS92" i="1" s="1"/>
  <c r="AO1294" i="1"/>
  <c r="AO1291" i="1"/>
  <c r="AM1291" i="1"/>
  <c r="AR213" i="1" s="1"/>
  <c r="AT213" i="1" s="1"/>
  <c r="AO1826" i="1"/>
  <c r="AO1823" i="1"/>
  <c r="AM1823" i="1"/>
  <c r="AR289" i="1" s="1"/>
  <c r="AT289" i="1" s="1"/>
  <c r="AM3037" i="1"/>
  <c r="AS462" i="1" s="1"/>
  <c r="AM1928" i="1"/>
  <c r="AR304" i="1" s="1"/>
  <c r="AT304" i="1" s="1"/>
  <c r="AO1931" i="1"/>
  <c r="AO1928" i="1"/>
  <c r="AM1063" i="1"/>
  <c r="AS180" i="1" s="1"/>
  <c r="AM1753" i="1"/>
  <c r="AR279" i="1" s="1"/>
  <c r="AT279" i="1" s="1"/>
  <c r="AO1756" i="1"/>
  <c r="AW279" i="1" s="1"/>
  <c r="AO1753" i="1"/>
  <c r="AM2551" i="1"/>
  <c r="AR393" i="1" s="1"/>
  <c r="AT393" i="1" s="1"/>
  <c r="AO2551" i="1"/>
  <c r="AO2554" i="1"/>
  <c r="AM384" i="1"/>
  <c r="AS83" i="1" s="1"/>
  <c r="AM902" i="1"/>
  <c r="AS157" i="1" s="1"/>
  <c r="AM2393" i="1"/>
  <c r="AS370" i="1" s="1"/>
  <c r="AO1133" i="1"/>
  <c r="AO1130" i="1"/>
  <c r="AM1130" i="1"/>
  <c r="AR190" i="1" s="1"/>
  <c r="AT190" i="1" s="1"/>
  <c r="AO913" i="1"/>
  <c r="AM913" i="1"/>
  <c r="AR159" i="1" s="1"/>
  <c r="AT159" i="1" s="1"/>
  <c r="AO916" i="1"/>
  <c r="AW159" i="1" s="1"/>
  <c r="AM2519" i="1"/>
  <c r="AS388" i="1" s="1"/>
  <c r="AM2638" i="1"/>
  <c r="AS405" i="1" s="1"/>
  <c r="AM2218" i="1"/>
  <c r="AS345" i="1" s="1"/>
  <c r="AM2747" i="1"/>
  <c r="AR421" i="1" s="1"/>
  <c r="AT421" i="1" s="1"/>
  <c r="AO2750" i="1"/>
  <c r="AO2747" i="1"/>
  <c r="AM538" i="1"/>
  <c r="AS105" i="1" s="1"/>
  <c r="AM349" i="1"/>
  <c r="AS78" i="1" s="1"/>
  <c r="AO1707" i="1"/>
  <c r="AO1704" i="1"/>
  <c r="AM1704" i="1"/>
  <c r="AR272" i="1" s="1"/>
  <c r="AT272" i="1" s="1"/>
  <c r="AM1119" i="1"/>
  <c r="AS188" i="1" s="1"/>
  <c r="AM1620" i="1"/>
  <c r="AR260" i="1" s="1"/>
  <c r="AT260" i="1" s="1"/>
  <c r="AO1623" i="1"/>
  <c r="AO1620" i="1"/>
  <c r="AM1637" i="1"/>
  <c r="AS262" i="1" s="1"/>
  <c r="AU262" i="1" s="1"/>
  <c r="AV262" i="1" s="1"/>
  <c r="AM1399" i="1"/>
  <c r="AS228" i="1" s="1"/>
  <c r="AO1378" i="1"/>
  <c r="AO1375" i="1"/>
  <c r="AM1375" i="1"/>
  <c r="AR225" i="1" s="1"/>
  <c r="AT225" i="1" s="1"/>
  <c r="AM1525" i="1"/>
  <c r="AS246" i="1" s="1"/>
  <c r="AM1854" i="1"/>
  <c r="AS293" i="1" s="1"/>
  <c r="AU292" i="1" s="1"/>
  <c r="AV292" i="1" s="1"/>
  <c r="AO3415" i="1"/>
  <c r="AO3412" i="1"/>
  <c r="AM3412" i="1"/>
  <c r="AR516" i="1" s="1"/>
  <c r="AT516" i="1" s="1"/>
  <c r="AM1298" i="1"/>
  <c r="AR214" i="1" s="1"/>
  <c r="AT214" i="1" s="1"/>
  <c r="AO1301" i="1"/>
  <c r="AO1298" i="1"/>
  <c r="AM1896" i="1"/>
  <c r="AS299" i="1" s="1"/>
  <c r="AO2820" i="1"/>
  <c r="AO2817" i="1"/>
  <c r="AM2817" i="1"/>
  <c r="AR431" i="1" s="1"/>
  <c r="AT431" i="1" s="1"/>
  <c r="AM2862" i="1"/>
  <c r="AS437" i="1" s="1"/>
  <c r="AM2673" i="1"/>
  <c r="AS410" i="1" s="1"/>
  <c r="AU410" i="1" s="1"/>
  <c r="AV410" i="1" s="1"/>
  <c r="AM1550" i="1"/>
  <c r="AR250" i="1" s="1"/>
  <c r="AT250" i="1" s="1"/>
  <c r="AO1553" i="1"/>
  <c r="AO1550" i="1"/>
  <c r="AO2901" i="1"/>
  <c r="AM2901" i="1"/>
  <c r="AR443" i="1" s="1"/>
  <c r="AT443" i="1" s="1"/>
  <c r="AO2904" i="1"/>
  <c r="AM3226" i="1"/>
  <c r="AS489" i="1" s="1"/>
  <c r="AM1917" i="1"/>
  <c r="AS302" i="1" s="1"/>
  <c r="AM500" i="1"/>
  <c r="AO503" i="1"/>
  <c r="AW100" i="1" s="1"/>
  <c r="AO500" i="1"/>
  <c r="AM2008" i="1"/>
  <c r="AS315" i="1" s="1"/>
  <c r="AU315" i="1" s="1"/>
  <c r="AV315" i="1" s="1"/>
  <c r="AM181" i="1"/>
  <c r="AS54" i="1" s="1"/>
  <c r="AM293" i="1"/>
  <c r="AS70" i="1" s="1"/>
  <c r="AM2155" i="1"/>
  <c r="AS336" i="1" s="1"/>
  <c r="AM629" i="1"/>
  <c r="AS118" i="1" s="1"/>
  <c r="AM1819" i="1"/>
  <c r="AS288" i="1" s="1"/>
  <c r="AO888" i="1"/>
  <c r="AW155" i="1" s="1"/>
  <c r="AO885" i="1"/>
  <c r="AM885" i="1"/>
  <c r="AR155" i="1" s="1"/>
  <c r="AT155" i="1" s="1"/>
  <c r="AM1994" i="1"/>
  <c r="AS313" i="1" s="1"/>
  <c r="AO2687" i="1"/>
  <c r="AO2684" i="1"/>
  <c r="AM2684" i="1"/>
  <c r="AR412" i="1" s="1"/>
  <c r="AT412" i="1" s="1"/>
  <c r="AO3335" i="1"/>
  <c r="AM3335" i="1"/>
  <c r="AR505" i="1" s="1"/>
  <c r="AT505" i="1" s="1"/>
  <c r="AO3338" i="1"/>
  <c r="AM2246" i="1"/>
  <c r="AS349" i="1" s="1"/>
  <c r="AM185" i="1"/>
  <c r="AR55" i="1" s="1"/>
  <c r="AO188" i="1"/>
  <c r="AO185" i="1"/>
  <c r="AM335" i="1"/>
  <c r="AS76" i="1" s="1"/>
  <c r="AM2470" i="1"/>
  <c r="AS381" i="1" s="1"/>
  <c r="AM1168" i="1"/>
  <c r="AS195" i="1" s="1"/>
  <c r="AO3443" i="1"/>
  <c r="AW520" i="1" s="1"/>
  <c r="AO3440" i="1"/>
  <c r="AM3440" i="1"/>
  <c r="AO2428" i="1"/>
  <c r="AO2425" i="1"/>
  <c r="AM2425" i="1"/>
  <c r="AR375" i="1" s="1"/>
  <c r="AT375" i="1" s="1"/>
  <c r="AO2978" i="1"/>
  <c r="AO2981" i="1"/>
  <c r="AW454" i="1" s="1"/>
  <c r="AM2978" i="1"/>
  <c r="AR454" i="1" s="1"/>
  <c r="AT454" i="1" s="1"/>
  <c r="AM55" i="1"/>
  <c r="AS36" i="1" s="1"/>
  <c r="AM1763" i="1"/>
  <c r="AS280" i="1" s="1"/>
  <c r="AM265" i="1"/>
  <c r="AS66" i="1" s="1"/>
  <c r="AO2281" i="1"/>
  <c r="AM2278" i="1"/>
  <c r="AR354" i="1" s="1"/>
  <c r="AT354" i="1" s="1"/>
  <c r="AO2278" i="1"/>
  <c r="AM986" i="1"/>
  <c r="AS169" i="1" s="1"/>
  <c r="AM1126" i="1"/>
  <c r="AS189" i="1" s="1"/>
  <c r="AO3041" i="1"/>
  <c r="AO3044" i="1"/>
  <c r="AM3041" i="1"/>
  <c r="AR463" i="1" s="1"/>
  <c r="AT463" i="1" s="1"/>
  <c r="AO566" i="1"/>
  <c r="AW109" i="1" s="1"/>
  <c r="AO563" i="1"/>
  <c r="AM563" i="1"/>
  <c r="AR109" i="1" s="1"/>
  <c r="AT109" i="1" s="1"/>
  <c r="AO2960" i="1"/>
  <c r="AM2957" i="1"/>
  <c r="AR451" i="1" s="1"/>
  <c r="AT451" i="1" s="1"/>
  <c r="AO2957" i="1"/>
  <c r="AM2204" i="1"/>
  <c r="AS343" i="1" s="1"/>
  <c r="AM2159" i="1"/>
  <c r="AR337" i="1" s="1"/>
  <c r="AT337" i="1" s="1"/>
  <c r="AO2162" i="1"/>
  <c r="AW337" i="1" s="1"/>
  <c r="AO2159" i="1"/>
  <c r="AM2827" i="1"/>
  <c r="AS432" i="1" s="1"/>
  <c r="AM1067" i="1"/>
  <c r="AR181" i="1" s="1"/>
  <c r="AT181" i="1" s="1"/>
  <c r="AO1070" i="1"/>
  <c r="AO1067" i="1"/>
  <c r="AM314" i="1"/>
  <c r="AS73" i="1" s="1"/>
  <c r="AM3163" i="1"/>
  <c r="AS480" i="1" s="1"/>
  <c r="AM468" i="1"/>
  <c r="AS95" i="1" s="1"/>
  <c r="AM2813" i="1"/>
  <c r="AS430" i="1" s="1"/>
  <c r="AU430" i="1" s="1"/>
  <c r="AV430" i="1" s="1"/>
  <c r="AM1245" i="1"/>
  <c r="AS206" i="1" s="1"/>
  <c r="AO1098" i="1"/>
  <c r="AO1095" i="1"/>
  <c r="AM1095" i="1"/>
  <c r="AR185" i="1" s="1"/>
  <c r="AT185" i="1" s="1"/>
  <c r="AM1609" i="1"/>
  <c r="AS258" i="1" s="1"/>
  <c r="AM1385" i="1"/>
  <c r="AS226" i="1" s="1"/>
  <c r="AM1032" i="1"/>
  <c r="AR176" i="1" s="1"/>
  <c r="AT176" i="1" s="1"/>
  <c r="AO1035" i="1"/>
  <c r="AO1032" i="1"/>
  <c r="AM1665" i="1"/>
  <c r="AS266" i="1" s="1"/>
  <c r="AM1546" i="1"/>
  <c r="AS249" i="1" s="1"/>
  <c r="AM1434" i="1"/>
  <c r="AS233" i="1" s="1"/>
  <c r="AU232" i="1" s="1"/>
  <c r="AV232" i="1" s="1"/>
  <c r="AM1539" i="1"/>
  <c r="AS248" i="1" s="1"/>
  <c r="AO2022" i="1"/>
  <c r="AO2019" i="1"/>
  <c r="AM2019" i="1"/>
  <c r="AR317" i="1" s="1"/>
  <c r="AT317" i="1" s="1"/>
  <c r="AO3265" i="1"/>
  <c r="AM3265" i="1"/>
  <c r="AR495" i="1" s="1"/>
  <c r="AT495" i="1" s="1"/>
  <c r="AO3268" i="1"/>
  <c r="AW495" i="1" s="1"/>
  <c r="AM2295" i="1"/>
  <c r="AS356" i="1" s="1"/>
  <c r="AM2127" i="1"/>
  <c r="AS332" i="1" s="1"/>
  <c r="AM2778" i="1"/>
  <c r="AS425" i="1" s="1"/>
  <c r="AM1616" i="1"/>
  <c r="AS259" i="1" s="1"/>
  <c r="AM2379" i="1"/>
  <c r="AS368" i="1" s="1"/>
  <c r="AU367" i="1" s="1"/>
  <c r="AV367" i="1" s="1"/>
  <c r="AM2106" i="1"/>
  <c r="AS329" i="1" s="1"/>
  <c r="AM3457" i="1"/>
  <c r="AS522" i="1" s="1"/>
  <c r="AM2442" i="1"/>
  <c r="AS377" i="1" s="1"/>
  <c r="AM2897" i="1"/>
  <c r="AS442" i="1" s="1"/>
  <c r="AM426" i="1"/>
  <c r="AS89" i="1" s="1"/>
  <c r="AM783" i="1"/>
  <c r="AS140" i="1" s="1"/>
  <c r="AM1966" i="1"/>
  <c r="AS309" i="1" s="1"/>
  <c r="AU309" i="1" s="1"/>
  <c r="AV309" i="1" s="1"/>
  <c r="AM748" i="1"/>
  <c r="AS135" i="1" s="1"/>
  <c r="AM139" i="1"/>
  <c r="AS48" i="1" s="1"/>
  <c r="AM209" i="1"/>
  <c r="AS58" i="1" s="1"/>
  <c r="AM3128" i="1"/>
  <c r="AS475" i="1" s="1"/>
  <c r="AO2999" i="1"/>
  <c r="AM2999" i="1"/>
  <c r="AR457" i="1" s="1"/>
  <c r="AT457" i="1" s="1"/>
  <c r="AO3002" i="1"/>
  <c r="AM2785" i="1"/>
  <c r="AS426" i="1" s="1"/>
  <c r="AM811" i="1"/>
  <c r="AS144" i="1" s="1"/>
  <c r="AM132" i="1"/>
  <c r="AS47" i="1" s="1"/>
  <c r="AM3023" i="1"/>
  <c r="AS460" i="1" s="1"/>
  <c r="AU460" i="1" s="1"/>
  <c r="AV460" i="1" s="1"/>
  <c r="AM734" i="1"/>
  <c r="AS133" i="1" s="1"/>
  <c r="AO153" i="1"/>
  <c r="AO150" i="1"/>
  <c r="AM150" i="1"/>
  <c r="AR50" i="1" s="1"/>
  <c r="AM2726" i="1"/>
  <c r="AR418" i="1" s="1"/>
  <c r="AT418" i="1" s="1"/>
  <c r="AO2729" i="1"/>
  <c r="AW418" i="1" s="1"/>
  <c r="AO2726" i="1"/>
  <c r="AM3100" i="1"/>
  <c r="AS471" i="1" s="1"/>
  <c r="AM2575" i="1"/>
  <c r="AS396" i="1" s="1"/>
  <c r="AM1049" i="1"/>
  <c r="AS178" i="1" s="1"/>
  <c r="AM615" i="1"/>
  <c r="AS116" i="1" s="1"/>
  <c r="AM272" i="1"/>
  <c r="AS67" i="1" s="1"/>
  <c r="AM867" i="1"/>
  <c r="AS152" i="1" s="1"/>
  <c r="AM223" i="1"/>
  <c r="AS60" i="1" s="1"/>
  <c r="AO230" i="1"/>
  <c r="AO227" i="1"/>
  <c r="AM227" i="1"/>
  <c r="AM895" i="1"/>
  <c r="AS156" i="1" s="1"/>
  <c r="AU156" i="1" s="1"/>
  <c r="AV156" i="1" s="1"/>
  <c r="AM1000" i="1"/>
  <c r="AS171" i="1" s="1"/>
  <c r="AM328" i="1"/>
  <c r="AS75" i="1" s="1"/>
  <c r="AM2036" i="1"/>
  <c r="AS319" i="1" s="1"/>
  <c r="AM419" i="1"/>
  <c r="AS88" i="1" s="1"/>
  <c r="AM2015" i="1"/>
  <c r="AS316" i="1" s="1"/>
  <c r="AM573" i="1"/>
  <c r="AS110" i="1" s="1"/>
  <c r="AU109" i="1" s="1"/>
  <c r="AV109" i="1" s="1"/>
  <c r="AO3317" i="1"/>
  <c r="AO3314" i="1"/>
  <c r="AM3314" i="1"/>
  <c r="AR502" i="1" s="1"/>
  <c r="AT502" i="1" s="1"/>
  <c r="AM489" i="1"/>
  <c r="AS98" i="1" s="1"/>
  <c r="AM237" i="1"/>
  <c r="AS62" i="1" s="1"/>
  <c r="AM104" i="1"/>
  <c r="AS43" i="1" s="1"/>
  <c r="AU42" i="1" s="1"/>
  <c r="AM2071" i="1"/>
  <c r="AS324" i="1" s="1"/>
  <c r="AM192" i="1"/>
  <c r="AR56" i="1" s="1"/>
  <c r="AO195" i="1"/>
  <c r="AO192" i="1"/>
  <c r="AM3170" i="1"/>
  <c r="AS481" i="1" s="1"/>
  <c r="AO202" i="1"/>
  <c r="AW57" i="1" s="1"/>
  <c r="AO199" i="1"/>
  <c r="AM199" i="1"/>
  <c r="AR57" i="1" s="1"/>
  <c r="AO927" i="1"/>
  <c r="AO930" i="1"/>
  <c r="AW161" i="1" s="1"/>
  <c r="AM927" i="1"/>
  <c r="AR161" i="1" s="1"/>
  <c r="AT161" i="1" s="1"/>
  <c r="AM1728" i="1"/>
  <c r="AS275" i="1" s="1"/>
  <c r="AU274" i="1" s="1"/>
  <c r="AV274" i="1" s="1"/>
  <c r="AM993" i="1"/>
  <c r="AS170" i="1" s="1"/>
  <c r="AM1574" i="1"/>
  <c r="AS253" i="1" s="1"/>
  <c r="AO1364" i="1"/>
  <c r="AO1361" i="1"/>
  <c r="AM1361" i="1"/>
  <c r="AR223" i="1" s="1"/>
  <c r="AT223" i="1" s="1"/>
  <c r="AM1224" i="1"/>
  <c r="AS203" i="1" s="1"/>
  <c r="AU203" i="1" s="1"/>
  <c r="AV203" i="1" s="1"/>
  <c r="AM1735" i="1"/>
  <c r="AS276" i="1" s="1"/>
  <c r="AM1182" i="1"/>
  <c r="AS197" i="1" s="1"/>
  <c r="AM1315" i="1"/>
  <c r="AS216" i="1" s="1"/>
  <c r="AO3247" i="1"/>
  <c r="AO3244" i="1"/>
  <c r="AM3244" i="1"/>
  <c r="AR492" i="1" s="1"/>
  <c r="AT492" i="1" s="1"/>
  <c r="AM1700" i="1"/>
  <c r="AS271" i="1" s="1"/>
  <c r="AM3030" i="1"/>
  <c r="AS461" i="1" s="1"/>
  <c r="AM2589" i="1"/>
  <c r="AS398" i="1" s="1"/>
  <c r="AO2085" i="1"/>
  <c r="AM2082" i="1"/>
  <c r="AR326" i="1" s="1"/>
  <c r="AT326" i="1" s="1"/>
  <c r="AO2082" i="1"/>
  <c r="AM3328" i="1"/>
  <c r="AR504" i="1" s="1"/>
  <c r="AT504" i="1" s="1"/>
  <c r="AO3328" i="1"/>
  <c r="AO3331" i="1"/>
  <c r="AM2652" i="1"/>
  <c r="AS407" i="1" s="1"/>
  <c r="AO1672" i="1"/>
  <c r="AW267" i="1" s="1"/>
  <c r="AO1669" i="1"/>
  <c r="AM1669" i="1"/>
  <c r="AR267" i="1" s="1"/>
  <c r="AT267" i="1" s="1"/>
  <c r="AO2316" i="1"/>
  <c r="AM2313" i="1"/>
  <c r="AR359" i="1" s="1"/>
  <c r="AT359" i="1" s="1"/>
  <c r="AO2313" i="1"/>
  <c r="AM1644" i="1"/>
  <c r="AS263" i="1" s="1"/>
  <c r="AM2631" i="1"/>
  <c r="AS404" i="1" s="1"/>
  <c r="AU404" i="1" s="1"/>
  <c r="AV404" i="1" s="1"/>
  <c r="AM2757" i="1"/>
  <c r="AS422" i="1" s="1"/>
  <c r="AM1427" i="1"/>
  <c r="AS232" i="1" s="1"/>
  <c r="AO2516" i="1"/>
  <c r="AM2516" i="1"/>
  <c r="AR388" i="1" s="1"/>
  <c r="AT388" i="1" s="1"/>
  <c r="AO2519" i="1"/>
  <c r="AM1396" i="1"/>
  <c r="AR228" i="1" s="1"/>
  <c r="AT228" i="1" s="1"/>
  <c r="AO1399" i="1"/>
  <c r="AO1396" i="1"/>
  <c r="AO1896" i="1"/>
  <c r="AO1893" i="1"/>
  <c r="AM1893" i="1"/>
  <c r="AR299" i="1" s="1"/>
  <c r="AT299" i="1" s="1"/>
  <c r="AM2824" i="1"/>
  <c r="AR432" i="1" s="1"/>
  <c r="AT432" i="1" s="1"/>
  <c r="AO2827" i="1"/>
  <c r="AO2824" i="1"/>
  <c r="AM2022" i="1"/>
  <c r="AS317" i="1" s="1"/>
  <c r="AO2778" i="1"/>
  <c r="AO2775" i="1"/>
  <c r="AM2775" i="1"/>
  <c r="AR425" i="1" s="1"/>
  <c r="AT425" i="1" s="1"/>
  <c r="AO3457" i="1"/>
  <c r="AO3454" i="1"/>
  <c r="AM3454" i="1"/>
  <c r="AR522" i="1" s="1"/>
  <c r="AT522" i="1" s="1"/>
  <c r="AO426" i="1"/>
  <c r="AO423" i="1"/>
  <c r="AM423" i="1"/>
  <c r="AR89" i="1" s="1"/>
  <c r="AT89" i="1" s="1"/>
  <c r="AO748" i="1"/>
  <c r="AO745" i="1"/>
  <c r="AM745" i="1"/>
  <c r="AR135" i="1" s="1"/>
  <c r="AT135" i="1" s="1"/>
  <c r="AO3125" i="1"/>
  <c r="AM3125" i="1"/>
  <c r="AR475" i="1" s="1"/>
  <c r="AT475" i="1" s="1"/>
  <c r="AO3128" i="1"/>
  <c r="AW475" i="1" s="1"/>
  <c r="AO2785" i="1"/>
  <c r="AO2782" i="1"/>
  <c r="AM2782" i="1"/>
  <c r="AR426" i="1" s="1"/>
  <c r="AT426" i="1" s="1"/>
  <c r="AO1049" i="1"/>
  <c r="AO1046" i="1"/>
  <c r="AM1046" i="1"/>
  <c r="AR178" i="1" s="1"/>
  <c r="AT178" i="1" s="1"/>
  <c r="AM864" i="1"/>
  <c r="AR152" i="1" s="1"/>
  <c r="AT152" i="1" s="1"/>
  <c r="AO867" i="1"/>
  <c r="AO864" i="1"/>
  <c r="AO997" i="1"/>
  <c r="AM997" i="1"/>
  <c r="AR171" i="1" s="1"/>
  <c r="AT171" i="1" s="1"/>
  <c r="AO1000" i="1"/>
  <c r="AW171" i="1" s="1"/>
  <c r="AO416" i="1"/>
  <c r="AM416" i="1"/>
  <c r="AR88" i="1" s="1"/>
  <c r="AT88" i="1" s="1"/>
  <c r="AO419" i="1"/>
  <c r="AW88" i="1" s="1"/>
  <c r="AO570" i="1"/>
  <c r="AM570" i="1"/>
  <c r="AR110" i="1" s="1"/>
  <c r="AT110" i="1" s="1"/>
  <c r="AO573" i="1"/>
  <c r="AW110" i="1" s="1"/>
  <c r="AO1574" i="1"/>
  <c r="AW253" i="1" s="1"/>
  <c r="AO1571" i="1"/>
  <c r="AM1571" i="1"/>
  <c r="AR253" i="1" s="1"/>
  <c r="AT253" i="1" s="1"/>
  <c r="AO1732" i="1"/>
  <c r="AM1732" i="1"/>
  <c r="AR276" i="1" s="1"/>
  <c r="AT276" i="1" s="1"/>
  <c r="AO1735" i="1"/>
  <c r="AW276" i="1" s="1"/>
  <c r="AM1697" i="1"/>
  <c r="AR271" i="1" s="1"/>
  <c r="AT271" i="1" s="1"/>
  <c r="AO1700" i="1"/>
  <c r="AO1697" i="1"/>
  <c r="AM517" i="1"/>
  <c r="AS102" i="1" s="1"/>
  <c r="AU102" i="1" s="1"/>
  <c r="AV102" i="1" s="1"/>
  <c r="AM3422" i="1"/>
  <c r="AS517" i="1" s="1"/>
  <c r="AM1007" i="1"/>
  <c r="AS172" i="1" s="1"/>
  <c r="AM73" i="1"/>
  <c r="AR39" i="1" s="1"/>
  <c r="AO76" i="1"/>
  <c r="AO73" i="1"/>
  <c r="AO3422" i="1"/>
  <c r="AM3419" i="1"/>
  <c r="AR517" i="1" s="1"/>
  <c r="AT517" i="1" s="1"/>
  <c r="AO3419" i="1"/>
  <c r="AO538" i="1"/>
  <c r="AO535" i="1"/>
  <c r="AM535" i="1"/>
  <c r="AR105" i="1" s="1"/>
  <c r="AT105" i="1" s="1"/>
  <c r="AM2859" i="1"/>
  <c r="AR437" i="1" s="1"/>
  <c r="AT437" i="1" s="1"/>
  <c r="AO2859" i="1"/>
  <c r="AO2862" i="1"/>
  <c r="AO2008" i="1"/>
  <c r="AW315" i="1" s="1"/>
  <c r="AO2005" i="1"/>
  <c r="AM2005" i="1"/>
  <c r="AR315" i="1" s="1"/>
  <c r="AT315" i="1" s="1"/>
  <c r="AO629" i="1"/>
  <c r="AO626" i="1"/>
  <c r="AM626" i="1"/>
  <c r="AR118" i="1" s="1"/>
  <c r="AT118" i="1" s="1"/>
  <c r="AO2243" i="1"/>
  <c r="AM2243" i="1"/>
  <c r="AR349" i="1" s="1"/>
  <c r="AT349" i="1" s="1"/>
  <c r="AO2246" i="1"/>
  <c r="AM2467" i="1"/>
  <c r="AR381" i="1" s="1"/>
  <c r="AT381" i="1" s="1"/>
  <c r="AO2470" i="1"/>
  <c r="AO2467" i="1"/>
  <c r="AO55" i="1"/>
  <c r="AW36" i="1" s="1"/>
  <c r="AO52" i="1"/>
  <c r="AM52" i="1"/>
  <c r="AO265" i="1"/>
  <c r="AO262" i="1"/>
  <c r="AM262" i="1"/>
  <c r="AR66" i="1" s="1"/>
  <c r="AM1070" i="1"/>
  <c r="AS181" i="1" s="1"/>
  <c r="AO314" i="1"/>
  <c r="AO311" i="1"/>
  <c r="AM311" i="1"/>
  <c r="AO468" i="1"/>
  <c r="AO465" i="1"/>
  <c r="AM465" i="1"/>
  <c r="AR95" i="1" s="1"/>
  <c r="AT95" i="1" s="1"/>
  <c r="AO2813" i="1"/>
  <c r="AO2810" i="1"/>
  <c r="AM2810" i="1"/>
  <c r="AR430" i="1" s="1"/>
  <c r="AT430" i="1" s="1"/>
  <c r="AO1609" i="1"/>
  <c r="AO1606" i="1"/>
  <c r="AM1606" i="1"/>
  <c r="AR258" i="1" s="1"/>
  <c r="AT258" i="1" s="1"/>
  <c r="AO1665" i="1"/>
  <c r="AO1662" i="1"/>
  <c r="AM1662" i="1"/>
  <c r="AR266" i="1" s="1"/>
  <c r="AT266" i="1" s="1"/>
  <c r="AO1539" i="1"/>
  <c r="AO1536" i="1"/>
  <c r="AM1536" i="1"/>
  <c r="AR248" i="1" s="1"/>
  <c r="AT248" i="1" s="1"/>
  <c r="AO2379" i="1"/>
  <c r="AM2376" i="1"/>
  <c r="AR368" i="1" s="1"/>
  <c r="AT368" i="1" s="1"/>
  <c r="AO2376" i="1"/>
  <c r="AM2439" i="1"/>
  <c r="AR377" i="1" s="1"/>
  <c r="AT377" i="1" s="1"/>
  <c r="AO2442" i="1"/>
  <c r="AW377" i="1" s="1"/>
  <c r="AO2439" i="1"/>
  <c r="AO2897" i="1"/>
  <c r="AO2894" i="1"/>
  <c r="AM2894" i="1"/>
  <c r="AR442" i="1" s="1"/>
  <c r="AT442" i="1" s="1"/>
  <c r="AO3020" i="1"/>
  <c r="AO3023" i="1"/>
  <c r="AW460" i="1" s="1"/>
  <c r="AM3020" i="1"/>
  <c r="AR460" i="1" s="1"/>
  <c r="AT460" i="1" s="1"/>
  <c r="AM153" i="1"/>
  <c r="AS50" i="1" s="1"/>
  <c r="AO612" i="1"/>
  <c r="AM612" i="1"/>
  <c r="AR116" i="1" s="1"/>
  <c r="AT116" i="1" s="1"/>
  <c r="AO615" i="1"/>
  <c r="AO895" i="1"/>
  <c r="AW156" i="1" s="1"/>
  <c r="AO892" i="1"/>
  <c r="AM892" i="1"/>
  <c r="AR156" i="1" s="1"/>
  <c r="AT156" i="1" s="1"/>
  <c r="AO328" i="1"/>
  <c r="AW75" i="1" s="1"/>
  <c r="AO325" i="1"/>
  <c r="AM325" i="1"/>
  <c r="AR75" i="1" s="1"/>
  <c r="AM2012" i="1"/>
  <c r="AR316" i="1" s="1"/>
  <c r="AT316" i="1" s="1"/>
  <c r="AO2015" i="1"/>
  <c r="AW316" i="1" s="1"/>
  <c r="AO2012" i="1"/>
  <c r="AM2068" i="1"/>
  <c r="AR324" i="1" s="1"/>
  <c r="AT324" i="1" s="1"/>
  <c r="AO2071" i="1"/>
  <c r="AO2068" i="1"/>
  <c r="AO1315" i="1"/>
  <c r="AW216" i="1" s="1"/>
  <c r="AO1312" i="1"/>
  <c r="AM1312" i="1"/>
  <c r="AR216" i="1" s="1"/>
  <c r="AT216" i="1" s="1"/>
  <c r="AO3030" i="1"/>
  <c r="AO3027" i="1"/>
  <c r="AM3027" i="1"/>
  <c r="AR461" i="1" s="1"/>
  <c r="AT461" i="1" s="1"/>
  <c r="AM2586" i="1"/>
  <c r="AR398" i="1" s="1"/>
  <c r="AT398" i="1" s="1"/>
  <c r="AO2589" i="1"/>
  <c r="AW398" i="1" s="1"/>
  <c r="AO2586" i="1"/>
  <c r="AO2652" i="1"/>
  <c r="AM2649" i="1"/>
  <c r="AR407" i="1" s="1"/>
  <c r="AT407" i="1" s="1"/>
  <c r="AO2649" i="1"/>
  <c r="AM398" i="1"/>
  <c r="AS85" i="1" s="1"/>
  <c r="AM2029" i="1"/>
  <c r="AS318" i="1" s="1"/>
  <c r="AM167" i="1"/>
  <c r="AS52" i="1" s="1"/>
  <c r="AR520" i="1"/>
  <c r="AT520" i="1" s="1"/>
  <c r="AW82" i="1"/>
  <c r="AW72" i="1"/>
  <c r="AW354" i="1"/>
  <c r="AW170" i="1"/>
  <c r="AW64" i="1"/>
  <c r="AW353" i="1"/>
  <c r="AW117" i="1"/>
  <c r="AR507" i="1"/>
  <c r="AT507" i="1" s="1"/>
  <c r="AW346" i="1"/>
  <c r="AW300" i="1"/>
  <c r="AW453" i="1"/>
  <c r="AW60" i="1"/>
  <c r="AW321" i="1"/>
  <c r="AW448" i="1"/>
  <c r="AW179" i="1"/>
  <c r="AR100" i="1"/>
  <c r="AT100" i="1" s="1"/>
  <c r="AW138" i="1"/>
  <c r="AW484" i="1"/>
  <c r="AW212" i="1"/>
  <c r="AW381" i="1"/>
  <c r="AW335" i="1"/>
  <c r="AW336" i="1"/>
  <c r="AW139" i="1"/>
  <c r="AW409" i="1"/>
  <c r="AW266" i="1"/>
  <c r="AW493" i="1"/>
  <c r="AW249" i="1"/>
  <c r="AW312" i="1"/>
  <c r="AW333" i="1"/>
  <c r="AW168" i="1"/>
  <c r="AW241" i="1"/>
  <c r="AW423" i="1"/>
  <c r="AW488" i="1"/>
  <c r="AW164" i="1"/>
  <c r="AW293" i="1"/>
  <c r="AW67" i="1"/>
  <c r="AW73" i="1"/>
  <c r="AW240" i="1"/>
  <c r="AW447" i="1"/>
  <c r="AW364" i="1"/>
  <c r="AW113" i="1"/>
  <c r="AW393" i="1"/>
  <c r="AW106" i="1"/>
  <c r="AW141" i="1"/>
  <c r="AW217" i="1"/>
  <c r="AW514" i="1"/>
  <c r="AW121" i="1"/>
  <c r="AW347" i="1"/>
  <c r="AW327" i="1"/>
  <c r="AW77" i="1"/>
  <c r="AW208" i="1"/>
  <c r="AW328" i="1"/>
  <c r="AW158" i="1"/>
  <c r="AW197" i="1"/>
  <c r="AW123" i="1"/>
  <c r="AW87" i="1"/>
  <c r="AW417" i="1"/>
  <c r="AW358" i="1"/>
  <c r="AW431" i="1"/>
  <c r="AW176" i="1"/>
  <c r="AW184" i="1"/>
  <c r="AW207" i="1"/>
  <c r="AW384" i="1"/>
  <c r="AW52" i="1"/>
  <c r="AW433" i="1"/>
  <c r="AW111" i="1"/>
  <c r="AW235" i="1"/>
  <c r="AW166" i="1"/>
  <c r="AW351" i="1"/>
  <c r="AW394" i="1"/>
  <c r="AW264" i="1"/>
  <c r="AW344" i="1"/>
  <c r="AW199" i="1"/>
  <c r="AW272" i="1"/>
  <c r="AW441" i="1"/>
  <c r="AW162" i="1"/>
  <c r="AW45" i="1"/>
  <c r="AW258" i="1"/>
  <c r="AW143" i="1"/>
  <c r="AW125" i="1"/>
  <c r="AW299" i="1"/>
  <c r="AW517" i="1"/>
  <c r="AW470" i="1"/>
  <c r="AW53" i="1"/>
  <c r="AW246" i="1"/>
  <c r="AW268" i="1"/>
  <c r="AW340" i="1"/>
  <c r="AW480" i="1"/>
  <c r="AW490" i="1"/>
  <c r="AW366" i="1"/>
  <c r="AW501" i="1"/>
  <c r="AR333" i="1"/>
  <c r="AT333" i="1" s="1"/>
  <c r="AW201" i="1"/>
  <c r="AW177" i="1"/>
  <c r="AW153" i="1"/>
  <c r="AW152" i="1"/>
  <c r="AW378" i="1"/>
  <c r="AW374" i="1"/>
  <c r="AW221" i="1"/>
  <c r="AW304" i="1"/>
  <c r="AW69" i="1"/>
  <c r="AW388" i="1"/>
  <c r="AW287" i="1"/>
  <c r="AW416" i="1"/>
  <c r="AW390" i="1"/>
  <c r="AW401" i="1"/>
  <c r="AW46" i="1"/>
  <c r="AW54" i="1"/>
  <c r="AW288" i="1"/>
  <c r="AW365" i="1"/>
  <c r="AW163" i="1"/>
  <c r="AW154" i="1"/>
  <c r="AR512" i="1"/>
  <c r="AT512" i="1" s="1"/>
  <c r="AW275" i="1"/>
  <c r="AW504" i="1"/>
  <c r="AW102" i="1"/>
  <c r="AW446" i="1"/>
  <c r="AW238" i="1"/>
  <c r="AW511" i="1"/>
  <c r="AW437" i="1"/>
  <c r="AW234" i="1"/>
  <c r="AW436" i="1"/>
  <c r="AW185" i="1"/>
  <c r="AW280" i="1"/>
  <c r="AW37" i="1"/>
  <c r="AW367" i="1"/>
  <c r="AW225" i="1"/>
  <c r="AW195" i="1"/>
  <c r="AW510" i="1"/>
  <c r="AW146" i="1"/>
  <c r="AW189" i="1"/>
  <c r="AW119" i="1"/>
  <c r="AW522" i="1"/>
  <c r="AW283" i="1"/>
  <c r="AW70" i="1"/>
  <c r="AW133" i="1"/>
  <c r="AW414" i="1"/>
  <c r="AW357" i="1"/>
  <c r="AW34" i="1"/>
  <c r="AW303" i="1"/>
  <c r="AW65" i="1"/>
  <c r="AW525" i="1"/>
  <c r="AW410" i="1"/>
  <c r="AW89" i="1"/>
  <c r="AW382" i="1"/>
  <c r="AW515" i="1"/>
  <c r="AW222" i="1"/>
  <c r="AW213" i="1"/>
  <c r="AW294" i="1"/>
  <c r="AW451" i="1"/>
  <c r="AW329" i="1"/>
  <c r="AW157" i="1"/>
  <c r="AW285" i="1"/>
  <c r="AW425" i="1"/>
  <c r="AW505" i="1"/>
  <c r="AW282" i="1"/>
  <c r="AW35" i="1"/>
  <c r="AW516" i="1"/>
  <c r="AW127" i="1"/>
  <c r="AW498" i="1"/>
  <c r="AW114" i="1"/>
  <c r="AW452" i="1"/>
  <c r="AW90" i="1"/>
  <c r="AW142" i="1"/>
  <c r="AW273" i="1"/>
  <c r="AW513" i="1"/>
  <c r="AW487" i="1"/>
  <c r="AW130" i="1"/>
  <c r="AW468" i="1"/>
  <c r="AW407" i="1"/>
  <c r="AW462" i="1"/>
  <c r="AW61" i="1"/>
  <c r="AW131" i="1"/>
  <c r="AW406" i="1"/>
  <c r="AW58" i="1"/>
  <c r="AW341" i="1"/>
  <c r="AW194" i="1"/>
  <c r="AW427" i="1"/>
  <c r="AW59" i="1"/>
  <c r="AW318" i="1"/>
  <c r="AW63" i="1"/>
  <c r="AW174" i="1"/>
  <c r="AW41" i="1"/>
  <c r="AW96" i="1"/>
  <c r="AW261" i="1"/>
  <c r="AR420" i="1"/>
  <c r="AT420" i="1" s="1"/>
  <c r="AR73" i="1"/>
  <c r="AR180" i="1"/>
  <c r="AT180" i="1" s="1"/>
  <c r="AR164" i="1"/>
  <c r="AT164" i="1" s="1"/>
  <c r="AR321" i="1"/>
  <c r="AT321" i="1" s="1"/>
  <c r="AR462" i="1"/>
  <c r="AT462" i="1" s="1"/>
  <c r="AR422" i="1"/>
  <c r="AT422" i="1" s="1"/>
  <c r="AR86" i="1"/>
  <c r="AT86" i="1" s="1"/>
  <c r="AW187" i="1"/>
  <c r="AW103" i="1"/>
  <c r="AW518" i="1"/>
  <c r="AW250" i="1"/>
  <c r="AW112" i="1"/>
  <c r="AW271" i="1"/>
  <c r="AW260" i="1"/>
  <c r="AW68" i="1"/>
  <c r="AW193" i="1"/>
  <c r="AW408" i="1"/>
  <c r="AW375" i="1"/>
  <c r="AW509" i="1"/>
  <c r="AW149" i="1"/>
  <c r="AW175" i="1"/>
  <c r="AW400" i="1"/>
  <c r="AW430" i="1"/>
  <c r="AW135" i="1"/>
  <c r="AW44" i="1"/>
  <c r="AW421" i="1"/>
  <c r="AW78" i="1"/>
  <c r="AW477" i="1"/>
  <c r="AW120" i="1"/>
  <c r="AW305" i="1"/>
  <c r="AW228" i="1"/>
  <c r="AW186" i="1"/>
  <c r="AW313" i="1"/>
  <c r="AW426" i="1"/>
  <c r="AW115" i="1"/>
  <c r="AW297" i="1"/>
  <c r="AW445" i="1"/>
  <c r="AW118" i="1"/>
  <c r="AW38" i="1"/>
  <c r="AW494" i="1"/>
  <c r="AW323" i="1"/>
  <c r="AW376" i="1"/>
  <c r="AW51" i="1"/>
  <c r="AW372" i="1"/>
  <c r="AW33" i="1"/>
  <c r="AW165" i="1"/>
  <c r="AW497" i="1"/>
  <c r="AW502" i="1"/>
  <c r="AW219" i="1"/>
  <c r="AW463" i="1"/>
  <c r="AW94" i="1"/>
  <c r="AW403" i="1"/>
  <c r="AW104" i="1"/>
  <c r="AW368" i="1"/>
  <c r="AW442" i="1"/>
  <c r="AW419" i="1"/>
  <c r="AW160" i="1"/>
  <c r="AW254" i="1"/>
  <c r="AW461" i="1"/>
  <c r="AW190" i="1"/>
  <c r="AW224" i="1"/>
  <c r="AW464" i="1"/>
  <c r="AW395" i="1"/>
  <c r="AW292" i="1"/>
  <c r="AW230" i="1"/>
  <c r="AR241" i="1"/>
  <c r="AT241" i="1" s="1"/>
  <c r="AW40" i="1"/>
  <c r="AR423" i="1"/>
  <c r="AT423" i="1" s="1"/>
  <c r="AR293" i="1"/>
  <c r="AT293" i="1" s="1"/>
  <c r="AW178" i="1"/>
  <c r="AW361" i="1"/>
  <c r="AW265" i="1"/>
  <c r="AW310" i="1"/>
  <c r="AW66" i="1"/>
  <c r="AW499" i="1"/>
  <c r="AW370" i="1"/>
  <c r="AW76" i="1"/>
  <c r="AW489" i="1"/>
  <c r="AW508" i="1"/>
  <c r="AW438" i="1"/>
  <c r="AW248" i="1"/>
  <c r="AW523" i="1"/>
  <c r="AW363" i="1"/>
  <c r="AW496" i="1"/>
  <c r="AW284" i="1"/>
  <c r="AW196" i="1"/>
  <c r="AW136" i="1"/>
  <c r="AW85" i="1"/>
  <c r="AW412" i="1"/>
  <c r="AW244" i="1"/>
  <c r="AW97" i="1"/>
  <c r="AW404" i="1"/>
  <c r="AW81" i="1"/>
  <c r="AW242" i="1"/>
  <c r="AW450" i="1"/>
  <c r="AW277" i="1"/>
  <c r="AW331" i="1"/>
  <c r="AW392" i="1"/>
  <c r="AW459" i="1"/>
  <c r="AW236" i="1"/>
  <c r="AW181" i="1"/>
  <c r="AW218" i="1"/>
  <c r="AW435" i="1"/>
  <c r="AW302" i="1"/>
  <c r="AR488" i="1"/>
  <c r="AT488" i="1" s="1"/>
  <c r="AR513" i="1"/>
  <c r="AT513" i="1" s="1"/>
  <c r="AR130" i="1"/>
  <c r="AT130" i="1" s="1"/>
  <c r="AR240" i="1"/>
  <c r="AT240" i="1" s="1"/>
  <c r="AW479" i="1"/>
  <c r="AW371" i="1"/>
  <c r="AW519" i="1"/>
  <c r="AW343" i="1"/>
  <c r="AW204" i="1"/>
  <c r="AW151" i="1"/>
  <c r="AW227" i="1"/>
  <c r="AW214" i="1"/>
  <c r="AW129" i="1"/>
  <c r="AW326" i="1"/>
  <c r="AW39" i="1"/>
  <c r="AW339" i="1"/>
  <c r="AW397" i="1"/>
  <c r="AW413" i="1"/>
  <c r="AW251" i="1"/>
  <c r="AW308" i="1"/>
  <c r="AR487" i="1"/>
  <c r="AT487" i="1" s="1"/>
  <c r="AR468" i="1"/>
  <c r="AT468" i="1" s="1"/>
  <c r="AW428" i="1"/>
  <c r="AW385" i="1"/>
  <c r="AW440" i="1"/>
  <c r="AW122" i="1"/>
  <c r="AW379" i="1"/>
  <c r="AW373" i="1"/>
  <c r="AW296" i="1"/>
  <c r="AW478" i="1"/>
  <c r="AW524" i="1"/>
  <c r="AW434" i="1"/>
  <c r="AW74" i="1"/>
  <c r="AW108" i="1"/>
  <c r="AW324" i="1"/>
  <c r="AW471" i="1"/>
  <c r="AW369" i="1"/>
  <c r="AW42" i="1"/>
  <c r="AW255" i="1"/>
  <c r="AW239" i="1"/>
  <c r="AW352" i="1"/>
  <c r="AW83" i="1"/>
  <c r="AW527" i="1"/>
  <c r="AW389" i="1"/>
  <c r="AW356" i="1"/>
  <c r="AW317" i="1"/>
  <c r="AW311" i="1"/>
  <c r="AW226" i="1"/>
  <c r="AW55" i="1"/>
  <c r="AW486" i="1"/>
  <c r="AW263" i="1"/>
  <c r="AW359" i="1"/>
  <c r="AW391" i="1"/>
  <c r="AW521" i="1"/>
  <c r="AW105" i="1"/>
  <c r="AW306" i="1"/>
  <c r="AW182" i="1"/>
  <c r="AW492" i="1"/>
  <c r="AW338" i="1"/>
  <c r="AW101" i="1"/>
  <c r="AW350" i="1"/>
  <c r="AW173" i="1"/>
  <c r="AW84" i="1"/>
  <c r="AW503" i="1"/>
  <c r="AW237" i="1"/>
  <c r="AW126" i="1"/>
  <c r="AW319" i="1"/>
  <c r="AW473" i="1"/>
  <c r="AW147" i="1"/>
  <c r="AW99" i="1"/>
  <c r="AW229" i="1"/>
  <c r="AR447" i="1"/>
  <c r="AT447" i="1" s="1"/>
  <c r="AR300" i="1"/>
  <c r="AT300" i="1" s="1"/>
  <c r="AW355" i="1"/>
  <c r="AR36" i="1"/>
  <c r="AR60" i="1"/>
  <c r="AR192" i="1"/>
  <c r="AT192" i="1" s="1"/>
  <c r="AR453" i="1"/>
  <c r="AT453" i="1" s="1"/>
  <c r="AR61" i="1"/>
  <c r="AR295" i="1"/>
  <c r="AT295" i="1" s="1"/>
  <c r="AR142" i="1"/>
  <c r="AT142" i="1" s="1"/>
  <c r="AW116" i="1"/>
  <c r="AW47" i="1"/>
  <c r="AW172" i="1"/>
  <c r="AW399" i="1"/>
  <c r="AW298" i="1"/>
  <c r="AW259" i="1"/>
  <c r="AW330" i="1"/>
  <c r="AW223" i="1"/>
  <c r="AW432" i="1"/>
  <c r="AW444" i="1"/>
  <c r="AW348" i="1"/>
  <c r="AW449" i="1"/>
  <c r="AW289" i="1"/>
  <c r="AW291" i="1"/>
  <c r="AW220" i="1"/>
  <c r="AW529" i="1"/>
  <c r="AW466" i="1"/>
  <c r="AW286" i="1"/>
  <c r="AW91" i="1"/>
  <c r="AW345" i="1"/>
  <c r="AW424" i="1"/>
  <c r="AW50" i="1"/>
  <c r="AW188" i="1"/>
  <c r="AW443" i="1"/>
  <c r="AW314" i="1"/>
  <c r="AW205" i="1"/>
  <c r="AW247" i="1"/>
  <c r="AW483" i="1"/>
  <c r="AW457" i="1"/>
  <c r="AW485" i="1"/>
  <c r="AW243" i="1"/>
  <c r="AW320" i="1"/>
  <c r="AW262" i="1"/>
  <c r="AW274" i="1"/>
  <c r="AW360" i="1"/>
  <c r="AW301" i="1"/>
  <c r="AW48" i="1"/>
  <c r="AW429" i="1"/>
  <c r="AW95" i="1"/>
  <c r="AW349" i="1"/>
  <c r="AW257" i="1"/>
  <c r="AW476" i="1"/>
  <c r="AW256" i="1"/>
  <c r="AW62" i="1"/>
  <c r="AW307" i="1"/>
  <c r="AW137" i="1"/>
  <c r="AW232" i="1"/>
  <c r="AW71" i="1"/>
  <c r="AW206" i="1"/>
  <c r="AW56" i="1"/>
  <c r="AW245" i="1"/>
  <c r="AU480" i="1"/>
  <c r="AV480" i="1" s="1"/>
  <c r="AU184" i="1"/>
  <c r="AV184" i="1" s="1"/>
  <c r="AU144" i="1"/>
  <c r="AV144" i="1" s="1"/>
  <c r="AU239" i="1"/>
  <c r="AV239" i="1" s="1"/>
  <c r="AU303" i="1"/>
  <c r="AV303" i="1" s="1"/>
  <c r="AU333" i="1"/>
  <c r="AV333" i="1" s="1"/>
  <c r="AU425" i="1"/>
  <c r="AV425" i="1" s="1"/>
  <c r="AU61" i="1"/>
  <c r="AV61" i="1" s="1"/>
  <c r="AU484" i="1"/>
  <c r="AV484" i="1" s="1"/>
  <c r="AU311" i="1"/>
  <c r="AV311" i="1" s="1"/>
  <c r="AU474" i="1"/>
  <c r="AV474" i="1" s="1"/>
  <c r="AU123" i="1"/>
  <c r="AV123" i="1" s="1"/>
  <c r="AU124" i="1"/>
  <c r="AV124" i="1" s="1"/>
  <c r="AU257" i="1"/>
  <c r="AV257" i="1" s="1"/>
  <c r="AU190" i="1"/>
  <c r="AV190" i="1" s="1"/>
  <c r="AU105" i="1"/>
  <c r="AU111" i="1"/>
  <c r="AV111" i="1" s="1"/>
  <c r="AU104" i="1"/>
  <c r="AV104" i="1" s="1"/>
  <c r="AU129" i="1"/>
  <c r="AV129" i="1" s="1"/>
  <c r="AU121" i="1"/>
  <c r="AV121" i="1" s="1"/>
  <c r="AU316" i="1"/>
  <c r="AV316" i="1" s="1"/>
  <c r="AU320" i="1"/>
  <c r="AV320" i="1" s="1"/>
  <c r="AU336" i="1"/>
  <c r="AV336" i="1" s="1"/>
  <c r="AU414" i="1"/>
  <c r="AV414" i="1" s="1"/>
  <c r="AU281" i="1"/>
  <c r="AV281" i="1" s="1"/>
  <c r="AU140" i="1"/>
  <c r="AV140" i="1" s="1"/>
  <c r="AU127" i="1"/>
  <c r="AV127" i="1" s="1"/>
  <c r="AU337" i="1"/>
  <c r="AV337" i="1" s="1"/>
  <c r="AU244" i="1"/>
  <c r="AV244" i="1" s="1"/>
  <c r="AU46" i="1"/>
  <c r="AU411" i="1"/>
  <c r="AV411" i="1" s="1"/>
  <c r="AU412" i="1"/>
  <c r="AV412" i="1" s="1"/>
  <c r="AU364" i="1"/>
  <c r="AV364" i="1" s="1"/>
  <c r="AU376" i="1"/>
  <c r="AV376" i="1" s="1"/>
  <c r="AU338" i="1"/>
  <c r="AV338" i="1" s="1"/>
  <c r="AU398" i="1"/>
  <c r="AV398" i="1" s="1"/>
  <c r="AU310" i="1"/>
  <c r="AV310" i="1" s="1"/>
  <c r="AU507" i="1"/>
  <c r="AV507" i="1" s="1"/>
  <c r="AU500" i="1"/>
  <c r="AV500" i="1" s="1"/>
  <c r="AU291" i="1"/>
  <c r="AV291" i="1" s="1"/>
  <c r="AU372" i="1"/>
  <c r="AV372" i="1" s="1"/>
  <c r="AU290" i="1"/>
  <c r="AV290" i="1" s="1"/>
  <c r="AU178" i="1"/>
  <c r="AV178" i="1" s="1"/>
  <c r="AU218" i="1"/>
  <c r="AV218" i="1" s="1"/>
  <c r="AU116" i="1"/>
  <c r="AV116" i="1" s="1"/>
  <c r="AU241" i="1"/>
  <c r="AV241" i="1" s="1"/>
  <c r="AU117" i="1"/>
  <c r="AV117" i="1" s="1"/>
  <c r="AU220" i="1"/>
  <c r="AV220" i="1" s="1"/>
  <c r="AU455" i="1"/>
  <c r="AV455" i="1" s="1"/>
  <c r="AU126" i="1"/>
  <c r="AV126" i="1" s="1"/>
  <c r="AU454" i="1"/>
  <c r="AV454" i="1" s="1"/>
  <c r="AU48" i="1"/>
  <c r="AU161" i="1"/>
  <c r="AV161" i="1" s="1"/>
  <c r="AU436" i="1"/>
  <c r="AV436" i="1" s="1"/>
  <c r="AU359" i="1"/>
  <c r="AV359" i="1" s="1"/>
  <c r="AU401" i="1"/>
  <c r="AV401" i="1" s="1"/>
  <c r="AU133" i="1"/>
  <c r="AV133" i="1" s="1"/>
  <c r="AU236" i="1"/>
  <c r="AV236" i="1" s="1"/>
  <c r="AU330" i="1"/>
  <c r="AV330" i="1" s="1"/>
  <c r="AU387" i="1"/>
  <c r="AV387" i="1" s="1"/>
  <c r="AU400" i="1"/>
  <c r="AV400" i="1" s="1"/>
  <c r="AU134" i="1"/>
  <c r="AV134" i="1" s="1"/>
  <c r="AU282" i="1"/>
  <c r="AV282" i="1" s="1"/>
  <c r="AU440" i="1"/>
  <c r="AV440" i="1" s="1"/>
  <c r="AU175" i="1"/>
  <c r="AV175" i="1" s="1"/>
  <c r="AU33" i="1"/>
  <c r="AU167" i="1"/>
  <c r="AV167" i="1" s="1"/>
  <c r="AU213" i="1"/>
  <c r="AV213" i="1" s="1"/>
  <c r="AU466" i="1"/>
  <c r="AV466" i="1" s="1"/>
  <c r="AU422" i="1"/>
  <c r="AV422" i="1" s="1"/>
  <c r="AU464" i="1"/>
  <c r="AV464" i="1" s="1"/>
  <c r="AU391" i="1"/>
  <c r="AV391" i="1" s="1"/>
  <c r="AU51" i="1"/>
  <c r="AV51" i="1" s="1"/>
  <c r="AU277" i="1"/>
  <c r="AV277" i="1" s="1"/>
  <c r="AU407" i="1"/>
  <c r="AV407" i="1" s="1"/>
  <c r="AU259" i="1"/>
  <c r="AV259" i="1" s="1"/>
  <c r="AU58" i="1"/>
  <c r="AV58" i="1" s="1"/>
  <c r="AU426" i="1"/>
  <c r="AV426" i="1" s="1"/>
  <c r="AU304" i="1"/>
  <c r="AV304" i="1" s="1"/>
  <c r="AU476" i="1"/>
  <c r="AV476" i="1" s="1"/>
  <c r="AU119" i="1"/>
  <c r="AV119" i="1" s="1"/>
  <c r="AU357" i="1"/>
  <c r="AV357" i="1" s="1"/>
  <c r="AU211" i="1"/>
  <c r="AV211" i="1" s="1"/>
  <c r="AU306" i="1"/>
  <c r="AV306" i="1" s="1"/>
  <c r="AU146" i="1"/>
  <c r="AV146" i="1" s="1"/>
  <c r="AU210" i="1"/>
  <c r="AV210" i="1" s="1"/>
  <c r="AU313" i="1"/>
  <c r="AV313" i="1" s="1"/>
  <c r="AU108" i="1"/>
  <c r="AV108" i="1" s="1"/>
  <c r="AU467" i="1"/>
  <c r="AV467" i="1" s="1"/>
  <c r="AU55" i="1"/>
  <c r="AU374" i="1"/>
  <c r="AV374" i="1" s="1"/>
  <c r="AU138" i="1"/>
  <c r="AV138" i="1" s="1"/>
  <c r="AU148" i="1"/>
  <c r="AV148" i="1" s="1"/>
  <c r="AU95" i="1"/>
  <c r="AV95" i="1" s="1"/>
  <c r="AU458" i="1"/>
  <c r="AV458" i="1" s="1"/>
  <c r="AU443" i="1"/>
  <c r="AV443" i="1" s="1"/>
  <c r="AU261" i="1"/>
  <c r="AV261" i="1" s="1"/>
  <c r="AU450" i="1"/>
  <c r="AV450" i="1" s="1"/>
  <c r="AU158" i="1"/>
  <c r="AV158" i="1" s="1"/>
  <c r="AU434" i="1"/>
  <c r="AV434" i="1" s="1"/>
  <c r="AU151" i="1"/>
  <c r="AV151" i="1" s="1"/>
  <c r="AU194" i="1"/>
  <c r="AV194" i="1" s="1"/>
  <c r="AU295" i="1"/>
  <c r="AV295" i="1" s="1"/>
  <c r="AU327" i="1"/>
  <c r="AV327" i="1" s="1"/>
  <c r="AU208" i="1"/>
  <c r="AV208" i="1" s="1"/>
  <c r="AU346" i="1"/>
  <c r="AV346" i="1" s="1"/>
  <c r="AU100" i="1"/>
  <c r="AV100" i="1" s="1"/>
  <c r="AU492" i="1"/>
  <c r="AV492" i="1" s="1"/>
  <c r="AU157" i="1"/>
  <c r="AV157" i="1" s="1"/>
  <c r="AU431" i="1"/>
  <c r="AV431" i="1" s="1"/>
  <c r="AU510" i="1"/>
  <c r="AV510" i="1" s="1"/>
  <c r="AU293" i="1"/>
  <c r="AV293" i="1" s="1"/>
  <c r="AU53" i="1"/>
  <c r="AV53" i="1" s="1"/>
  <c r="AU251" i="1"/>
  <c r="AV251" i="1" s="1"/>
  <c r="AU522" i="1"/>
  <c r="AV522" i="1" s="1"/>
  <c r="AU495" i="1"/>
  <c r="AV495" i="1" s="1"/>
  <c r="AU504" i="1"/>
  <c r="AV504" i="1" s="1"/>
  <c r="AU390" i="1"/>
  <c r="AV390" i="1" s="1"/>
  <c r="AU96" i="1"/>
  <c r="AV96" i="1" s="1"/>
  <c r="AU326" i="1"/>
  <c r="AV326" i="1" s="1"/>
  <c r="AU153" i="1"/>
  <c r="AV153" i="1" s="1"/>
  <c r="AU150" i="1"/>
  <c r="AV150" i="1" s="1"/>
  <c r="AU307" i="1"/>
  <c r="AV307" i="1" s="1"/>
  <c r="AU331" i="1"/>
  <c r="AV331" i="1" s="1"/>
  <c r="AU264" i="1"/>
  <c r="AV264" i="1" s="1"/>
  <c r="AU296" i="1"/>
  <c r="AV296" i="1" s="1"/>
  <c r="AU252" i="1"/>
  <c r="AV252" i="1" s="1"/>
  <c r="AU442" i="1"/>
  <c r="AV442" i="1" s="1"/>
  <c r="AU57" i="1"/>
  <c r="AV57" i="1" s="1"/>
  <c r="AU509" i="1"/>
  <c r="AV509" i="1" s="1"/>
  <c r="AU478" i="1"/>
  <c r="AV478" i="1" s="1"/>
  <c r="AU438" i="1"/>
  <c r="AV438" i="1" s="1"/>
  <c r="AU382" i="1"/>
  <c r="AV382" i="1" s="1"/>
  <c r="AU516" i="1"/>
  <c r="AV516" i="1" s="1"/>
  <c r="AU183" i="1"/>
  <c r="AV183" i="1" s="1"/>
  <c r="AU255" i="1"/>
  <c r="AV255" i="1" s="1"/>
  <c r="AU354" i="1"/>
  <c r="AV354" i="1" s="1"/>
  <c r="AU345" i="1"/>
  <c r="AV345" i="1" s="1"/>
  <c r="AU342" i="1"/>
  <c r="AV342" i="1" s="1"/>
  <c r="AU200" i="1"/>
  <c r="AV200" i="1" s="1"/>
  <c r="AU437" i="1"/>
  <c r="AV437" i="1" s="1"/>
  <c r="AU247" i="1"/>
  <c r="AV247" i="1" s="1"/>
  <c r="AU40" i="1"/>
  <c r="AU502" i="1"/>
  <c r="AV502" i="1" s="1"/>
  <c r="AU196" i="1"/>
  <c r="AV196" i="1" s="1"/>
  <c r="AU216" i="1"/>
  <c r="AV216" i="1" s="1"/>
  <c r="AU358" i="1"/>
  <c r="AV358" i="1" s="1"/>
  <c r="AU302" i="1"/>
  <c r="AV302" i="1" s="1"/>
  <c r="AU130" i="1"/>
  <c r="AV130" i="1" s="1"/>
  <c r="AU483" i="1"/>
  <c r="AV483" i="1" s="1"/>
  <c r="AU50" i="1"/>
  <c r="AU482" i="1"/>
  <c r="AV482" i="1" s="1"/>
  <c r="AU420" i="1"/>
  <c r="AV420" i="1" s="1"/>
  <c r="AU180" i="1"/>
  <c r="AV180" i="1" s="1"/>
  <c r="AU131" i="1"/>
  <c r="AV131" i="1" s="1"/>
  <c r="AU118" i="1"/>
  <c r="AV118" i="1" s="1"/>
  <c r="AU181" i="1"/>
  <c r="AV181" i="1" s="1"/>
  <c r="AU493" i="1"/>
  <c r="AV493" i="1" s="1"/>
  <c r="AU355" i="1"/>
  <c r="AV355" i="1" s="1"/>
  <c r="AU101" i="1"/>
  <c r="AV101" i="1" s="1"/>
  <c r="AU249" i="1"/>
  <c r="AV249" i="1" s="1"/>
  <c r="AU270" i="1"/>
  <c r="AV270" i="1" s="1"/>
  <c r="AU448" i="1"/>
  <c r="AV448" i="1" s="1"/>
  <c r="AU106" i="1"/>
  <c r="AV106" i="1" s="1"/>
  <c r="AU224" i="1"/>
  <c r="AV224" i="1" s="1"/>
  <c r="AU319" i="1"/>
  <c r="AV319" i="1" s="1"/>
  <c r="AU396" i="1"/>
  <c r="AV396" i="1" s="1"/>
  <c r="AU362" i="1"/>
  <c r="AV362" i="1" s="1"/>
  <c r="AU135" i="1"/>
  <c r="AV135" i="1" s="1"/>
  <c r="AU285" i="1"/>
  <c r="AV285" i="1" s="1"/>
  <c r="AU393" i="1"/>
  <c r="AV393" i="1" s="1"/>
  <c r="AU176" i="1"/>
  <c r="AV176" i="1" s="1"/>
  <c r="AU228" i="1"/>
  <c r="AV228" i="1" s="1"/>
  <c r="AU444" i="1"/>
  <c r="AV444" i="1" s="1"/>
  <c r="AU141" i="1"/>
  <c r="AV141" i="1" s="1"/>
  <c r="AU189" i="1"/>
  <c r="AV189" i="1" s="1"/>
  <c r="AU447" i="1"/>
  <c r="AV447" i="1" s="1"/>
  <c r="AU439" i="1"/>
  <c r="AV439" i="1" s="1"/>
  <c r="AU487" i="1"/>
  <c r="AV487" i="1" s="1"/>
  <c r="AU318" i="1"/>
  <c r="AV318" i="1" s="1"/>
  <c r="AU103" i="1"/>
  <c r="AV103" i="1" s="1"/>
  <c r="AU230" i="1"/>
  <c r="AV230" i="1" s="1"/>
  <c r="AU524" i="1"/>
  <c r="AV524" i="1" s="1"/>
  <c r="AU494" i="1"/>
  <c r="AV494" i="1" s="1"/>
  <c r="AU369" i="1"/>
  <c r="AV369" i="1" s="1"/>
  <c r="AU402" i="1"/>
  <c r="AV402" i="1" s="1"/>
  <c r="AU360" i="1"/>
  <c r="AV360" i="1" s="1"/>
  <c r="AU488" i="1"/>
  <c r="AV488" i="1" s="1"/>
  <c r="AU99" i="1"/>
  <c r="AV99" i="1" s="1"/>
  <c r="AU107" i="1"/>
  <c r="AV107" i="1" s="1"/>
  <c r="AU142" i="1"/>
  <c r="AV142" i="1" s="1"/>
  <c r="AU115" i="1"/>
  <c r="AV115" i="1" s="1"/>
  <c r="AU490" i="1"/>
  <c r="AV490" i="1" s="1"/>
  <c r="AU385" i="1"/>
  <c r="AV385" i="1" s="1"/>
  <c r="AU240" i="1"/>
  <c r="AV240" i="1" s="1"/>
  <c r="AU168" i="1"/>
  <c r="AV168" i="1" s="1"/>
  <c r="AU214" i="1"/>
  <c r="AV214" i="1" s="1"/>
  <c r="AU97" i="1"/>
  <c r="AV97" i="1" s="1"/>
  <c r="AU375" i="1"/>
  <c r="AV375" i="1" s="1"/>
  <c r="AU366" i="1"/>
  <c r="AV366" i="1" s="1"/>
  <c r="AU287" i="1"/>
  <c r="AV287" i="1" s="1"/>
  <c r="AU279" i="1"/>
  <c r="AV279" i="1" s="1"/>
  <c r="AU452" i="1"/>
  <c r="AV452" i="1" s="1"/>
  <c r="AU268" i="1"/>
  <c r="AV268" i="1" s="1"/>
  <c r="AU497" i="1"/>
  <c r="AV497" i="1" s="1"/>
  <c r="AU298" i="1"/>
  <c r="AV298" i="1" s="1"/>
  <c r="AU191" i="1"/>
  <c r="AV191" i="1" s="1"/>
  <c r="AU340" i="1"/>
  <c r="AV340" i="1" s="1"/>
  <c r="AU263" i="1"/>
  <c r="AV263" i="1" s="1"/>
  <c r="AU226" i="1"/>
  <c r="AV226" i="1" s="1"/>
  <c r="AU520" i="1"/>
  <c r="AV520" i="1" s="1"/>
  <c r="AU221" i="1"/>
  <c r="AV221" i="1" s="1"/>
  <c r="AU170" i="1"/>
  <c r="AV170" i="1" s="1"/>
  <c r="AU128" i="1"/>
  <c r="AV128" i="1" s="1"/>
  <c r="AU461" i="1"/>
  <c r="AV461" i="1" s="1"/>
  <c r="AU245" i="1"/>
  <c r="AV245" i="1" s="1"/>
  <c r="AU44" i="1"/>
  <c r="AU512" i="1"/>
  <c r="AV512" i="1" s="1"/>
  <c r="AU38" i="1"/>
  <c r="AU379" i="1"/>
  <c r="AV379" i="1" s="1"/>
  <c r="AU418" i="1"/>
  <c r="AV418" i="1" s="1"/>
  <c r="AU98" i="1"/>
  <c r="AV98" i="1" s="1"/>
  <c r="AU489" i="1"/>
  <c r="AV489" i="1" s="1"/>
  <c r="AU266" i="1"/>
  <c r="AV266" i="1" s="1"/>
  <c r="AU185" i="1"/>
  <c r="AV185" i="1" s="1"/>
  <c r="AU394" i="1"/>
  <c r="AV394" i="1" s="1"/>
  <c r="AU384" i="1"/>
  <c r="AV384" i="1" s="1"/>
  <c r="AU162" i="1"/>
  <c r="AV162" i="1" s="1"/>
  <c r="AU324" i="1"/>
  <c r="AV324" i="1" s="1"/>
  <c r="AU192" i="1"/>
  <c r="AV192" i="1" s="1"/>
  <c r="AU260" i="1"/>
  <c r="AV260" i="1" s="1"/>
  <c r="AU501" i="1"/>
  <c r="AV501" i="1" s="1"/>
  <c r="AU416" i="1"/>
  <c r="AV416" i="1" s="1"/>
  <c r="AU227" i="1"/>
  <c r="AV227" i="1" s="1"/>
  <c r="AU498" i="1"/>
  <c r="AV498" i="1" s="1"/>
  <c r="AU37" i="1"/>
  <c r="AU188" i="1"/>
  <c r="AV188" i="1" s="1"/>
  <c r="AU34" i="1"/>
  <c r="AU193" i="1"/>
  <c r="AV193" i="1" s="1"/>
  <c r="AU197" i="1"/>
  <c r="AV197" i="1" s="1"/>
  <c r="AU449" i="1"/>
  <c r="AV449" i="1" s="1"/>
  <c r="AU258" i="1"/>
  <c r="AV258" i="1" s="1"/>
  <c r="AU349" i="1"/>
  <c r="AV349" i="1" s="1"/>
  <c r="AU267" i="1"/>
  <c r="AV267" i="1" s="1"/>
  <c r="AU243" i="1"/>
  <c r="AV243" i="1" s="1"/>
  <c r="AU433" i="1"/>
  <c r="AV433" i="1" s="1"/>
  <c r="AU451" i="1"/>
  <c r="AV451" i="1" s="1"/>
  <c r="AU45" i="1"/>
  <c r="AU496" i="1"/>
  <c r="AV496" i="1" s="1"/>
  <c r="AU361" i="1"/>
  <c r="AV361" i="1" s="1"/>
  <c r="AU171" i="1"/>
  <c r="AV171" i="1" s="1"/>
  <c r="AU182" i="1"/>
  <c r="AV182" i="1" s="1"/>
  <c r="AU271" i="1"/>
  <c r="AV271" i="1" s="1"/>
  <c r="AU365" i="1"/>
  <c r="AV365" i="1" s="1"/>
  <c r="AU154" i="1"/>
  <c r="AV154" i="1" s="1"/>
  <c r="AU114" i="1"/>
  <c r="AV114" i="1" s="1"/>
  <c r="AU528" i="1"/>
  <c r="AU41" i="1"/>
  <c r="AU468" i="1"/>
  <c r="AV468" i="1" s="1"/>
  <c r="AU441" i="1"/>
  <c r="AV441" i="1" s="1"/>
  <c r="AU283" i="1"/>
  <c r="AV283" i="1" s="1"/>
  <c r="AU174" i="1"/>
  <c r="AV174" i="1" s="1"/>
  <c r="AU265" i="1"/>
  <c r="AV265" i="1" s="1"/>
  <c r="AU159" i="1"/>
  <c r="AV159" i="1" s="1"/>
  <c r="AU160" i="1"/>
  <c r="AV160" i="1" s="1"/>
  <c r="AU386" i="1"/>
  <c r="AV386" i="1" s="1"/>
  <c r="AU47" i="1"/>
  <c r="AU235" i="1"/>
  <c r="AV235" i="1" s="1"/>
  <c r="AU356" i="1"/>
  <c r="AV356" i="1" s="1"/>
  <c r="AU435" i="1"/>
  <c r="AV435" i="1" s="1"/>
  <c r="AU475" i="1"/>
  <c r="AV475" i="1" s="1"/>
  <c r="AU341" i="1"/>
  <c r="AV341" i="1" s="1"/>
  <c r="AU511" i="1"/>
  <c r="AV511" i="1" s="1"/>
  <c r="AU521" i="1"/>
  <c r="AV521" i="1" s="1"/>
  <c r="AU149" i="1"/>
  <c r="AV149" i="1" s="1"/>
  <c r="AU288" i="1"/>
  <c r="AV288" i="1" s="1"/>
  <c r="AU462" i="1"/>
  <c r="AV462" i="1" s="1"/>
  <c r="AU485" i="1"/>
  <c r="AV485" i="1" s="1"/>
  <c r="AU299" i="1"/>
  <c r="AV299" i="1" s="1"/>
  <c r="AU456" i="1"/>
  <c r="AV456" i="1" s="1"/>
  <c r="AU388" i="1"/>
  <c r="AV388" i="1" s="1"/>
  <c r="AU392" i="1"/>
  <c r="AV392" i="1" s="1"/>
  <c r="AU413" i="1"/>
  <c r="AV413" i="1" s="1"/>
  <c r="AU215" i="1"/>
  <c r="AV215" i="1" s="1"/>
  <c r="AU471" i="1"/>
  <c r="AV471" i="1" s="1"/>
  <c r="AU217" i="1"/>
  <c r="AV217" i="1" s="1"/>
  <c r="AU405" i="1"/>
  <c r="AV405" i="1" s="1"/>
  <c r="AU269" i="1"/>
  <c r="AV269" i="1" s="1"/>
  <c r="AU328" i="1"/>
  <c r="AV328" i="1" s="1"/>
  <c r="AU36" i="1"/>
  <c r="AU136" i="1"/>
  <c r="AV136" i="1" s="1"/>
  <c r="AU305" i="1"/>
  <c r="AV305" i="1" s="1"/>
  <c r="AU49" i="1"/>
  <c r="AU177" i="1"/>
  <c r="AV177" i="1" s="1"/>
  <c r="AU477" i="1"/>
  <c r="AV477" i="1" s="1"/>
  <c r="AU363" i="1"/>
  <c r="AV363" i="1" s="1"/>
  <c r="AU523" i="1"/>
  <c r="AV523" i="1" s="1"/>
  <c r="AU289" i="1"/>
  <c r="AV289" i="1" s="1"/>
  <c r="AU308" i="1"/>
  <c r="AV308" i="1" s="1"/>
  <c r="AU231" i="1"/>
  <c r="AV231" i="1" s="1"/>
  <c r="AU204" i="1"/>
  <c r="AV204" i="1" s="1"/>
  <c r="AU242" i="1"/>
  <c r="AV242" i="1" s="1"/>
  <c r="AU348" i="1"/>
  <c r="AV348" i="1" s="1"/>
  <c r="AU120" i="1"/>
  <c r="AV120" i="1" s="1"/>
  <c r="AU253" i="1"/>
  <c r="AV253" i="1" s="1"/>
  <c r="AU395" i="1"/>
  <c r="AV395" i="1" s="1"/>
  <c r="AU132" i="1"/>
  <c r="AV132" i="1" s="1"/>
  <c r="AU380" i="1"/>
  <c r="AV380" i="1" s="1"/>
  <c r="AU463" i="1"/>
  <c r="AV463" i="1" s="1"/>
  <c r="AU370" i="1"/>
  <c r="AV370" i="1" s="1"/>
  <c r="AU514" i="1"/>
  <c r="AV514" i="1" s="1"/>
  <c r="AU406" i="1"/>
  <c r="AV406" i="1" s="1"/>
  <c r="AU56" i="1"/>
  <c r="AU286" i="1"/>
  <c r="AV286" i="1" s="1"/>
  <c r="AU329" i="1"/>
  <c r="AV329" i="1" s="1"/>
  <c r="AU417" i="1"/>
  <c r="AV417" i="1" s="1"/>
  <c r="AU486" i="1"/>
  <c r="AV486" i="1" s="1"/>
  <c r="AU169" i="1"/>
  <c r="AV169" i="1" s="1"/>
  <c r="AU421" i="1"/>
  <c r="AV421" i="1" s="1"/>
  <c r="AU465" i="1"/>
  <c r="AV465" i="1" s="1"/>
  <c r="AU143" i="1"/>
  <c r="AV143" i="1" s="1"/>
  <c r="AU347" i="1"/>
  <c r="AV347" i="1" s="1"/>
  <c r="AU491" i="1"/>
  <c r="AV491" i="1" s="1"/>
  <c r="AU322" i="1"/>
  <c r="AV322" i="1" s="1"/>
  <c r="AU62" i="1"/>
  <c r="AV62" i="1" s="1"/>
  <c r="AU519" i="1"/>
  <c r="AV519" i="1" s="1"/>
  <c r="AU278" i="1"/>
  <c r="AV278" i="1" s="1"/>
  <c r="AU284" i="1"/>
  <c r="AV284" i="1" s="1"/>
  <c r="AU246" i="1"/>
  <c r="AV246" i="1" s="1"/>
  <c r="AU39" i="1"/>
  <c r="AU254" i="1"/>
  <c r="AV254" i="1" s="1"/>
  <c r="AU222" i="1"/>
  <c r="AV222" i="1" s="1"/>
  <c r="AU199" i="1"/>
  <c r="AV199" i="1" s="1"/>
  <c r="AU195" i="1"/>
  <c r="AV195" i="1" s="1"/>
  <c r="AU344" i="1"/>
  <c r="AV344" i="1" s="1"/>
  <c r="AU389" i="1"/>
  <c r="AV389" i="1" s="1"/>
  <c r="AU147" i="1"/>
  <c r="AV147" i="1" s="1"/>
  <c r="AU479" i="1"/>
  <c r="AV479" i="1" s="1"/>
  <c r="AU152" i="1"/>
  <c r="AV152" i="1" s="1"/>
  <c r="AU397" i="1"/>
  <c r="AV397" i="1" s="1"/>
  <c r="AU503" i="1"/>
  <c r="AV503" i="1" s="1"/>
  <c r="AU373" i="1"/>
  <c r="AV373" i="1" s="1"/>
  <c r="AU59" i="1"/>
  <c r="AU52" i="1"/>
  <c r="AV52" i="1" s="1"/>
  <c r="AU225" i="1"/>
  <c r="AV225" i="1" s="1"/>
  <c r="AU201" i="1"/>
  <c r="AV201" i="1" s="1"/>
  <c r="AU276" i="1"/>
  <c r="AV276" i="1" s="1"/>
  <c r="AU508" i="1"/>
  <c r="AV508" i="1" s="1"/>
  <c r="AU35" i="1"/>
  <c r="AU237" i="1"/>
  <c r="AV237" i="1" s="1"/>
  <c r="AU481" i="1"/>
  <c r="AV481" i="1" s="1"/>
  <c r="AU219" i="1"/>
  <c r="AV219" i="1" s="1"/>
  <c r="AU343" i="1"/>
  <c r="AV343" i="1" s="1"/>
  <c r="AU446" i="1"/>
  <c r="AV446" i="1" s="1"/>
  <c r="AU198" i="1"/>
  <c r="AV198" i="1" s="1"/>
  <c r="AU229" i="1"/>
  <c r="AV229" i="1" s="1"/>
  <c r="AU205" i="1"/>
  <c r="AV205" i="1" s="1"/>
  <c r="AU223" i="1"/>
  <c r="AV223" i="1" s="1"/>
  <c r="AU423" i="1"/>
  <c r="AV423" i="1" s="1"/>
  <c r="AU399" i="1"/>
  <c r="AV399" i="1" s="1"/>
  <c r="AU515" i="1"/>
  <c r="AV515" i="1" s="1"/>
  <c r="AU137" i="1"/>
  <c r="AV137" i="1" s="1"/>
  <c r="AU312" i="1"/>
  <c r="AV312" i="1" s="1"/>
  <c r="AU256" i="1"/>
  <c r="AV256" i="1" s="1"/>
  <c r="AU139" i="1"/>
  <c r="AV139" i="1" s="1"/>
  <c r="AU179" i="1"/>
  <c r="AV179" i="1" s="1"/>
  <c r="AU383" i="1"/>
  <c r="AV383" i="1" s="1"/>
  <c r="AU54" i="1"/>
  <c r="AV54" i="1" s="1"/>
  <c r="AU321" i="1"/>
  <c r="AV321" i="1" s="1"/>
  <c r="AU415" i="1"/>
  <c r="AV415" i="1" s="1"/>
  <c r="AU248" i="1"/>
  <c r="AV248" i="1" s="1"/>
  <c r="AU339" i="1"/>
  <c r="AV339" i="1" s="1"/>
  <c r="AU297" i="1"/>
  <c r="AV297" i="1" s="1"/>
  <c r="AU323" i="1"/>
  <c r="AV323" i="1" s="1"/>
  <c r="AU403" i="1"/>
  <c r="AV403" i="1" s="1"/>
  <c r="AU163" i="1"/>
  <c r="AV163" i="1" s="1"/>
  <c r="AU457" i="1"/>
  <c r="AV457" i="1" s="1"/>
  <c r="AU419" i="1"/>
  <c r="AV419" i="1" s="1"/>
  <c r="AU209" i="1"/>
  <c r="AV209" i="1" s="1"/>
  <c r="AU499" i="1"/>
  <c r="AV499" i="1" s="1"/>
  <c r="AU371" i="1"/>
  <c r="AV371" i="1" s="1"/>
  <c r="AU145" i="1"/>
  <c r="AV145" i="1" s="1"/>
  <c r="AU317" i="1"/>
  <c r="AV317" i="1" s="1"/>
  <c r="AU238" i="1"/>
  <c r="AV238" i="1" s="1"/>
  <c r="AU332" i="1"/>
  <c r="AV332" i="1" s="1"/>
  <c r="AU445" i="1"/>
  <c r="AV445" i="1" s="1"/>
  <c r="AU250" i="1"/>
  <c r="AV250" i="1" s="1"/>
  <c r="AU335" i="1"/>
  <c r="AV335" i="1" s="1"/>
  <c r="AU408" i="1"/>
  <c r="AV408" i="1" s="1"/>
  <c r="AU513" i="1"/>
  <c r="AV513" i="1" s="1"/>
  <c r="AU212" i="1"/>
  <c r="AV212" i="1" s="1"/>
  <c r="AU294" i="1"/>
  <c r="AV294" i="1" s="1"/>
  <c r="AU453" i="1"/>
  <c r="AV453" i="1" s="1"/>
  <c r="AU427" i="1"/>
  <c r="AV427" i="1" s="1"/>
  <c r="AU280" i="1"/>
  <c r="AV280" i="1" s="1"/>
  <c r="AU60" i="1"/>
  <c r="AV60" i="1" s="1"/>
  <c r="AU424" i="1"/>
  <c r="AV424" i="1" s="1"/>
  <c r="O20" i="1"/>
  <c r="Z20" i="1" s="1"/>
  <c r="P17" i="1"/>
  <c r="N17" i="1"/>
  <c r="O17" i="1"/>
  <c r="X17" i="1" l="1"/>
  <c r="Y17" i="1"/>
  <c r="Z17" i="1"/>
  <c r="AA17" i="1"/>
  <c r="AU378" i="1"/>
  <c r="AV378" i="1" s="1"/>
  <c r="AU469" i="1"/>
  <c r="AV469" i="1" s="1"/>
  <c r="AU207" i="1"/>
  <c r="AV207" i="1" s="1"/>
  <c r="Y20" i="1"/>
  <c r="AU517" i="1"/>
  <c r="AV517" i="1" s="1"/>
  <c r="AU113" i="1"/>
  <c r="AV113" i="1" s="1"/>
  <c r="X20" i="1"/>
  <c r="AU351" i="1"/>
  <c r="AV351" i="1" s="1"/>
  <c r="AU459" i="1"/>
  <c r="AV459" i="1" s="1"/>
  <c r="AU352" i="1"/>
  <c r="AV352" i="1" s="1"/>
  <c r="AU275" i="1"/>
  <c r="AV275" i="1" s="1"/>
  <c r="AU409" i="1"/>
  <c r="AV409" i="1" s="1"/>
  <c r="AU202" i="1"/>
  <c r="AV202" i="1" s="1"/>
  <c r="AU368" i="1"/>
  <c r="AV368" i="1" s="1"/>
  <c r="AU527" i="1"/>
  <c r="AV527" i="1" s="1"/>
  <c r="AU110" i="1"/>
  <c r="AV110" i="1" s="1"/>
  <c r="AU43" i="1"/>
  <c r="AU300" i="1"/>
  <c r="AV300" i="1" s="1"/>
  <c r="AU165" i="1"/>
  <c r="AV165" i="1" s="1"/>
  <c r="AU233" i="1"/>
  <c r="AV233" i="1" s="1"/>
  <c r="AU505" i="1"/>
  <c r="AV505" i="1" s="1"/>
  <c r="AU273" i="1"/>
  <c r="AV273" i="1" s="1"/>
  <c r="AU472" i="1"/>
  <c r="AV472" i="1" s="1"/>
  <c r="AU429" i="1"/>
  <c r="AV429" i="1" s="1"/>
  <c r="AU187" i="1"/>
  <c r="AV187" i="1" s="1"/>
  <c r="AU155" i="1"/>
  <c r="AV155" i="1" s="1"/>
  <c r="AU314" i="1"/>
  <c r="AV314" i="1" s="1"/>
  <c r="AU172" i="1"/>
  <c r="AV172" i="1" s="1"/>
  <c r="AV56" i="1"/>
  <c r="AV105" i="1"/>
  <c r="AV55" i="1"/>
  <c r="AV59" i="1"/>
  <c r="AV528" i="1"/>
  <c r="AK20" i="1" l="1"/>
  <c r="AJ20" i="1"/>
  <c r="AI20" i="1"/>
  <c r="AH20" i="1"/>
  <c r="AH17" i="1"/>
  <c r="AK17" i="1"/>
  <c r="AI17" i="1"/>
  <c r="AM20" i="1" s="1"/>
  <c r="AJ17" i="1"/>
  <c r="AT78" i="1"/>
  <c r="AU71" i="1"/>
  <c r="AU87" i="1"/>
  <c r="AU72" i="1"/>
  <c r="AU66" i="1"/>
  <c r="AU89" i="1"/>
  <c r="AU76" i="1"/>
  <c r="AU85" i="1"/>
  <c r="AU86" i="1"/>
  <c r="AU73" i="1"/>
  <c r="AU88" i="1"/>
  <c r="AO17" i="1" l="1"/>
  <c r="AM17" i="1"/>
  <c r="AO20" i="1"/>
  <c r="AV88" i="1"/>
  <c r="AV86" i="1"/>
  <c r="AV72" i="1"/>
  <c r="AV87" i="1"/>
  <c r="AU68" i="1"/>
  <c r="AU91" i="1"/>
  <c r="AU82" i="1"/>
  <c r="AU92" i="1"/>
  <c r="AU78" i="1"/>
  <c r="AU83" i="1"/>
  <c r="AU79" i="1"/>
  <c r="AU63" i="1"/>
  <c r="AU64" i="1"/>
  <c r="AU65" i="1"/>
  <c r="AU77" i="1"/>
  <c r="AV77" i="1" s="1"/>
  <c r="AU90" i="1"/>
  <c r="AU75" i="1"/>
  <c r="AU80" i="1"/>
  <c r="AU69" i="1"/>
  <c r="AU70" i="1"/>
  <c r="AU74" i="1"/>
  <c r="AU84" i="1"/>
  <c r="AU67" i="1"/>
  <c r="AV67" i="1" s="1"/>
  <c r="AU81" i="1"/>
  <c r="AV92" i="1" l="1"/>
  <c r="AV91" i="1"/>
  <c r="AV70" i="1"/>
  <c r="AV84" i="1"/>
  <c r="AV90" i="1"/>
  <c r="AV65" i="1"/>
  <c r="AV89" i="1"/>
  <c r="AV76" i="1"/>
  <c r="AV74" i="1"/>
  <c r="AV81" i="1"/>
  <c r="AV69" i="1"/>
  <c r="AV64" i="1"/>
  <c r="AV82" i="1"/>
  <c r="AV80" i="1"/>
  <c r="AV63" i="1"/>
  <c r="AV75" i="1"/>
  <c r="AV79" i="1"/>
  <c r="AV68" i="1"/>
  <c r="AV71" i="1"/>
  <c r="AV85" i="1"/>
  <c r="AV83" i="1"/>
  <c r="AV73" i="1"/>
  <c r="AV66" i="1"/>
  <c r="AV78" i="1"/>
  <c r="AR94" i="1" l="1"/>
  <c r="AT94" i="1" s="1"/>
  <c r="AS94" i="1" l="1"/>
  <c r="AU94" i="1" l="1"/>
  <c r="AV94" i="1" s="1"/>
  <c r="AU93" i="1"/>
  <c r="AV93" i="1" l="1"/>
</calcChain>
</file>

<file path=xl/sharedStrings.xml><?xml version="1.0" encoding="utf-8"?>
<sst xmlns="http://schemas.openxmlformats.org/spreadsheetml/2006/main" count="19621" uniqueCount="87">
  <si>
    <t>ωs</t>
    <phoneticPr fontId="9"/>
  </si>
  <si>
    <t>L1</t>
    <phoneticPr fontId="9"/>
  </si>
  <si>
    <t>L2</t>
    <phoneticPr fontId="9"/>
  </si>
  <si>
    <t>C2</t>
    <phoneticPr fontId="9"/>
  </si>
  <si>
    <t>L3</t>
    <phoneticPr fontId="9"/>
  </si>
  <si>
    <t>ωs</t>
  </si>
  <si>
    <t>As(dB)</t>
  </si>
  <si>
    <t>C1</t>
    <phoneticPr fontId="9"/>
  </si>
  <si>
    <t>C3</t>
    <phoneticPr fontId="9"/>
  </si>
  <si>
    <t>第1複素マトリックス</t>
    <rPh sb="0" eb="1">
      <t>ダイ</t>
    </rPh>
    <rPh sb="2" eb="4">
      <t>フクソ</t>
    </rPh>
    <phoneticPr fontId="1"/>
  </si>
  <si>
    <t>第2複素マトリックス</t>
    <rPh sb="0" eb="1">
      <t>ダイ</t>
    </rPh>
    <rPh sb="2" eb="4">
      <t>フクソ</t>
    </rPh>
    <phoneticPr fontId="1"/>
  </si>
  <si>
    <t>掛け算結果1</t>
    <rPh sb="0" eb="1">
      <t>カ</t>
    </rPh>
    <rPh sb="2" eb="3">
      <t>ザン</t>
    </rPh>
    <rPh sb="3" eb="5">
      <t>ケッカ</t>
    </rPh>
    <phoneticPr fontId="1"/>
  </si>
  <si>
    <t>第3複素マトリックス</t>
    <rPh sb="0" eb="1">
      <t>ダイ</t>
    </rPh>
    <rPh sb="2" eb="4">
      <t>フクソ</t>
    </rPh>
    <phoneticPr fontId="1"/>
  </si>
  <si>
    <t>掛け算結果2</t>
    <rPh sb="0" eb="1">
      <t>カ</t>
    </rPh>
    <rPh sb="2" eb="3">
      <t>ザン</t>
    </rPh>
    <rPh sb="3" eb="5">
      <t>ケッカ</t>
    </rPh>
    <phoneticPr fontId="1"/>
  </si>
  <si>
    <t>ω</t>
    <phoneticPr fontId="1"/>
  </si>
  <si>
    <t>A2(Re,Im)</t>
    <phoneticPr fontId="1"/>
  </si>
  <si>
    <t>B2(Re,Im)</t>
    <phoneticPr fontId="1"/>
  </si>
  <si>
    <t>B4(Re,Im)</t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</si>
  <si>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</si>
  <si>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</si>
  <si>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</si>
  <si>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</si>
  <si>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</si>
  <si>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</si>
  <si>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</si>
  <si>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</si>
  <si>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</si>
  <si>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</si>
  <si>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</si>
  <si>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</si>
  <si>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L2</t>
  </si>
  <si>
    <t>C3</t>
  </si>
  <si>
    <t>C1</t>
  </si>
  <si>
    <t>C2</t>
  </si>
  <si>
    <r>
      <t>3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</si>
  <si>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t>L4</t>
  </si>
  <si>
    <t>(nH)</t>
  </si>
  <si>
    <r>
      <rPr>
        <b/>
        <i/>
        <sz val="11"/>
        <rFont val="游明朝"/>
        <family val="1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游明朝"/>
        <family val="1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</si>
  <si>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t>Zx</t>
    <phoneticPr fontId="9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</si>
  <si>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9"/>
  </si>
  <si>
    <r>
      <t>Z</t>
    </r>
    <r>
      <rPr>
        <b/>
        <i/>
        <sz val="8"/>
        <rFont val="Times New Roman"/>
        <family val="1"/>
      </rPr>
      <t>0</t>
    </r>
    <phoneticPr fontId="9"/>
  </si>
  <si>
    <r>
      <t>3+1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LPF</t>
    </r>
    <rPh sb="3" eb="4">
      <t>ジ</t>
    </rPh>
    <rPh sb="4" eb="6">
      <t>レンリツ</t>
    </rPh>
    <phoneticPr fontId="9"/>
  </si>
  <si>
    <r>
      <t>Ae=20dB</t>
    </r>
    <r>
      <rPr>
        <b/>
        <i/>
        <sz val="11"/>
        <color indexed="8"/>
        <rFont val="ＭＳ Ｐ明朝"/>
        <family val="1"/>
        <charset val="128"/>
      </rPr>
      <t>（反射損失、</t>
    </r>
    <r>
      <rPr>
        <b/>
        <i/>
        <sz val="11"/>
        <color indexed="8"/>
        <rFont val="Times New Roman"/>
        <family val="1"/>
      </rPr>
      <t>VSWR*1.22</t>
    </r>
    <r>
      <rPr>
        <b/>
        <i/>
        <sz val="11"/>
        <color indexed="8"/>
        <rFont val="ＭＳ Ｐ明朝"/>
        <family val="1"/>
        <charset val="128"/>
      </rPr>
      <t>）</t>
    </r>
    <rPh sb="8" eb="10">
      <t>ハンシャ</t>
    </rPh>
    <rPh sb="10" eb="12">
      <t>ソンシツ</t>
    </rPh>
    <phoneticPr fontId="9"/>
  </si>
  <si>
    <r>
      <t>3+1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3" eb="4">
      <t>ジ</t>
    </rPh>
    <rPh sb="4" eb="6">
      <t>レンリツ</t>
    </rPh>
    <phoneticPr fontId="9"/>
  </si>
  <si>
    <t>As(dB)</t>
    <phoneticPr fontId="9"/>
  </si>
  <si>
    <t>C4</t>
    <phoneticPr fontId="9"/>
  </si>
  <si>
    <t>L4</t>
    <phoneticPr fontId="9"/>
  </si>
  <si>
    <t>(1/1.2)</t>
    <phoneticPr fontId="1"/>
  </si>
  <si>
    <t>(1/1.3)</t>
    <phoneticPr fontId="1"/>
  </si>
  <si>
    <t>(1/1.4)</t>
    <phoneticPr fontId="1"/>
  </si>
  <si>
    <t>(1/1.5)</t>
    <phoneticPr fontId="1"/>
  </si>
  <si>
    <t>(1/1.6)</t>
    <phoneticPr fontId="1"/>
  </si>
  <si>
    <t>(1/1.7)</t>
    <phoneticPr fontId="1"/>
  </si>
  <si>
    <t>(1/1.8)</t>
    <phoneticPr fontId="1"/>
  </si>
  <si>
    <t>(1/1.9)</t>
    <phoneticPr fontId="1"/>
  </si>
  <si>
    <t>(1/2)</t>
    <phoneticPr fontId="1"/>
  </si>
  <si>
    <t>(1/2.1)</t>
    <phoneticPr fontId="1"/>
  </si>
  <si>
    <t>L4</t>
    <phoneticPr fontId="1"/>
  </si>
  <si>
    <t>RL(dB)</t>
    <phoneticPr fontId="1"/>
  </si>
  <si>
    <r>
      <t>1+3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_HPF</t>
    </r>
    <rPh sb="3" eb="6">
      <t>ジレンリツ</t>
    </rPh>
    <phoneticPr fontId="1"/>
  </si>
  <si>
    <t>S.Saito</t>
    <phoneticPr fontId="1"/>
  </si>
  <si>
    <t>(PF)</t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</si>
  <si>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</si>
  <si>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</si>
  <si>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</si>
  <si>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r>
      <t>E12</t>
    </r>
    <r>
      <rPr>
        <b/>
        <sz val="11"/>
        <color theme="1"/>
        <rFont val="游ゴシック"/>
        <family val="3"/>
        <charset val="128"/>
      </rPr>
      <t>系列</t>
    </r>
    <rPh sb="3" eb="5">
      <t>ケイレツ</t>
    </rPh>
    <phoneticPr fontId="12"/>
  </si>
  <si>
    <r>
      <t>E24</t>
    </r>
    <r>
      <rPr>
        <b/>
        <sz val="11"/>
        <color theme="1"/>
        <rFont val="游ゴシック"/>
        <family val="3"/>
        <charset val="128"/>
      </rPr>
      <t>系列</t>
    </r>
    <rPh sb="3" eb="5">
      <t>ケイレツ</t>
    </rPh>
    <phoneticPr fontId="12"/>
  </si>
  <si>
    <t>I-Type</t>
    <phoneticPr fontId="1"/>
  </si>
  <si>
    <t>Rl</t>
  </si>
  <si>
    <t>3次連立チェビシェフ+1_HPF_伝達特性シミュレータ</t>
    <rPh sb="4" eb="6">
      <t>レンリツ</t>
    </rPh>
    <rPh sb="19" eb="21">
      <t>デンタツ</t>
    </rPh>
    <rPh sb="21" eb="23">
      <t>トクセイ</t>
    </rPh>
    <phoneticPr fontId="2"/>
  </si>
  <si>
    <t>A1(Re,Im)</t>
  </si>
  <si>
    <t>B1(Re,Im)</t>
  </si>
  <si>
    <t>A12(Re,Im)</t>
  </si>
  <si>
    <t>B12(Re,Im)</t>
  </si>
  <si>
    <t>A3Re,Im)</t>
    <phoneticPr fontId="1"/>
  </si>
  <si>
    <t>B3(Re,Im)</t>
    <phoneticPr fontId="1"/>
  </si>
  <si>
    <t>A23(Re,Im)</t>
    <phoneticPr fontId="1"/>
  </si>
  <si>
    <t>B23(Re,Im)</t>
    <phoneticPr fontId="1"/>
  </si>
  <si>
    <t>A4(Re,Im)</t>
    <phoneticPr fontId="1"/>
  </si>
  <si>
    <t>A34(Re,Im)</t>
    <phoneticPr fontId="1"/>
  </si>
  <si>
    <t>B34(Re,Im)</t>
    <phoneticPr fontId="1"/>
  </si>
  <si>
    <t>掛け算結果3</t>
    <rPh sb="0" eb="1">
      <t>カ</t>
    </rPh>
    <rPh sb="2" eb="3">
      <t>ザン</t>
    </rPh>
    <rPh sb="3" eb="5">
      <t>ケッカ</t>
    </rPh>
    <phoneticPr fontId="1"/>
  </si>
  <si>
    <t>減衰量(dB)</t>
  </si>
  <si>
    <t>ABS(Zin)</t>
  </si>
  <si>
    <t>位相(deg)</t>
  </si>
  <si>
    <t>RL(Db)</t>
  </si>
  <si>
    <t>報告書作成用グラフ（任意に加工可能）</t>
    <rPh sb="0" eb="5">
      <t>ホウコクショサクセイ</t>
    </rPh>
    <rPh sb="5" eb="6">
      <t>ヨウ</t>
    </rPh>
    <rPh sb="10" eb="12">
      <t>ニンイ</t>
    </rPh>
    <rPh sb="13" eb="15">
      <t>カコウ</t>
    </rPh>
    <rPh sb="15" eb="17">
      <t>カノウ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</si>
</sst>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);[Red]\(0.00000\)"/>
    <numFmt numFmtId="177" formatCode="0.00000_ "/>
    <numFmt numFmtId="178" formatCode="0.00_);[Red]\(0.00\)"/>
    <numFmt numFmtId="179" formatCode="0.0_ "/>
    <numFmt numFmtId="180" formatCode="0.0000_ "/>
    <numFmt numFmtId="181" formatCode="0.00_ "/>
    <numFmt numFmtId="182" formatCode="0.000_ "/>
  </numFmts>
  <fonts count="4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i/>
      <sz val="11"/>
      <color indexed="8"/>
      <name val="ＭＳ Ｐ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游明朝"/>
      <family val="1"/>
      <charset val="128"/>
    </font>
    <font>
      <b/>
      <sz val="11"/>
      <name val="ＭＳ Ｐゴシック"/>
      <family val="3"/>
      <charset val="128"/>
    </font>
    <font>
      <b/>
      <i/>
      <sz val="8"/>
      <name val="Times New Roman"/>
      <family val="1"/>
    </font>
    <font>
      <b/>
      <sz val="11"/>
      <color indexed="8"/>
      <name val="ＭＳ Ｐ明朝"/>
      <family val="1"/>
      <charset val="128"/>
    </font>
    <font>
      <b/>
      <sz val="11"/>
      <color rgb="FF000000"/>
      <name val="Times New Roman"/>
      <family val="1"/>
    </font>
    <font>
      <b/>
      <sz val="11"/>
      <color rgb="FF7030A0"/>
      <name val="Times New Roman"/>
      <family val="1"/>
    </font>
    <font>
      <b/>
      <sz val="11"/>
      <color theme="1"/>
      <name val="游ゴシック"/>
      <family val="1"/>
      <charset val="128"/>
    </font>
    <font>
      <sz val="12"/>
      <color theme="1"/>
      <name val="游ゴシック"/>
      <family val="2"/>
      <charset val="128"/>
      <scheme val="minor"/>
    </font>
    <font>
      <b/>
      <i/>
      <sz val="11"/>
      <name val="Yu Gothic"/>
      <family val="1"/>
      <charset val="128"/>
    </font>
    <font>
      <b/>
      <sz val="11"/>
      <color theme="1" tint="4.9989318521683403E-2"/>
      <name val="游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0" fillId="0" borderId="0"/>
  </cellStyleXfs>
  <cellXfs count="236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12" fillId="0" borderId="8" xfId="0" applyNumberFormat="1" applyFont="1" applyBorder="1" applyAlignment="1">
      <alignment horizontal="right"/>
    </xf>
    <xf numFmtId="177" fontId="4" fillId="0" borderId="9" xfId="0" applyNumberFormat="1" applyFont="1" applyBorder="1">
      <alignment vertical="center"/>
    </xf>
    <xf numFmtId="177" fontId="4" fillId="0" borderId="8" xfId="0" applyNumberFormat="1" applyFont="1" applyBorder="1">
      <alignment vertical="center"/>
    </xf>
    <xf numFmtId="177" fontId="4" fillId="0" borderId="11" xfId="0" applyNumberFormat="1" applyFont="1" applyBorder="1">
      <alignment vertical="center"/>
    </xf>
    <xf numFmtId="0" fontId="4" fillId="0" borderId="12" xfId="0" applyFont="1" applyBorder="1">
      <alignment vertical="center"/>
    </xf>
    <xf numFmtId="177" fontId="4" fillId="0" borderId="6" xfId="0" applyNumberFormat="1" applyFont="1" applyBorder="1">
      <alignment vertical="center"/>
    </xf>
    <xf numFmtId="177" fontId="4" fillId="0" borderId="12" xfId="0" applyNumberFormat="1" applyFont="1" applyBorder="1">
      <alignment vertical="center"/>
    </xf>
    <xf numFmtId="177" fontId="4" fillId="0" borderId="13" xfId="0" applyNumberFormat="1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177" fontId="4" fillId="0" borderId="20" xfId="0" applyNumberFormat="1" applyFont="1" applyBorder="1">
      <alignment vertical="center"/>
    </xf>
    <xf numFmtId="177" fontId="4" fillId="0" borderId="22" xfId="0" applyNumberFormat="1" applyFont="1" applyBorder="1">
      <alignment vertical="center"/>
    </xf>
    <xf numFmtId="177" fontId="4" fillId="0" borderId="16" xfId="0" applyNumberFormat="1" applyFont="1" applyBorder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4" fillId="0" borderId="27" xfId="0" applyFont="1" applyBorder="1">
      <alignment vertical="center"/>
    </xf>
    <xf numFmtId="0" fontId="4" fillId="0" borderId="28" xfId="0" applyFont="1" applyBorder="1">
      <alignment vertical="center"/>
    </xf>
    <xf numFmtId="0" fontId="4" fillId="0" borderId="29" xfId="0" applyFont="1" applyBorder="1" applyAlignment="1">
      <alignment horizontal="right" vertical="center"/>
    </xf>
    <xf numFmtId="0" fontId="13" fillId="2" borderId="30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1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0" fontId="4" fillId="0" borderId="6" xfId="0" applyFont="1" applyBorder="1">
      <alignment vertical="center"/>
    </xf>
    <xf numFmtId="0" fontId="4" fillId="2" borderId="29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3" xfId="0" applyFont="1" applyBorder="1">
      <alignment vertical="center"/>
    </xf>
    <xf numFmtId="178" fontId="22" fillId="0" borderId="0" xfId="0" applyNumberFormat="1" applyFont="1" applyAlignment="1">
      <alignment horizontal="right"/>
    </xf>
    <xf numFmtId="176" fontId="22" fillId="0" borderId="0" xfId="0" applyNumberFormat="1" applyFont="1" applyAlignment="1">
      <alignment horizontal="right"/>
    </xf>
    <xf numFmtId="0" fontId="23" fillId="0" borderId="0" xfId="0" applyFont="1">
      <alignment vertical="center"/>
    </xf>
    <xf numFmtId="0" fontId="4" fillId="0" borderId="2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4" fillId="0" borderId="22" xfId="0" applyFont="1" applyBorder="1">
      <alignment vertical="center"/>
    </xf>
    <xf numFmtId="0" fontId="13" fillId="3" borderId="30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6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0" fillId="0" borderId="22" xfId="0" applyBorder="1">
      <alignment vertical="center"/>
    </xf>
    <xf numFmtId="176" fontId="28" fillId="0" borderId="0" xfId="0" applyNumberFormat="1" applyFont="1" applyAlignment="1">
      <alignment horizontal="right"/>
    </xf>
    <xf numFmtId="0" fontId="29" fillId="0" borderId="0" xfId="0" applyFont="1">
      <alignment vertical="center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178" fontId="12" fillId="0" borderId="0" xfId="0" applyNumberFormat="1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4" borderId="0" xfId="0" applyFill="1">
      <alignment vertical="center"/>
    </xf>
    <xf numFmtId="0" fontId="0" fillId="0" borderId="0" xfId="0" applyProtection="1">
      <alignment vertical="center"/>
      <protection locked="0"/>
    </xf>
    <xf numFmtId="0" fontId="8" fillId="2" borderId="2" xfId="1" applyFont="1" applyFill="1" applyBorder="1" applyAlignment="1" applyProtection="1">
      <alignment horizontal="center"/>
      <protection locked="0"/>
    </xf>
    <xf numFmtId="0" fontId="8" fillId="2" borderId="5" xfId="1" applyFont="1" applyFill="1" applyBorder="1" applyAlignment="1" applyProtection="1">
      <alignment horizontal="center"/>
      <protection locked="0"/>
    </xf>
    <xf numFmtId="0" fontId="13" fillId="0" borderId="23" xfId="0" applyFont="1" applyBorder="1" applyAlignment="1">
      <alignment horizontal="center" vertical="center"/>
    </xf>
    <xf numFmtId="0" fontId="30" fillId="0" borderId="0" xfId="1" applyProtection="1">
      <protection locked="0"/>
    </xf>
    <xf numFmtId="0" fontId="8" fillId="2" borderId="3" xfId="1" applyFont="1" applyFill="1" applyBorder="1" applyAlignment="1" applyProtection="1">
      <alignment horizontal="center"/>
      <protection locked="0"/>
    </xf>
    <xf numFmtId="0" fontId="12" fillId="0" borderId="0" xfId="1" applyFont="1" applyAlignment="1">
      <alignment horizontal="center"/>
    </xf>
    <xf numFmtId="0" fontId="8" fillId="0" borderId="34" xfId="1" applyFont="1" applyBorder="1" applyAlignment="1" applyProtection="1">
      <alignment horizontal="center"/>
      <protection locked="0"/>
    </xf>
    <xf numFmtId="0" fontId="8" fillId="0" borderId="36" xfId="1" applyFont="1" applyBorder="1" applyAlignment="1" applyProtection="1">
      <alignment horizontal="center"/>
      <protection locked="0"/>
    </xf>
    <xf numFmtId="0" fontId="8" fillId="2" borderId="37" xfId="1" applyFont="1" applyFill="1" applyBorder="1" applyAlignment="1" applyProtection="1">
      <alignment horizontal="center"/>
      <protection locked="0"/>
    </xf>
    <xf numFmtId="0" fontId="8" fillId="2" borderId="38" xfId="1" applyFont="1" applyFill="1" applyBorder="1" applyAlignment="1" applyProtection="1">
      <alignment horizontal="center"/>
      <protection locked="0"/>
    </xf>
    <xf numFmtId="0" fontId="8" fillId="0" borderId="38" xfId="1" applyFont="1" applyBorder="1" applyAlignment="1" applyProtection="1">
      <alignment horizontal="center"/>
      <protection locked="0"/>
    </xf>
    <xf numFmtId="0" fontId="8" fillId="0" borderId="39" xfId="1" applyFont="1" applyBorder="1" applyAlignment="1" applyProtection="1">
      <alignment horizontal="center"/>
      <protection locked="0"/>
    </xf>
    <xf numFmtId="0" fontId="8" fillId="0" borderId="40" xfId="1" applyFont="1" applyBorder="1" applyAlignment="1" applyProtection="1">
      <alignment horizontal="center"/>
      <protection locked="0"/>
    </xf>
    <xf numFmtId="178" fontId="8" fillId="0" borderId="19" xfId="0" applyNumberFormat="1" applyFont="1" applyBorder="1" applyAlignment="1">
      <alignment horizontal="center"/>
    </xf>
    <xf numFmtId="178" fontId="13" fillId="0" borderId="23" xfId="0" applyNumberFormat="1" applyFont="1" applyBorder="1">
      <alignment vertical="center"/>
    </xf>
    <xf numFmtId="0" fontId="32" fillId="0" borderId="0" xfId="1" applyFont="1"/>
    <xf numFmtId="0" fontId="8" fillId="2" borderId="1" xfId="1" applyFont="1" applyFill="1" applyBorder="1" applyAlignment="1" applyProtection="1">
      <alignment horizontal="center"/>
      <protection locked="0"/>
    </xf>
    <xf numFmtId="0" fontId="12" fillId="2" borderId="17" xfId="1" applyFont="1" applyFill="1" applyBorder="1" applyAlignment="1" applyProtection="1">
      <alignment horizontal="center"/>
      <protection locked="0"/>
    </xf>
    <xf numFmtId="0" fontId="28" fillId="0" borderId="0" xfId="1" applyFont="1"/>
    <xf numFmtId="0" fontId="34" fillId="0" borderId="0" xfId="1" applyFont="1" applyProtection="1">
      <protection locked="0"/>
    </xf>
    <xf numFmtId="0" fontId="8" fillId="2" borderId="33" xfId="1" applyFont="1" applyFill="1" applyBorder="1" applyAlignment="1" applyProtection="1">
      <alignment horizontal="center"/>
      <protection locked="0"/>
    </xf>
    <xf numFmtId="0" fontId="8" fillId="2" borderId="34" xfId="1" applyFont="1" applyFill="1" applyBorder="1" applyAlignment="1" applyProtection="1">
      <alignment horizontal="center"/>
      <protection locked="0"/>
    </xf>
    <xf numFmtId="0" fontId="8" fillId="0" borderId="35" xfId="1" applyFont="1" applyBorder="1" applyAlignment="1" applyProtection="1">
      <alignment horizontal="center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79" fontId="6" fillId="0" borderId="9" xfId="0" applyNumberFormat="1" applyFont="1" applyBorder="1">
      <alignment vertical="center"/>
    </xf>
    <xf numFmtId="0" fontId="6" fillId="0" borderId="11" xfId="0" applyFont="1" applyBorder="1">
      <alignment vertical="center"/>
    </xf>
    <xf numFmtId="0" fontId="5" fillId="0" borderId="8" xfId="0" applyFont="1" applyBorder="1">
      <alignment vertical="center"/>
    </xf>
    <xf numFmtId="176" fontId="5" fillId="0" borderId="8" xfId="0" applyNumberFormat="1" applyFont="1" applyBorder="1">
      <alignment vertical="center"/>
    </xf>
    <xf numFmtId="177" fontId="5" fillId="0" borderId="8" xfId="0" applyNumberFormat="1" applyFont="1" applyBorder="1">
      <alignment vertical="center"/>
    </xf>
    <xf numFmtId="0" fontId="5" fillId="0" borderId="11" xfId="0" applyFont="1" applyBorder="1">
      <alignment vertical="center"/>
    </xf>
    <xf numFmtId="179" fontId="6" fillId="0" borderId="6" xfId="0" applyNumberFormat="1" applyFont="1" applyBorder="1">
      <alignment vertical="center"/>
    </xf>
    <xf numFmtId="0" fontId="6" fillId="0" borderId="13" xfId="0" applyFont="1" applyBorder="1">
      <alignment vertical="center"/>
    </xf>
    <xf numFmtId="0" fontId="5" fillId="0" borderId="12" xfId="0" applyFont="1" applyBorder="1">
      <alignment vertical="center"/>
    </xf>
    <xf numFmtId="176" fontId="5" fillId="0" borderId="12" xfId="0" applyNumberFormat="1" applyFont="1" applyBorder="1">
      <alignment vertical="center"/>
    </xf>
    <xf numFmtId="177" fontId="5" fillId="0" borderId="12" xfId="0" applyNumberFormat="1" applyFont="1" applyBorder="1">
      <alignment vertical="center"/>
    </xf>
    <xf numFmtId="0" fontId="5" fillId="0" borderId="13" xfId="0" applyFont="1" applyBorder="1">
      <alignment vertical="center"/>
    </xf>
    <xf numFmtId="179" fontId="6" fillId="2" borderId="6" xfId="0" applyNumberFormat="1" applyFont="1" applyFill="1" applyBorder="1">
      <alignment vertical="center"/>
    </xf>
    <xf numFmtId="0" fontId="6" fillId="2" borderId="13" xfId="0" applyFont="1" applyFill="1" applyBorder="1">
      <alignment vertical="center"/>
    </xf>
    <xf numFmtId="0" fontId="5" fillId="2" borderId="12" xfId="0" applyFont="1" applyFill="1" applyBorder="1">
      <alignment vertical="center"/>
    </xf>
    <xf numFmtId="176" fontId="5" fillId="2" borderId="12" xfId="0" applyNumberFormat="1" applyFont="1" applyFill="1" applyBorder="1">
      <alignment vertical="center"/>
    </xf>
    <xf numFmtId="177" fontId="5" fillId="2" borderId="12" xfId="0" applyNumberFormat="1" applyFont="1" applyFill="1" applyBorder="1">
      <alignment vertical="center"/>
    </xf>
    <xf numFmtId="0" fontId="5" fillId="2" borderId="13" xfId="0" applyFont="1" applyFill="1" applyBorder="1">
      <alignment vertical="center"/>
    </xf>
    <xf numFmtId="0" fontId="5" fillId="0" borderId="42" xfId="0" applyFont="1" applyBorder="1">
      <alignment vertical="center"/>
    </xf>
    <xf numFmtId="179" fontId="6" fillId="0" borderId="20" xfId="0" applyNumberFormat="1" applyFont="1" applyBorder="1">
      <alignment vertical="center"/>
    </xf>
    <xf numFmtId="0" fontId="6" fillId="0" borderId="16" xfId="0" applyFont="1" applyBorder="1">
      <alignment vertical="center"/>
    </xf>
    <xf numFmtId="176" fontId="5" fillId="0" borderId="22" xfId="0" applyNumberFormat="1" applyFont="1" applyBorder="1">
      <alignment vertical="center"/>
    </xf>
    <xf numFmtId="177" fontId="5" fillId="0" borderId="22" xfId="0" applyNumberFormat="1" applyFont="1" applyBorder="1">
      <alignment vertical="center"/>
    </xf>
    <xf numFmtId="0" fontId="5" fillId="0" borderId="16" xfId="0" applyFont="1" applyBorder="1">
      <alignment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0" fillId="0" borderId="7" xfId="0" applyBorder="1">
      <alignment vertical="center"/>
    </xf>
    <xf numFmtId="177" fontId="4" fillId="0" borderId="5" xfId="0" applyNumberFormat="1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4" fillId="0" borderId="16" xfId="0" applyFont="1" applyBorder="1" applyAlignment="1">
      <alignment horizontal="right" vertical="center"/>
    </xf>
    <xf numFmtId="0" fontId="38" fillId="0" borderId="7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178" fontId="22" fillId="0" borderId="0" xfId="0" applyNumberFormat="1" applyFont="1" applyAlignment="1">
      <alignment horizontal="center"/>
    </xf>
    <xf numFmtId="178" fontId="22" fillId="0" borderId="14" xfId="0" applyNumberFormat="1" applyFont="1" applyBorder="1" applyAlignment="1">
      <alignment horizontal="center"/>
    </xf>
    <xf numFmtId="178" fontId="22" fillId="0" borderId="30" xfId="0" applyNumberFormat="1" applyFont="1" applyBorder="1" applyAlignment="1">
      <alignment horizontal="center"/>
    </xf>
    <xf numFmtId="178" fontId="22" fillId="0" borderId="31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21" xfId="0" applyBorder="1">
      <alignment vertical="center"/>
    </xf>
    <xf numFmtId="0" fontId="4" fillId="2" borderId="13" xfId="0" applyFont="1" applyFill="1" applyBorder="1">
      <alignment vertical="center"/>
    </xf>
    <xf numFmtId="0" fontId="39" fillId="0" borderId="0" xfId="0" applyFont="1">
      <alignment vertical="center"/>
    </xf>
    <xf numFmtId="0" fontId="40" fillId="0" borderId="0" xfId="0" applyFont="1">
      <alignment vertical="center"/>
    </xf>
    <xf numFmtId="180" fontId="12" fillId="0" borderId="0" xfId="1" applyNumberFormat="1" applyFont="1" applyAlignment="1">
      <alignment horizontal="center"/>
    </xf>
    <xf numFmtId="181" fontId="4" fillId="0" borderId="0" xfId="0" applyNumberFormat="1" applyFont="1">
      <alignment vertical="center"/>
    </xf>
    <xf numFmtId="0" fontId="30" fillId="0" borderId="0" xfId="1"/>
    <xf numFmtId="0" fontId="8" fillId="2" borderId="1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12" fillId="2" borderId="17" xfId="1" applyFont="1" applyFill="1" applyBorder="1" applyAlignment="1">
      <alignment horizontal="center"/>
    </xf>
    <xf numFmtId="0" fontId="8" fillId="0" borderId="18" xfId="1" applyFont="1" applyBorder="1" applyAlignment="1" applyProtection="1">
      <alignment horizontal="center"/>
      <protection locked="0"/>
    </xf>
    <xf numFmtId="0" fontId="34" fillId="0" borderId="0" xfId="1" applyFont="1"/>
    <xf numFmtId="0" fontId="8" fillId="2" borderId="33" xfId="1" applyFont="1" applyFill="1" applyBorder="1" applyAlignment="1">
      <alignment horizontal="center"/>
    </xf>
    <xf numFmtId="0" fontId="8" fillId="2" borderId="34" xfId="1" applyFont="1" applyFill="1" applyBorder="1" applyAlignment="1">
      <alignment horizontal="center"/>
    </xf>
    <xf numFmtId="0" fontId="8" fillId="0" borderId="35" xfId="1" applyFont="1" applyBorder="1" applyAlignment="1">
      <alignment horizontal="center"/>
    </xf>
    <xf numFmtId="0" fontId="8" fillId="0" borderId="34" xfId="1" applyFont="1" applyBorder="1" applyAlignment="1">
      <alignment horizontal="center"/>
    </xf>
    <xf numFmtId="0" fontId="8" fillId="0" borderId="36" xfId="1" applyFont="1" applyBorder="1" applyAlignment="1">
      <alignment horizontal="center"/>
    </xf>
    <xf numFmtId="0" fontId="8" fillId="2" borderId="37" xfId="1" applyFont="1" applyFill="1" applyBorder="1" applyAlignment="1">
      <alignment horizontal="center"/>
    </xf>
    <xf numFmtId="0" fontId="8" fillId="2" borderId="38" xfId="1" applyFont="1" applyFill="1" applyBorder="1" applyAlignment="1">
      <alignment horizontal="center"/>
    </xf>
    <xf numFmtId="0" fontId="8" fillId="0" borderId="39" xfId="1" applyFont="1" applyBorder="1" applyAlignment="1">
      <alignment horizontal="center"/>
    </xf>
    <xf numFmtId="0" fontId="8" fillId="0" borderId="38" xfId="1" applyFont="1" applyBorder="1" applyAlignment="1">
      <alignment horizontal="center"/>
    </xf>
    <xf numFmtId="0" fontId="8" fillId="0" borderId="40" xfId="1" applyFont="1" applyBorder="1" applyAlignment="1">
      <alignment horizontal="center"/>
    </xf>
    <xf numFmtId="0" fontId="8" fillId="0" borderId="41" xfId="1" applyFont="1" applyBorder="1" applyProtection="1">
      <protection locked="0"/>
    </xf>
    <xf numFmtId="0" fontId="42" fillId="0" borderId="0" xfId="0" applyFont="1" applyProtection="1">
      <alignment vertical="center"/>
      <protection locked="0"/>
    </xf>
    <xf numFmtId="0" fontId="8" fillId="0" borderId="0" xfId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33" fillId="0" borderId="0" xfId="1" applyFont="1"/>
    <xf numFmtId="0" fontId="8" fillId="0" borderId="46" xfId="1" applyFont="1" applyBorder="1" applyProtection="1">
      <protection locked="0"/>
    </xf>
    <xf numFmtId="0" fontId="8" fillId="0" borderId="47" xfId="1" applyFont="1" applyBorder="1" applyAlignment="1" applyProtection="1">
      <alignment horizontal="center"/>
      <protection locked="0"/>
    </xf>
    <xf numFmtId="178" fontId="8" fillId="0" borderId="48" xfId="0" applyNumberFormat="1" applyFont="1" applyBorder="1" applyAlignment="1">
      <alignment horizontal="center"/>
    </xf>
    <xf numFmtId="178" fontId="13" fillId="0" borderId="49" xfId="0" applyNumberFormat="1" applyFont="1" applyBorder="1">
      <alignment vertical="center"/>
    </xf>
    <xf numFmtId="177" fontId="0" fillId="0" borderId="0" xfId="0" applyNumberFormat="1">
      <alignment vertical="center"/>
    </xf>
    <xf numFmtId="177" fontId="8" fillId="0" borderId="0" xfId="0" applyNumberFormat="1" applyFont="1" applyAlignment="1">
      <alignment horizontal="center"/>
    </xf>
    <xf numFmtId="0" fontId="4" fillId="0" borderId="43" xfId="0" applyFont="1" applyBorder="1">
      <alignment vertical="center"/>
    </xf>
    <xf numFmtId="0" fontId="4" fillId="0" borderId="44" xfId="0" applyFont="1" applyBorder="1">
      <alignment vertical="center"/>
    </xf>
    <xf numFmtId="0" fontId="4" fillId="0" borderId="45" xfId="0" applyFont="1" applyBorder="1">
      <alignment vertical="center"/>
    </xf>
    <xf numFmtId="180" fontId="6" fillId="0" borderId="22" xfId="0" applyNumberFormat="1" applyFont="1" applyBorder="1" applyProtection="1">
      <alignment vertical="center"/>
      <protection locked="0"/>
    </xf>
    <xf numFmtId="180" fontId="6" fillId="0" borderId="21" xfId="0" applyNumberFormat="1" applyFont="1" applyBorder="1" applyProtection="1">
      <alignment vertical="center"/>
      <protection locked="0"/>
    </xf>
    <xf numFmtId="180" fontId="8" fillId="0" borderId="18" xfId="1" applyNumberFormat="1" applyFont="1" applyBorder="1" applyAlignment="1" applyProtection="1">
      <alignment horizontal="center"/>
      <protection locked="0"/>
    </xf>
    <xf numFmtId="180" fontId="8" fillId="0" borderId="23" xfId="1" applyNumberFormat="1" applyFont="1" applyBorder="1" applyAlignment="1" applyProtection="1">
      <alignment horizontal="center"/>
      <protection locked="0"/>
    </xf>
    <xf numFmtId="0" fontId="4" fillId="2" borderId="9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12" fillId="2" borderId="12" xfId="0" applyFont="1" applyFill="1" applyBorder="1" applyAlignment="1">
      <alignment horizontal="right"/>
    </xf>
    <xf numFmtId="0" fontId="4" fillId="2" borderId="12" xfId="0" applyFont="1" applyFill="1" applyBorder="1">
      <alignment vertical="center"/>
    </xf>
    <xf numFmtId="0" fontId="4" fillId="0" borderId="0" xfId="0" applyFont="1" applyAlignment="1">
      <alignment horizontal="right" vertical="center"/>
    </xf>
    <xf numFmtId="0" fontId="4" fillId="0" borderId="54" xfId="0" applyFont="1" applyBorder="1">
      <alignment vertical="center"/>
    </xf>
    <xf numFmtId="0" fontId="2" fillId="0" borderId="30" xfId="0" applyFont="1" applyBorder="1">
      <alignment vertical="center"/>
    </xf>
    <xf numFmtId="177" fontId="4" fillId="0" borderId="0" xfId="0" applyNumberFormat="1" applyFont="1" applyAlignment="1">
      <alignment horizontal="center" vertical="center"/>
    </xf>
    <xf numFmtId="182" fontId="0" fillId="0" borderId="0" xfId="0" applyNumberFormat="1">
      <alignment vertical="center"/>
    </xf>
    <xf numFmtId="182" fontId="4" fillId="0" borderId="9" xfId="0" applyNumberFormat="1" applyFont="1" applyBorder="1" applyProtection="1">
      <alignment vertical="center"/>
      <protection locked="0"/>
    </xf>
    <xf numFmtId="0" fontId="4" fillId="0" borderId="11" xfId="0" applyFont="1" applyBorder="1" applyProtection="1">
      <alignment vertical="center"/>
      <protection locked="0"/>
    </xf>
    <xf numFmtId="180" fontId="4" fillId="0" borderId="9" xfId="0" applyNumberFormat="1" applyFont="1" applyBorder="1" applyProtection="1">
      <alignment vertical="center"/>
      <protection locked="0"/>
    </xf>
    <xf numFmtId="180" fontId="4" fillId="0" borderId="8" xfId="0" applyNumberFormat="1" applyFont="1" applyBorder="1" applyProtection="1">
      <alignment vertical="center"/>
      <protection locked="0"/>
    </xf>
    <xf numFmtId="180" fontId="4" fillId="0" borderId="11" xfId="0" applyNumberFormat="1" applyFont="1" applyBorder="1" applyProtection="1">
      <alignment vertical="center"/>
      <protection locked="0"/>
    </xf>
    <xf numFmtId="182" fontId="4" fillId="0" borderId="6" xfId="0" applyNumberFormat="1" applyFont="1" applyBorder="1" applyProtection="1">
      <alignment vertical="center"/>
      <protection locked="0"/>
    </xf>
    <xf numFmtId="0" fontId="4" fillId="0" borderId="13" xfId="0" applyFont="1" applyBorder="1" applyProtection="1">
      <alignment vertical="center"/>
      <protection locked="0"/>
    </xf>
    <xf numFmtId="180" fontId="4" fillId="0" borderId="6" xfId="0" applyNumberFormat="1" applyFont="1" applyBorder="1" applyProtection="1">
      <alignment vertical="center"/>
      <protection locked="0"/>
    </xf>
    <xf numFmtId="180" fontId="4" fillId="0" borderId="12" xfId="0" applyNumberFormat="1" applyFont="1" applyBorder="1" applyProtection="1">
      <alignment vertical="center"/>
      <protection locked="0"/>
    </xf>
    <xf numFmtId="180" fontId="4" fillId="0" borderId="13" xfId="0" applyNumberFormat="1" applyFont="1" applyBorder="1" applyProtection="1">
      <alignment vertical="center"/>
      <protection locked="0"/>
    </xf>
    <xf numFmtId="182" fontId="4" fillId="2" borderId="6" xfId="0" applyNumberFormat="1" applyFont="1" applyFill="1" applyBorder="1" applyProtection="1">
      <alignment vertical="center"/>
      <protection locked="0"/>
    </xf>
    <xf numFmtId="0" fontId="4" fillId="2" borderId="13" xfId="0" applyFont="1" applyFill="1" applyBorder="1" applyProtection="1">
      <alignment vertical="center"/>
      <protection locked="0"/>
    </xf>
    <xf numFmtId="180" fontId="4" fillId="2" borderId="6" xfId="0" applyNumberFormat="1" applyFont="1" applyFill="1" applyBorder="1" applyProtection="1">
      <alignment vertical="center"/>
      <protection locked="0"/>
    </xf>
    <xf numFmtId="180" fontId="4" fillId="2" borderId="12" xfId="0" applyNumberFormat="1" applyFont="1" applyFill="1" applyBorder="1" applyProtection="1">
      <alignment vertical="center"/>
      <protection locked="0"/>
    </xf>
    <xf numFmtId="180" fontId="4" fillId="2" borderId="13" xfId="0" applyNumberFormat="1" applyFont="1" applyFill="1" applyBorder="1" applyProtection="1">
      <alignment vertical="center"/>
      <protection locked="0"/>
    </xf>
    <xf numFmtId="182" fontId="4" fillId="0" borderId="20" xfId="0" applyNumberFormat="1" applyFont="1" applyBorder="1" applyProtection="1">
      <alignment vertical="center"/>
      <protection locked="0"/>
    </xf>
    <xf numFmtId="0" fontId="4" fillId="0" borderId="16" xfId="0" applyFont="1" applyBorder="1" applyAlignment="1" applyProtection="1">
      <alignment horizontal="right" vertical="center"/>
      <protection locked="0"/>
    </xf>
    <xf numFmtId="180" fontId="4" fillId="0" borderId="20" xfId="0" applyNumberFormat="1" applyFont="1" applyBorder="1" applyProtection="1">
      <alignment vertical="center"/>
      <protection locked="0"/>
    </xf>
    <xf numFmtId="180" fontId="4" fillId="0" borderId="22" xfId="0" applyNumberFormat="1" applyFont="1" applyBorder="1" applyProtection="1">
      <alignment vertical="center"/>
      <protection locked="0"/>
    </xf>
    <xf numFmtId="180" fontId="4" fillId="0" borderId="16" xfId="0" applyNumberFormat="1" applyFont="1" applyBorder="1" applyProtection="1">
      <alignment vertical="center"/>
      <protection locked="0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RL: 20dB min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5225981517457678"/>
          <c:y val="0.4903109175706739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演算部!$AR$33:$AR$529</c:f>
              <c:numCache>
                <c:formatCode>General</c:formatCode>
                <c:ptCount val="497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A4-4651-9639-BEA8EB75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演算部!$AS$33:$AS$529</c:f>
              <c:numCache>
                <c:formatCode>General</c:formatCode>
                <c:ptCount val="497"/>
                <c:pt idx="0">
                  <c:v>-14.23621079470953</c:v>
                </c:pt>
                <c:pt idx="1">
                  <c:v>-17.111743042339043</c:v>
                </c:pt>
                <c:pt idx="2">
                  <c:v>-20.002933251604222</c:v>
                </c:pt>
                <c:pt idx="3">
                  <c:v>-22.912599024835792</c:v>
                </c:pt>
                <c:pt idx="4">
                  <c:v>-25.843674765160781</c:v>
                </c:pt>
                <c:pt idx="5">
                  <c:v>-28.799244039182568</c:v>
                </c:pt>
                <c:pt idx="6">
                  <c:v>-31.782578977798902</c:v>
                </c:pt>
                <c:pt idx="7">
                  <c:v>-34.797188098562643</c:v>
                </c:pt>
                <c:pt idx="8">
                  <c:v>-37.846874130739742</c:v>
                </c:pt>
                <c:pt idx="9">
                  <c:v>-40.93580365394039</c:v>
                </c:pt>
                <c:pt idx="10">
                  <c:v>-44.068590623189031</c:v>
                </c:pt>
                <c:pt idx="11">
                  <c:v>-47.250396143821391</c:v>
                </c:pt>
                <c:pt idx="12">
                  <c:v>-50.487047166884359</c:v>
                </c:pt>
                <c:pt idx="13">
                  <c:v>-53.785177073100037</c:v>
                </c:pt>
                <c:pt idx="14">
                  <c:v>-57.152391347758119</c:v>
                </c:pt>
                <c:pt idx="15">
                  <c:v>-60.597461621184408</c:v>
                </c:pt>
                <c:pt idx="16">
                  <c:v>-64.130551083532026</c:v>
                </c:pt>
                <c:pt idx="17">
                  <c:v>-67.763473374652833</c:v>
                </c:pt>
                <c:pt idx="18">
                  <c:v>-71.509984988794145</c:v>
                </c:pt>
                <c:pt idx="19">
                  <c:v>-75.386107181392234</c:v>
                </c:pt>
                <c:pt idx="20">
                  <c:v>-79.410465981664444</c:v>
                </c:pt>
                <c:pt idx="21">
                  <c:v>-83.604626130973756</c:v>
                </c:pt>
                <c:pt idx="22">
                  <c:v>-87.993373539532413</c:v>
                </c:pt>
                <c:pt idx="23">
                  <c:v>87.39513295362535</c:v>
                </c:pt>
                <c:pt idx="24">
                  <c:v>82.529470955941818</c:v>
                </c:pt>
                <c:pt idx="25">
                  <c:v>77.375527867328898</c:v>
                </c:pt>
                <c:pt idx="26">
                  <c:v>71.897832463585615</c:v>
                </c:pt>
                <c:pt idx="27">
                  <c:v>66.062031097932646</c:v>
                </c:pt>
                <c:pt idx="28">
                  <c:v>59.838935556966284</c:v>
                </c:pt>
                <c:pt idx="29">
                  <c:v>53.210452593553867</c:v>
                </c:pt>
                <c:pt idx="30">
                  <c:v>46.1772704139754</c:v>
                </c:pt>
                <c:pt idx="31">
                  <c:v>38.767285664684984</c:v>
                </c:pt>
                <c:pt idx="32">
                  <c:v>31.042495703971902</c:v>
                </c:pt>
                <c:pt idx="33">
                  <c:v>23.101054702338185</c:v>
                </c:pt>
                <c:pt idx="34">
                  <c:v>15.071498279765366</c:v>
                </c:pt>
                <c:pt idx="35">
                  <c:v>7.0985910946304021</c:v>
                </c:pt>
                <c:pt idx="36">
                  <c:v>-0.675914144387605</c:v>
                </c:pt>
                <c:pt idx="37">
                  <c:v>-8.131582320472944</c:v>
                </c:pt>
                <c:pt idx="38">
                  <c:v>-15.181163776542558</c:v>
                </c:pt>
                <c:pt idx="39">
                  <c:v>-21.773871208199381</c:v>
                </c:pt>
                <c:pt idx="40">
                  <c:v>-27.891543261205339</c:v>
                </c:pt>
                <c:pt idx="41">
                  <c:v>-33.540984183414871</c:v>
                </c:pt>
                <c:pt idx="42">
                  <c:v>-38.745565158272065</c:v>
                </c:pt>
                <c:pt idx="43">
                  <c:v>-43.537980628694257</c:v>
                </c:pt>
                <c:pt idx="44">
                  <c:v>-47.954866552348101</c:v>
                </c:pt>
                <c:pt idx="45">
                  <c:v>-52.033235582897198</c:v>
                </c:pt>
                <c:pt idx="46">
                  <c:v>-55.808360175864379</c:v>
                </c:pt>
                <c:pt idx="47">
                  <c:v>-59.312678304642908</c:v>
                </c:pt>
                <c:pt idx="48">
                  <c:v>-62.575360432114977</c:v>
                </c:pt>
                <c:pt idx="49">
                  <c:v>-65.622271811645589</c:v>
                </c:pt>
                <c:pt idx="50">
                  <c:v>-68.476150998888073</c:v>
                </c:pt>
                <c:pt idx="51">
                  <c:v>-71.156891511232246</c:v>
                </c:pt>
                <c:pt idx="52">
                  <c:v>-73.681859225763773</c:v>
                </c:pt>
                <c:pt idx="53">
                  <c:v>-76.066207751906262</c:v>
                </c:pt>
                <c:pt idx="54">
                  <c:v>-78.323172381321839</c:v>
                </c:pt>
                <c:pt idx="55">
                  <c:v>-80.46433412991091</c:v>
                </c:pt>
                <c:pt idx="56">
                  <c:v>-82.499851582803061</c:v>
                </c:pt>
                <c:pt idx="57">
                  <c:v>-84.438661565048037</c:v>
                </c:pt>
                <c:pt idx="58">
                  <c:v>-86.28865126254253</c:v>
                </c:pt>
                <c:pt idx="59">
                  <c:v>-88.056805039521052</c:v>
                </c:pt>
                <c:pt idx="60">
                  <c:v>-89.749329283390452</c:v>
                </c:pt>
                <c:pt idx="61">
                  <c:v>88.628241582906242</c:v>
                </c:pt>
                <c:pt idx="62">
                  <c:v>87.07095509499635</c:v>
                </c:pt>
                <c:pt idx="63">
                  <c:v>85.574364274867548</c:v>
                </c:pt>
                <c:pt idx="64">
                  <c:v>84.134462566883315</c:v>
                </c:pt>
                <c:pt idx="65">
                  <c:v>82.747628376149606</c:v>
                </c:pt>
                <c:pt idx="66">
                  <c:v>81.4105776863817</c:v>
                </c:pt>
                <c:pt idx="67">
                  <c:v>80.120323479181124</c:v>
                </c:pt>
                <c:pt idx="68">
                  <c:v>78.874140885078532</c:v>
                </c:pt>
                <c:pt idx="69">
                  <c:v>77.669537172426701</c:v>
                </c:pt>
                <c:pt idx="70">
                  <c:v>76.50422582739489</c:v>
                </c:pt>
                <c:pt idx="71">
                  <c:v>75.376104101040667</c:v>
                </c:pt>
                <c:pt idx="72">
                  <c:v>74.283233501515767</c:v>
                </c:pt>
                <c:pt idx="73">
                  <c:v>73.223822794261238</c:v>
                </c:pt>
                <c:pt idx="74">
                  <c:v>72.196213143460866</c:v>
                </c:pt>
                <c:pt idx="75">
                  <c:v>71.198865086507155</c:v>
                </c:pt>
                <c:pt idx="76">
                  <c:v>70.230347081851122</c:v>
                </c:pt>
                <c:pt idx="77">
                  <c:v>69.289325411068901</c:v>
                </c:pt>
                <c:pt idx="78">
                  <c:v>68.374555249702254</c:v>
                </c:pt>
                <c:pt idx="79">
                  <c:v>67.484872749588902</c:v>
                </c:pt>
                <c:pt idx="80">
                  <c:v>66.619187998951816</c:v>
                </c:pt>
                <c:pt idx="81">
                  <c:v>65.776478746261276</c:v>
                </c:pt>
                <c:pt idx="82">
                  <c:v>64.955784790468158</c:v>
                </c:pt>
                <c:pt idx="83">
                  <c:v>64.156202954168577</c:v>
                </c:pt>
                <c:pt idx="84">
                  <c:v>63.376882568040735</c:v>
                </c:pt>
                <c:pt idx="85">
                  <c:v>62.617021404857425</c:v>
                </c:pt>
                <c:pt idx="86">
                  <c:v>61.875862009822626</c:v>
                </c:pt>
                <c:pt idx="87">
                  <c:v>61.152688381155365</c:v>
                </c:pt>
                <c:pt idx="88">
                  <c:v>60.446822960954414</c:v>
                </c:pt>
                <c:pt idx="89">
                  <c:v>59.757623901593639</c:v>
                </c:pt>
                <c:pt idx="90">
                  <c:v>59.084482577359466</c:v>
                </c:pt>
                <c:pt idx="91">
                  <c:v>58.426821314869969</c:v>
                </c:pt>
                <c:pt idx="92">
                  <c:v>57.784091319103766</c:v>
                </c:pt>
                <c:pt idx="93">
                  <c:v>57.155770774701161</c:v>
                </c:pt>
                <c:pt idx="94">
                  <c:v>56.541363104646862</c:v>
                </c:pt>
                <c:pt idx="95">
                  <c:v>55.940395370561049</c:v>
                </c:pt>
                <c:pt idx="96">
                  <c:v>55.352416800662226</c:v>
                </c:pt>
                <c:pt idx="97">
                  <c:v>54.776997433061553</c:v>
                </c:pt>
                <c:pt idx="98">
                  <c:v>54.213726863438751</c:v>
                </c:pt>
                <c:pt idx="99">
                  <c:v>53.66221308736381</c:v>
                </c:pt>
                <c:pt idx="100">
                  <c:v>53.122081428589986</c:v>
                </c:pt>
                <c:pt idx="101">
                  <c:v>52.592973545574857</c:v>
                </c:pt>
                <c:pt idx="102">
                  <c:v>52.074546509303374</c:v>
                </c:pt>
                <c:pt idx="103">
                  <c:v>51.566471946206384</c:v>
                </c:pt>
                <c:pt idx="104">
                  <c:v>51.068435240602653</c:v>
                </c:pt>
                <c:pt idx="105">
                  <c:v>50.580134791653116</c:v>
                </c:pt>
                <c:pt idx="106">
                  <c:v>50.101281320312069</c:v>
                </c:pt>
                <c:pt idx="107">
                  <c:v>49.631597222200483</c:v>
                </c:pt>
                <c:pt idx="108">
                  <c:v>49.170815962717512</c:v>
                </c:pt>
                <c:pt idx="109">
                  <c:v>48.718681511054442</c:v>
                </c:pt>
                <c:pt idx="110">
                  <c:v>48.274947810085791</c:v>
                </c:pt>
                <c:pt idx="111">
                  <c:v>47.839378279389244</c:v>
                </c:pt>
                <c:pt idx="112">
                  <c:v>47.411745348895025</c:v>
                </c:pt>
                <c:pt idx="113">
                  <c:v>46.991830020886333</c:v>
                </c:pt>
                <c:pt idx="114">
                  <c:v>46.579421458273622</c:v>
                </c:pt>
                <c:pt idx="115">
                  <c:v>46.174316597243688</c:v>
                </c:pt>
                <c:pt idx="116">
                  <c:v>45.77631978254707</c:v>
                </c:pt>
                <c:pt idx="117">
                  <c:v>45.385242423832416</c:v>
                </c:pt>
                <c:pt idx="118">
                  <c:v>45.000902671568767</c:v>
                </c:pt>
                <c:pt idx="119">
                  <c:v>44.623125111215202</c:v>
                </c:pt>
                <c:pt idx="120">
                  <c:v>44.251740474405722</c:v>
                </c:pt>
                <c:pt idx="121">
                  <c:v>43.886585366014842</c:v>
                </c:pt>
                <c:pt idx="122">
                  <c:v>43.527502006058356</c:v>
                </c:pt>
                <c:pt idx="123">
                  <c:v>43.174337985464739</c:v>
                </c:pt>
                <c:pt idx="124">
                  <c:v>42.826946034826051</c:v>
                </c:pt>
                <c:pt idx="125">
                  <c:v>42.4851838053047</c:v>
                </c:pt>
                <c:pt idx="126">
                  <c:v>42.148913660933538</c:v>
                </c:pt>
                <c:pt idx="127">
                  <c:v>41.818002481602853</c:v>
                </c:pt>
                <c:pt idx="128">
                  <c:v>41.492321476079297</c:v>
                </c:pt>
                <c:pt idx="129">
                  <c:v>41.171746004448508</c:v>
                </c:pt>
                <c:pt idx="130">
                  <c:v>40.856155409416708</c:v>
                </c:pt>
                <c:pt idx="131">
                  <c:v>40.545432855945784</c:v>
                </c:pt>
                <c:pt idx="132">
                  <c:v>40.2394651787329</c:v>
                </c:pt>
                <c:pt idx="133">
                  <c:v>39.938142737079495</c:v>
                </c:pt>
                <c:pt idx="134">
                  <c:v>39.641359276724629</c:v>
                </c:pt>
                <c:pt idx="135">
                  <c:v>39.349011798247069</c:v>
                </c:pt>
                <c:pt idx="136">
                  <c:v>39.061000431665931</c:v>
                </c:pt>
                <c:pt idx="137">
                  <c:v>38.777228316894302</c:v>
                </c:pt>
                <c:pt idx="138">
                  <c:v>38.497601489722953</c:v>
                </c:pt>
                <c:pt idx="139">
                  <c:v>38.222028773031305</c:v>
                </c:pt>
                <c:pt idx="140">
                  <c:v>37.950421672942959</c:v>
                </c:pt>
                <c:pt idx="141">
                  <c:v>37.682694279659977</c:v>
                </c:pt>
                <c:pt idx="142">
                  <c:v>37.418763172727459</c:v>
                </c:pt>
                <c:pt idx="143">
                  <c:v>37.158547330494706</c:v>
                </c:pt>
                <c:pt idx="144">
                  <c:v>36.901968043554014</c:v>
                </c:pt>
                <c:pt idx="145">
                  <c:v>36.648948831950982</c:v>
                </c:pt>
                <c:pt idx="146">
                  <c:v>36.399415365972821</c:v>
                </c:pt>
                <c:pt idx="147">
                  <c:v>36.153295390332779</c:v>
                </c:pt>
                <c:pt idx="148">
                  <c:v>35.910518651579004</c:v>
                </c:pt>
                <c:pt idx="149">
                  <c:v>35.671016828566955</c:v>
                </c:pt>
                <c:pt idx="150">
                  <c:v>35.434723465842879</c:v>
                </c:pt>
                <c:pt idx="151">
                  <c:v>35.201573909795506</c:v>
                </c:pt>
                <c:pt idx="152">
                  <c:v>34.97150524744049</c:v>
                </c:pt>
                <c:pt idx="153">
                  <c:v>34.744456247710289</c:v>
                </c:pt>
                <c:pt idx="154">
                  <c:v>34.520367305129021</c:v>
                </c:pt>
                <c:pt idx="155">
                  <c:v>34.299180385758532</c:v>
                </c:pt>
                <c:pt idx="156">
                  <c:v>34.080838975308282</c:v>
                </c:pt>
                <c:pt idx="157">
                  <c:v>33.865288029307493</c:v>
                </c:pt>
                <c:pt idx="158">
                  <c:v>33.652473925243292</c:v>
                </c:pt>
                <c:pt idx="159">
                  <c:v>33.442344416574016</c:v>
                </c:pt>
                <c:pt idx="160">
                  <c:v>33.234848588531626</c:v>
                </c:pt>
                <c:pt idx="161">
                  <c:v>33.029936815631608</c:v>
                </c:pt>
                <c:pt idx="162">
                  <c:v>32.827560720812976</c:v>
                </c:pt>
                <c:pt idx="163">
                  <c:v>32.627673136135421</c:v>
                </c:pt>
                <c:pt idx="164">
                  <c:v>32.430228064963892</c:v>
                </c:pt>
                <c:pt idx="165">
                  <c:v>32.235180645574687</c:v>
                </c:pt>
                <c:pt idx="166">
                  <c:v>32.042487116120824</c:v>
                </c:pt>
                <c:pt idx="167">
                  <c:v>31.852104780896894</c:v>
                </c:pt>
                <c:pt idx="168">
                  <c:v>31.663991977847225</c:v>
                </c:pt>
                <c:pt idx="169">
                  <c:v>31.478108047263788</c:v>
                </c:pt>
                <c:pt idx="170">
                  <c:v>31.294413301622846</c:v>
                </c:pt>
                <c:pt idx="171">
                  <c:v>31.112868996511732</c:v>
                </c:pt>
                <c:pt idx="172">
                  <c:v>30.933437302600105</c:v>
                </c:pt>
                <c:pt idx="173">
                  <c:v>30.756081278611376</c:v>
                </c:pt>
                <c:pt idx="174">
                  <c:v>30.580764845252919</c:v>
                </c:pt>
                <c:pt idx="175">
                  <c:v>30.407452760065141</c:v>
                </c:pt>
                <c:pt idx="176">
                  <c:v>30.236110593151665</c:v>
                </c:pt>
                <c:pt idx="177">
                  <c:v>30.066704703754496</c:v>
                </c:pt>
                <c:pt idx="178">
                  <c:v>29.899202217639935</c:v>
                </c:pt>
                <c:pt idx="179">
                  <c:v>29.73357100526221</c:v>
                </c:pt>
                <c:pt idx="180">
                  <c:v>29.569779660673913</c:v>
                </c:pt>
                <c:pt idx="181">
                  <c:v>29.407797481153199</c:v>
                </c:pt>
                <c:pt idx="182">
                  <c:v>29.247594447519319</c:v>
                </c:pt>
                <c:pt idx="183">
                  <c:v>29.089141205109495</c:v>
                </c:pt>
                <c:pt idx="184">
                  <c:v>28.932409045390983</c:v>
                </c:pt>
                <c:pt idx="185">
                  <c:v>28.777369888183717</c:v>
                </c:pt>
                <c:pt idx="186">
                  <c:v>28.623996264469845</c:v>
                </c:pt>
                <c:pt idx="187">
                  <c:v>28.472261299767514</c:v>
                </c:pt>
                <c:pt idx="188">
                  <c:v>28.322138698047269</c:v>
                </c:pt>
                <c:pt idx="189">
                  <c:v>28.173602726170493</c:v>
                </c:pt>
                <c:pt idx="190">
                  <c:v>28.026628198830071</c:v>
                </c:pt>
                <c:pt idx="191">
                  <c:v>27.881190463974296</c:v>
                </c:pt>
                <c:pt idx="192">
                  <c:v>27.737265388696034</c:v>
                </c:pt>
                <c:pt idx="193">
                  <c:v>27.594829345569831</c:v>
                </c:pt>
                <c:pt idx="194">
                  <c:v>27.453859199420215</c:v>
                </c:pt>
                <c:pt idx="195">
                  <c:v>27.314332294505526</c:v>
                </c:pt>
                <c:pt idx="196">
                  <c:v>27.176226442101932</c:v>
                </c:pt>
                <c:pt idx="197">
                  <c:v>27.039519908473089</c:v>
                </c:pt>
                <c:pt idx="198">
                  <c:v>26.904191403211478</c:v>
                </c:pt>
                <c:pt idx="199">
                  <c:v>26.770220067937956</c:v>
                </c:pt>
                <c:pt idx="200">
                  <c:v>26.637585465346923</c:v>
                </c:pt>
                <c:pt idx="201">
                  <c:v>26.506267568584395</c:v>
                </c:pt>
                <c:pt idx="202">
                  <c:v>26.376246750947619</c:v>
                </c:pt>
                <c:pt idx="203">
                  <c:v>26.247503775894444</c:v>
                </c:pt>
                <c:pt idx="204">
                  <c:v>26.120019787352042</c:v>
                </c:pt>
                <c:pt idx="205">
                  <c:v>25.993776300314082</c:v>
                </c:pt>
                <c:pt idx="206">
                  <c:v>25.868755191716716</c:v>
                </c:pt>
                <c:pt idx="207">
                  <c:v>25.744938691583442</c:v>
                </c:pt>
                <c:pt idx="208">
                  <c:v>25.622309374429893</c:v>
                </c:pt>
                <c:pt idx="209">
                  <c:v>25.500850150919316</c:v>
                </c:pt>
                <c:pt idx="210">
                  <c:v>25.380544259760644</c:v>
                </c:pt>
                <c:pt idx="211">
                  <c:v>25.261375259840488</c:v>
                </c:pt>
                <c:pt idx="212">
                  <c:v>25.143327022581548</c:v>
                </c:pt>
                <c:pt idx="213">
                  <c:v>25.026383724519601</c:v>
                </c:pt>
                <c:pt idx="214">
                  <c:v>24.910529840091943</c:v>
                </c:pt>
                <c:pt idx="215">
                  <c:v>24.795750134630147</c:v>
                </c:pt>
                <c:pt idx="216">
                  <c:v>24.682029657550451</c:v>
                </c:pt>
                <c:pt idx="217">
                  <c:v>24.569353735735287</c:v>
                </c:pt>
                <c:pt idx="218">
                  <c:v>24.457707967099662</c:v>
                </c:pt>
                <c:pt idx="219">
                  <c:v>24.347078214336385</c:v>
                </c:pt>
                <c:pt idx="220">
                  <c:v>24.237450598834343</c:v>
                </c:pt>
                <c:pt idx="221">
                  <c:v>24.128811494764303</c:v>
                </c:pt>
                <c:pt idx="222">
                  <c:v>24.021147523326739</c:v>
                </c:pt>
                <c:pt idx="223">
                  <c:v>23.914445547156674</c:v>
                </c:pt>
                <c:pt idx="224">
                  <c:v>23.808692664880368</c:v>
                </c:pt>
                <c:pt idx="225">
                  <c:v>23.703876205819185</c:v>
                </c:pt>
                <c:pt idx="226">
                  <c:v>23.599983724835965</c:v>
                </c:pt>
                <c:pt idx="227">
                  <c:v>23.497002997319353</c:v>
                </c:pt>
                <c:pt idx="228">
                  <c:v>23.394922014301933</c:v>
                </c:pt>
                <c:pt idx="229">
                  <c:v>23.293728977707872</c:v>
                </c:pt>
                <c:pt idx="230">
                  <c:v>23.193412295726123</c:v>
                </c:pt>
                <c:pt idx="231">
                  <c:v>23.093960578305349</c:v>
                </c:pt>
                <c:pt idx="232">
                  <c:v>22.99536263276676</c:v>
                </c:pt>
                <c:pt idx="233">
                  <c:v>22.897607459531375</c:v>
                </c:pt>
                <c:pt idx="234">
                  <c:v>22.800684247958145</c:v>
                </c:pt>
                <c:pt idx="235">
                  <c:v>22.704582372289558</c:v>
                </c:pt>
                <c:pt idx="236">
                  <c:v>22.609291387701614</c:v>
                </c:pt>
                <c:pt idx="237">
                  <c:v>22.514801026455014</c:v>
                </c:pt>
                <c:pt idx="238">
                  <c:v>22.421101194144324</c:v>
                </c:pt>
                <c:pt idx="239">
                  <c:v>22.328181966042557</c:v>
                </c:pt>
                <c:pt idx="240">
                  <c:v>22.236033583538099</c:v>
                </c:pt>
                <c:pt idx="241">
                  <c:v>22.144646450661316</c:v>
                </c:pt>
                <c:pt idx="242">
                  <c:v>22.054011130698239</c:v>
                </c:pt>
                <c:pt idx="243">
                  <c:v>21.964118342888817</c:v>
                </c:pt>
                <c:pt idx="244">
                  <c:v>21.874958959207131</c:v>
                </c:pt>
                <c:pt idx="245">
                  <c:v>21.786524001221416</c:v>
                </c:pt>
                <c:pt idx="246">
                  <c:v>21.698804637031362</c:v>
                </c:pt>
                <c:pt idx="247">
                  <c:v>21.611792178280666</c:v>
                </c:pt>
                <c:pt idx="248">
                  <c:v>21.52547807724256</c:v>
                </c:pt>
                <c:pt idx="249">
                  <c:v>21.439853923976273</c:v>
                </c:pt>
                <c:pt idx="250">
                  <c:v>21.354911443552453</c:v>
                </c:pt>
                <c:pt idx="251">
                  <c:v>21.270642493345509</c:v>
                </c:pt>
                <c:pt idx="252">
                  <c:v>21.187039060391125</c:v>
                </c:pt>
                <c:pt idx="253">
                  <c:v>21.104093258806969</c:v>
                </c:pt>
                <c:pt idx="254">
                  <c:v>21.021797327274999</c:v>
                </c:pt>
                <c:pt idx="255">
                  <c:v>20.940143626583431</c:v>
                </c:pt>
                <c:pt idx="256">
                  <c:v>20.859124637227023</c:v>
                </c:pt>
                <c:pt idx="257">
                  <c:v>20.778732957063731</c:v>
                </c:pt>
                <c:pt idx="258">
                  <c:v>20.698961299026497</c:v>
                </c:pt>
                <c:pt idx="259">
                  <c:v>20.619802488888407</c:v>
                </c:pt>
                <c:pt idx="260">
                  <c:v>20.541249463079939</c:v>
                </c:pt>
                <c:pt idx="261">
                  <c:v>20.463295266556827</c:v>
                </c:pt>
                <c:pt idx="262">
                  <c:v>20.385933050717167</c:v>
                </c:pt>
                <c:pt idx="263">
                  <c:v>20.309156071366402</c:v>
                </c:pt>
                <c:pt idx="264">
                  <c:v>20.232957686729051</c:v>
                </c:pt>
                <c:pt idx="265">
                  <c:v>20.157331355505686</c:v>
                </c:pt>
                <c:pt idx="266">
                  <c:v>20.082270634974261</c:v>
                </c:pt>
                <c:pt idx="267">
                  <c:v>20.007769179134296</c:v>
                </c:pt>
                <c:pt idx="268">
                  <c:v>19.933820736893075</c:v>
                </c:pt>
                <c:pt idx="269">
                  <c:v>19.860419150292515</c:v>
                </c:pt>
                <c:pt idx="270">
                  <c:v>19.787558352775832</c:v>
                </c:pt>
                <c:pt idx="271">
                  <c:v>19.715232367492828</c:v>
                </c:pt>
                <c:pt idx="272">
                  <c:v>19.643435305642836</c:v>
                </c:pt>
                <c:pt idx="273">
                  <c:v>19.572161364854448</c:v>
                </c:pt>
                <c:pt idx="274">
                  <c:v>19.501404827600844</c:v>
                </c:pt>
                <c:pt idx="275">
                  <c:v>19.431160059650097</c:v>
                </c:pt>
                <c:pt idx="276">
                  <c:v>19.361421508549313</c:v>
                </c:pt>
                <c:pt idx="277">
                  <c:v>19.292183702141884</c:v>
                </c:pt>
                <c:pt idx="278">
                  <c:v>19.223441247116938</c:v>
                </c:pt>
                <c:pt idx="279">
                  <c:v>19.155188827590273</c:v>
                </c:pt>
                <c:pt idx="280">
                  <c:v>19.08742120371581</c:v>
                </c:pt>
                <c:pt idx="281">
                  <c:v>19.020133210326975</c:v>
                </c:pt>
                <c:pt idx="282">
                  <c:v>18.953319755607147</c:v>
                </c:pt>
                <c:pt idx="283">
                  <c:v>18.886975819788521</c:v>
                </c:pt>
                <c:pt idx="284">
                  <c:v>18.821096453878567</c:v>
                </c:pt>
                <c:pt idx="285">
                  <c:v>18.755676778413537</c:v>
                </c:pt>
                <c:pt idx="286">
                  <c:v>18.690711982238312</c:v>
                </c:pt>
                <c:pt idx="287">
                  <c:v>18.626197321311832</c:v>
                </c:pt>
                <c:pt idx="288">
                  <c:v>18.562128117537608</c:v>
                </c:pt>
                <c:pt idx="289">
                  <c:v>18.498499757618752</c:v>
                </c:pt>
                <c:pt idx="290">
                  <c:v>18.435307691936675</c:v>
                </c:pt>
                <c:pt idx="291">
                  <c:v>18.372547433453189</c:v>
                </c:pt>
                <c:pt idx="292">
                  <c:v>18.31021455663522</c:v>
                </c:pt>
                <c:pt idx="293">
                  <c:v>18.248304696401703</c:v>
                </c:pt>
                <c:pt idx="294">
                  <c:v>18.186813547092111</c:v>
                </c:pt>
                <c:pt idx="295">
                  <c:v>18.125736861455991</c:v>
                </c:pt>
                <c:pt idx="296">
                  <c:v>18.065070449663263</c:v>
                </c:pt>
                <c:pt idx="297">
                  <c:v>18.004810178334452</c:v>
                </c:pt>
                <c:pt idx="298">
                  <c:v>17.944951969590669</c:v>
                </c:pt>
                <c:pt idx="299">
                  <c:v>17.885491800122697</c:v>
                </c:pt>
                <c:pt idx="300">
                  <c:v>17.826425700278865</c:v>
                </c:pt>
                <c:pt idx="301">
                  <c:v>17.767749753171092</c:v>
                </c:pt>
                <c:pt idx="302">
                  <c:v>17.709460093798896</c:v>
                </c:pt>
                <c:pt idx="303">
                  <c:v>17.651552908190784</c:v>
                </c:pt>
                <c:pt idx="304">
                  <c:v>17.594024432562655</c:v>
                </c:pt>
                <c:pt idx="305">
                  <c:v>17.536870952492887</c:v>
                </c:pt>
                <c:pt idx="306">
                  <c:v>17.480088802113684</c:v>
                </c:pt>
                <c:pt idx="307">
                  <c:v>17.423674363318252</c:v>
                </c:pt>
                <c:pt idx="308">
                  <c:v>17.367624064983538</c:v>
                </c:pt>
                <c:pt idx="309">
                  <c:v>17.311934382208101</c:v>
                </c:pt>
                <c:pt idx="310">
                  <c:v>17.256601835564862</c:v>
                </c:pt>
                <c:pt idx="311">
                  <c:v>17.201622990368271</c:v>
                </c:pt>
                <c:pt idx="312">
                  <c:v>17.14699445595566</c:v>
                </c:pt>
                <c:pt idx="313">
                  <c:v>17.092712884982451</c:v>
                </c:pt>
                <c:pt idx="314">
                  <c:v>17.038774972730863</c:v>
                </c:pt>
                <c:pt idx="315">
                  <c:v>16.985177456431828</c:v>
                </c:pt>
                <c:pt idx="316">
                  <c:v>16.93191711459993</c:v>
                </c:pt>
                <c:pt idx="317">
                  <c:v>16.878990766380873</c:v>
                </c:pt>
                <c:pt idx="318">
                  <c:v>16.826395270911377</c:v>
                </c:pt>
                <c:pt idx="319">
                  <c:v>16.774127526691146</c:v>
                </c:pt>
                <c:pt idx="320">
                  <c:v>16.722184470966663</c:v>
                </c:pt>
                <c:pt idx="321">
                  <c:v>16.670563079126563</c:v>
                </c:pt>
                <c:pt idx="322">
                  <c:v>16.619260364108271</c:v>
                </c:pt>
                <c:pt idx="323">
                  <c:v>16.568273375815782</c:v>
                </c:pt>
                <c:pt idx="324">
                  <c:v>16.517599200548187</c:v>
                </c:pt>
                <c:pt idx="325">
                  <c:v>16.467234960438841</c:v>
                </c:pt>
                <c:pt idx="326">
                  <c:v>16.417177812904871</c:v>
                </c:pt>
                <c:pt idx="327">
                  <c:v>16.367424950106837</c:v>
                </c:pt>
                <c:pt idx="328">
                  <c:v>16.31797359841827</c:v>
                </c:pt>
                <c:pt idx="329">
                  <c:v>16.268821017905012</c:v>
                </c:pt>
                <c:pt idx="330">
                  <c:v>16.219964501813934</c:v>
                </c:pt>
                <c:pt idx="331">
                  <c:v>16.171401376071046</c:v>
                </c:pt>
                <c:pt idx="332">
                  <c:v>16.123128998788701</c:v>
                </c:pt>
                <c:pt idx="333">
                  <c:v>16.075144759781647</c:v>
                </c:pt>
                <c:pt idx="334">
                  <c:v>16.027446080091874</c:v>
                </c:pt>
                <c:pt idx="335">
                  <c:v>15.980030411521948</c:v>
                </c:pt>
                <c:pt idx="336">
                  <c:v>15.932895236176735</c:v>
                </c:pt>
                <c:pt idx="337">
                  <c:v>15.886038066013311</c:v>
                </c:pt>
                <c:pt idx="338">
                  <c:v>15.839456442398848</c:v>
                </c:pt>
                <c:pt idx="339">
                  <c:v>15.793147935676423</c:v>
                </c:pt>
                <c:pt idx="340">
                  <c:v>15.747110144738413</c:v>
                </c:pt>
                <c:pt idx="341">
                  <c:v>15.701340696607531</c:v>
                </c:pt>
                <c:pt idx="342">
                  <c:v>15.655837246025126</c:v>
                </c:pt>
                <c:pt idx="343">
                  <c:v>15.610597475046804</c:v>
                </c:pt>
                <c:pt idx="344">
                  <c:v>15.565619092645045</c:v>
                </c:pt>
                <c:pt idx="345">
                  <c:v>15.520899834318795</c:v>
                </c:pt>
                <c:pt idx="346">
                  <c:v>15.476437461709796</c:v>
                </c:pt>
                <c:pt idx="347">
                  <c:v>15.432229762225678</c:v>
                </c:pt>
                <c:pt idx="348">
                  <c:v>15.388274548669433</c:v>
                </c:pt>
                <c:pt idx="349">
                  <c:v>15.344569658875375</c:v>
                </c:pt>
                <c:pt idx="350">
                  <c:v>15.301112955351295</c:v>
                </c:pt>
                <c:pt idx="351">
                  <c:v>15.257902324926784</c:v>
                </c:pt>
                <c:pt idx="352">
                  <c:v>15.214935678407544</c:v>
                </c:pt>
                <c:pt idx="353">
                  <c:v>15.172210950235629</c:v>
                </c:pt>
                <c:pt idx="354">
                  <c:v>15.129726098155393</c:v>
                </c:pt>
                <c:pt idx="355">
                  <c:v>15.087479102885155</c:v>
                </c:pt>
                <c:pt idx="356">
                  <c:v>15.045467967794398</c:v>
                </c:pt>
                <c:pt idx="357">
                  <c:v>15.003690718586384</c:v>
                </c:pt>
                <c:pt idx="358">
                  <c:v>14.962145402986115</c:v>
                </c:pt>
                <c:pt idx="359">
                  <c:v>14.920830090433526</c:v>
                </c:pt>
                <c:pt idx="360">
                  <c:v>14.879742871781788</c:v>
                </c:pt>
                <c:pt idx="361">
                  <c:v>14.83888185900067</c:v>
                </c:pt>
                <c:pt idx="362">
                  <c:v>14.798245184884772</c:v>
                </c:pt>
                <c:pt idx="363">
                  <c:v>14.75783100276664</c:v>
                </c:pt>
                <c:pt idx="364">
                  <c:v>14.717637486234597</c:v>
                </c:pt>
                <c:pt idx="365">
                  <c:v>14.67766282885523</c:v>
                </c:pt>
                <c:pt idx="366">
                  <c:v>14.63790524390042</c:v>
                </c:pt>
                <c:pt idx="367">
                  <c:v>14.598362964078881</c:v>
                </c:pt>
                <c:pt idx="368">
                  <c:v>14.559034241272025</c:v>
                </c:pt>
                <c:pt idx="369">
                  <c:v>14.51991734627417</c:v>
                </c:pt>
                <c:pt idx="370">
                  <c:v>14.481010568536981</c:v>
                </c:pt>
                <c:pt idx="371">
                  <c:v>14.442312215918031</c:v>
                </c:pt>
                <c:pt idx="372">
                  <c:v>14.403820614433403</c:v>
                </c:pt>
                <c:pt idx="373">
                  <c:v>14.365534108014312</c:v>
                </c:pt>
                <c:pt idx="374">
                  <c:v>14.327451058267647</c:v>
                </c:pt>
                <c:pt idx="375">
                  <c:v>14.289569844240274</c:v>
                </c:pt>
                <c:pt idx="376">
                  <c:v>14.25188886218724</c:v>
                </c:pt>
                <c:pt idx="377">
                  <c:v>14.214406525343536</c:v>
                </c:pt>
                <c:pt idx="378">
                  <c:v>14.17712126369956</c:v>
                </c:pt>
                <c:pt idx="379">
                  <c:v>14.140031523780141</c:v>
                </c:pt>
                <c:pt idx="380">
                  <c:v>14.103135768427034</c:v>
                </c:pt>
                <c:pt idx="381">
                  <c:v>14.066432476584847</c:v>
                </c:pt>
                <c:pt idx="382">
                  <c:v>14.029920143090358</c:v>
                </c:pt>
                <c:pt idx="383">
                  <c:v>13.993597278465105</c:v>
                </c:pt>
                <c:pt idx="384">
                  <c:v>13.957462408711256</c:v>
                </c:pt>
                <c:pt idx="385">
                  <c:v>13.92151407511062</c:v>
                </c:pt>
                <c:pt idx="386">
                  <c:v>13.88575083402684</c:v>
                </c:pt>
                <c:pt idx="387">
                  <c:v>13.850171256710611</c:v>
                </c:pt>
                <c:pt idx="388">
                  <c:v>13.814773929107927</c:v>
                </c:pt>
                <c:pt idx="389">
                  <c:v>13.77955745167132</c:v>
                </c:pt>
                <c:pt idx="390">
                  <c:v>13.744520439173941</c:v>
                </c:pt>
                <c:pt idx="391">
                  <c:v>13.709661520526593</c:v>
                </c:pt>
                <c:pt idx="392">
                  <c:v>13.674979338597399</c:v>
                </c:pt>
                <c:pt idx="393">
                  <c:v>13.640472550034492</c:v>
                </c:pt>
                <c:pt idx="394">
                  <c:v>13.606139825091129</c:v>
                </c:pt>
                <c:pt idx="395">
                  <c:v>13.571979847453649</c:v>
                </c:pt>
                <c:pt idx="396">
                  <c:v>13.537991314071958</c:v>
                </c:pt>
                <c:pt idx="397">
                  <c:v>13.504172934992601</c:v>
                </c:pt>
                <c:pt idx="398">
                  <c:v>13.470523433194366</c:v>
                </c:pt>
                <c:pt idx="399">
                  <c:v>13.437041544426329</c:v>
                </c:pt>
                <c:pt idx="400">
                  <c:v>13.403726017048367</c:v>
                </c:pt>
                <c:pt idx="401">
                  <c:v>13.370575611874012</c:v>
                </c:pt>
                <c:pt idx="402">
                  <c:v>13.337589102015732</c:v>
                </c:pt>
                <c:pt idx="403">
                  <c:v>13.304765272732423</c:v>
                </c:pt>
                <c:pt idx="404">
                  <c:v>13.272102921279224</c:v>
                </c:pt>
                <c:pt idx="405">
                  <c:v>13.239600856759548</c:v>
                </c:pt>
                <c:pt idx="406">
                  <c:v>13.207257899979316</c:v>
                </c:pt>
                <c:pt idx="407">
                  <c:v>13.175072883303297</c:v>
                </c:pt>
                <c:pt idx="408">
                  <c:v>13.1430446505136</c:v>
                </c:pt>
                <c:pt idx="409">
                  <c:v>13.111172056670254</c:v>
                </c:pt>
                <c:pt idx="410">
                  <c:v>13.079453967973761</c:v>
                </c:pt>
                <c:pt idx="411">
                  <c:v>13.047889261629763</c:v>
                </c:pt>
                <c:pt idx="412">
                  <c:v>13.016476825715571</c:v>
                </c:pt>
                <c:pt idx="413">
                  <c:v>12.985215559048722</c:v>
                </c:pt>
                <c:pt idx="414">
                  <c:v>12.954104371057376</c:v>
                </c:pt>
                <c:pt idx="415">
                  <c:v>12.923142181652658</c:v>
                </c:pt>
                <c:pt idx="416">
                  <c:v>12.892327921102707</c:v>
                </c:pt>
                <c:pt idx="417">
                  <c:v>12.861660529908766</c:v>
                </c:pt>
                <c:pt idx="418">
                  <c:v>12.831138958682818</c:v>
                </c:pt>
                <c:pt idx="419">
                  <c:v>12.800762168027108</c:v>
                </c:pt>
                <c:pt idx="420">
                  <c:v>12.770529128415335</c:v>
                </c:pt>
                <c:pt idx="421">
                  <c:v>12.740438820075585</c:v>
                </c:pt>
                <c:pt idx="422">
                  <c:v>12.710490232874871</c:v>
                </c:pt>
                <c:pt idx="423">
                  <c:v>12.680682366205355</c:v>
                </c:pt>
                <c:pt idx="424">
                  <c:v>12.651014228872146</c:v>
                </c:pt>
                <c:pt idx="425">
                  <c:v>12.62148483898272</c:v>
                </c:pt>
                <c:pt idx="426">
                  <c:v>12.592093223837884</c:v>
                </c:pt>
                <c:pt idx="427">
                  <c:v>12.56283841982423</c:v>
                </c:pt>
                <c:pt idx="428">
                  <c:v>12.533719472308178</c:v>
                </c:pt>
                <c:pt idx="429">
                  <c:v>12.504735435531423</c:v>
                </c:pt>
                <c:pt idx="430">
                  <c:v>12.475885372507904</c:v>
                </c:pt>
                <c:pt idx="431">
                  <c:v>12.44716835492215</c:v>
                </c:pt>
                <c:pt idx="432">
                  <c:v>12.418583463029083</c:v>
                </c:pt>
                <c:pt idx="433">
                  <c:v>12.390129785555191</c:v>
                </c:pt>
                <c:pt idx="434">
                  <c:v>12.361806419601063</c:v>
                </c:pt>
                <c:pt idx="435">
                  <c:v>12.33361247054528</c:v>
                </c:pt>
                <c:pt idx="436">
                  <c:v>12.305547051949622</c:v>
                </c:pt>
                <c:pt idx="437">
                  <c:v>12.277609285465569</c:v>
                </c:pt>
                <c:pt idx="438">
                  <c:v>12.249798300742121</c:v>
                </c:pt>
                <c:pt idx="439">
                  <c:v>12.222113235334771</c:v>
                </c:pt>
                <c:pt idx="440">
                  <c:v>12.194553234615899</c:v>
                </c:pt>
                <c:pt idx="441">
                  <c:v>12.167117451686218</c:v>
                </c:pt>
                <c:pt idx="442">
                  <c:v>12.13980504728749</c:v>
                </c:pt>
                <c:pt idx="443">
                  <c:v>12.112615189716438</c:v>
                </c:pt>
                <c:pt idx="444">
                  <c:v>12.085547054739783</c:v>
                </c:pt>
                <c:pt idx="445">
                  <c:v>12.058599825510468</c:v>
                </c:pt>
                <c:pt idx="446">
                  <c:v>12.031772692484967</c:v>
                </c:pt>
                <c:pt idx="447">
                  <c:v>12.005064853341729</c:v>
                </c:pt>
                <c:pt idx="448">
                  <c:v>11.978475512900713</c:v>
                </c:pt>
                <c:pt idx="449">
                  <c:v>11.952003883043989</c:v>
                </c:pt>
                <c:pt idx="450">
                  <c:v>11.925649182637409</c:v>
                </c:pt>
                <c:pt idx="451">
                  <c:v>11.8994106374533</c:v>
                </c:pt>
                <c:pt idx="452">
                  <c:v>11.873287480094195</c:v>
                </c:pt>
                <c:pt idx="453">
                  <c:v>11.847278949917595</c:v>
                </c:pt>
                <c:pt idx="454">
                  <c:v>11.821384292961675</c:v>
                </c:pt>
                <c:pt idx="455">
                  <c:v>11.795602761872019</c:v>
                </c:pt>
                <c:pt idx="456">
                  <c:v>11.769933615829292</c:v>
                </c:pt>
                <c:pt idx="457">
                  <c:v>11.744376120477854</c:v>
                </c:pt>
                <c:pt idx="458">
                  <c:v>11.71892954785535</c:v>
                </c:pt>
                <c:pt idx="459">
                  <c:v>11.693593176323159</c:v>
                </c:pt>
                <c:pt idx="460">
                  <c:v>11.66836629049781</c:v>
                </c:pt>
                <c:pt idx="461">
                  <c:v>11.643248181183234</c:v>
                </c:pt>
                <c:pt idx="462">
                  <c:v>11.618238145303975</c:v>
                </c:pt>
                <c:pt idx="463">
                  <c:v>11.593335485839123</c:v>
                </c:pt>
                <c:pt idx="464">
                  <c:v>11.568539511757292</c:v>
                </c:pt>
                <c:pt idx="465">
                  <c:v>11.543849537952292</c:v>
                </c:pt>
                <c:pt idx="466">
                  <c:v>11.519264885179663</c:v>
                </c:pt>
                <c:pt idx="467">
                  <c:v>11.49478487999405</c:v>
                </c:pt>
                <c:pt idx="468">
                  <c:v>11.470408854687374</c:v>
                </c:pt>
                <c:pt idx="469">
                  <c:v>11.446136147227769</c:v>
                </c:pt>
                <c:pt idx="470">
                  <c:v>11.421966101199308</c:v>
                </c:pt>
                <c:pt idx="471">
                  <c:v>11.397898065742528</c:v>
                </c:pt>
                <c:pt idx="472">
                  <c:v>11.37393139549566</c:v>
                </c:pt>
                <c:pt idx="473">
                  <c:v>11.350065450536643</c:v>
                </c:pt>
                <c:pt idx="474">
                  <c:v>11.326299596325844</c:v>
                </c:pt>
                <c:pt idx="475">
                  <c:v>11.302633203649535</c:v>
                </c:pt>
                <c:pt idx="476">
                  <c:v>11.279065648564028</c:v>
                </c:pt>
                <c:pt idx="477">
                  <c:v>11.255596312340581</c:v>
                </c:pt>
                <c:pt idx="478">
                  <c:v>11.232224581410932</c:v>
                </c:pt>
                <c:pt idx="479">
                  <c:v>11.208949847313551</c:v>
                </c:pt>
                <c:pt idx="480">
                  <c:v>11.18577150664056</c:v>
                </c:pt>
                <c:pt idx="481">
                  <c:v>11.162688960985298</c:v>
                </c:pt>
                <c:pt idx="482">
                  <c:v>11.13970161689056</c:v>
                </c:pt>
                <c:pt idx="483">
                  <c:v>11.116808885797454</c:v>
                </c:pt>
                <c:pt idx="484">
                  <c:v>11.094010183994911</c:v>
                </c:pt>
                <c:pt idx="485">
                  <c:v>11.071304932569824</c:v>
                </c:pt>
                <c:pt idx="486">
                  <c:v>11.04869255735775</c:v>
                </c:pt>
                <c:pt idx="487">
                  <c:v>11.026172488894321</c:v>
                </c:pt>
                <c:pt idx="488">
                  <c:v>11.003744162367136</c:v>
                </c:pt>
                <c:pt idx="489">
                  <c:v>10.981407017568335</c:v>
                </c:pt>
                <c:pt idx="490">
                  <c:v>10.959160498847684</c:v>
                </c:pt>
                <c:pt idx="491">
                  <c:v>10.937004055066286</c:v>
                </c:pt>
                <c:pt idx="492">
                  <c:v>10.914937139550826</c:v>
                </c:pt>
                <c:pt idx="493">
                  <c:v>10.892959210048378</c:v>
                </c:pt>
                <c:pt idx="494">
                  <c:v>10.871069728681759</c:v>
                </c:pt>
                <c:pt idx="495">
                  <c:v>10.849268161905446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A4-4651-9639-BEA8EB75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85072585349201"/>
          <c:y val="8.5994177124253501E-2"/>
          <c:w val="0.24794484866683264"/>
          <c:h val="0.19955382232445143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/>
              <a:t>３ジ連立チェビシェフ＋１</a:t>
            </a:r>
            <a:endParaRPr lang="en-US" altLang="ja-JP" sz="1050"/>
          </a:p>
          <a:p>
            <a:pPr>
              <a:defRPr/>
            </a:pPr>
            <a:r>
              <a:rPr lang="ja-JP" altLang="en-US" sz="1050"/>
              <a:t>リップル　</a:t>
            </a:r>
            <a:r>
              <a:rPr lang="en-US" altLang="ja-JP" sz="1050"/>
              <a:t>0..043dB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</a:p>
        </c:rich>
      </c:tx>
      <c:layout>
        <c:manualLayout>
          <c:xMode val="edge"/>
          <c:yMode val="edge"/>
          <c:x val="0.51090905402071141"/>
          <c:y val="0.2711397058823529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46261998366877"/>
          <c:y val="4.5094300023158868E-2"/>
          <c:w val="0.75417383585381115"/>
          <c:h val="0.8567359744094488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0A-4950-980B-84338A276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44368"/>
        <c:axId val="1186041872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演算部!$AT$33:$AT$528</c:f>
              <c:numCache>
                <c:formatCode>General</c:formatCode>
                <c:ptCount val="496"/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0A-4950-980B-84338A276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996288"/>
        <c:axId val="1105990880"/>
      </c:scatterChart>
      <c:valAx>
        <c:axId val="1186044368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714393109901209"/>
              <c:y val="0.90549154701250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41872"/>
        <c:crossesAt val="-50"/>
        <c:crossBetween val="midCat"/>
      </c:valAx>
      <c:valAx>
        <c:axId val="1186041872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44368"/>
        <c:crossesAt val="0.1"/>
        <c:crossBetween val="midCat"/>
      </c:valAx>
      <c:valAx>
        <c:axId val="1105990880"/>
        <c:scaling>
          <c:orientation val="minMax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　　　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05996288"/>
        <c:crosses val="max"/>
        <c:crossBetween val="midCat"/>
      </c:valAx>
      <c:valAx>
        <c:axId val="1105996288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5990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51749870687389"/>
          <c:y val="0.6014029209124595"/>
          <c:w val="0.21863506530423202"/>
          <c:h val="0.163779527559055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r>
              <a:rPr lang="en-US" altLang="ja-JP" sz="1050"/>
              <a:t>+1</a:t>
            </a:r>
          </a:p>
          <a:p>
            <a:pPr>
              <a:defRPr/>
            </a:pPr>
            <a:r>
              <a:rPr lang="en-US" altLang="ja-JP" sz="1050"/>
              <a:t>RL:</a:t>
            </a:r>
            <a:r>
              <a:rPr lang="ja-JP" altLang="en-US" sz="1050"/>
              <a:t>　</a:t>
            </a:r>
            <a:r>
              <a:rPr lang="en-US" altLang="ja-JP" sz="1050"/>
              <a:t>20dB</a:t>
            </a:r>
            <a:r>
              <a:rPr lang="ja-JP" altLang="en-US" sz="1050"/>
              <a:t>　</a:t>
            </a:r>
            <a:r>
              <a:rPr lang="en-US" altLang="ja-JP" sz="1050"/>
              <a:t>min</a:t>
            </a:r>
          </a:p>
          <a:p>
            <a:pPr>
              <a:defRPr/>
            </a:pPr>
            <a:r>
              <a:rPr lang="en-US" altLang="ja-JP" sz="1050"/>
              <a:t>VSWR:1.22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  <a:endParaRPr lang="ja-JP" altLang="en-US" sz="1050"/>
          </a:p>
        </c:rich>
      </c:tx>
      <c:layout>
        <c:manualLayout>
          <c:xMode val="edge"/>
          <c:yMode val="edge"/>
          <c:x val="0.50644163327227121"/>
          <c:y val="0.51992225461613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585678467437764"/>
          <c:y val="5.86736606903729E-2"/>
          <c:w val="0.73270172494624064"/>
          <c:h val="0.8180914885639295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2C-4E07-B3D1-8C1A5C58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963936"/>
        <c:axId val="1146968096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演算部!$AV$33:$AV$528</c:f>
              <c:numCache>
                <c:formatCode>General</c:formatCode>
                <c:ptCount val="496"/>
                <c:pt idx="18">
                  <c:v>-0.53835030452751342</c:v>
                </c:pt>
                <c:pt idx="19">
                  <c:v>-0.55893872226002883</c:v>
                </c:pt>
                <c:pt idx="20">
                  <c:v>-0.58252224295962607</c:v>
                </c:pt>
                <c:pt idx="21">
                  <c:v>-0.60954825118870193</c:v>
                </c:pt>
                <c:pt idx="22">
                  <c:v>-0.64266731987793102</c:v>
                </c:pt>
                <c:pt idx="23">
                  <c:v>-0.67578638856716033</c:v>
                </c:pt>
                <c:pt idx="24">
                  <c:v>-0.71582542897401602</c:v>
                </c:pt>
                <c:pt idx="25">
                  <c:v>-0.76079102829767753</c:v>
                </c:pt>
                <c:pt idx="26">
                  <c:v>-0.81052796745180045</c:v>
                </c:pt>
                <c:pt idx="27">
                  <c:v>-0.86431882513421621</c:v>
                </c:pt>
                <c:pt idx="28">
                  <c:v>-0.92062263380727927</c:v>
                </c:pt>
                <c:pt idx="29">
                  <c:v>-0.97683085827479177</c:v>
                </c:pt>
                <c:pt idx="30">
                  <c:v>-1.0291645485125569</c:v>
                </c:pt>
                <c:pt idx="31">
                  <c:v>-1.0728874945434828</c:v>
                </c:pt>
                <c:pt idx="32">
                  <c:v>-1.1029779168935707</c:v>
                </c:pt>
                <c:pt idx="33">
                  <c:v>-1.1152161698017795</c:v>
                </c:pt>
                <c:pt idx="34">
                  <c:v>-1.107348220157633</c:v>
                </c:pt>
                <c:pt idx="35">
                  <c:v>-1.0797923943080616</c:v>
                </c:pt>
                <c:pt idx="36">
                  <c:v>-1.0355094689007407</c:v>
                </c:pt>
                <c:pt idx="37">
                  <c:v>-0.97910853556522326</c:v>
                </c:pt>
                <c:pt idx="38">
                  <c:v>-0.9156538099523357</c:v>
                </c:pt>
                <c:pt idx="39">
                  <c:v>-0.84967667402860458</c:v>
                </c:pt>
                <c:pt idx="40">
                  <c:v>-0.78464457252910103</c:v>
                </c:pt>
                <c:pt idx="41">
                  <c:v>-0.72285846873016923</c:v>
                </c:pt>
                <c:pt idx="42">
                  <c:v>-0.66561325978085939</c:v>
                </c:pt>
                <c:pt idx="43">
                  <c:v>-0.61345637828525557</c:v>
                </c:pt>
                <c:pt idx="44">
                  <c:v>-0.56644014313181867</c:v>
                </c:pt>
                <c:pt idx="45">
                  <c:v>-0.52432286013433027</c:v>
                </c:pt>
                <c:pt idx="46">
                  <c:v>-0.48671085121923968</c:v>
                </c:pt>
                <c:pt idx="47">
                  <c:v>-0.45315029548223129</c:v>
                </c:pt>
                <c:pt idx="48">
                  <c:v>-0.42318213604591803</c:v>
                </c:pt>
                <c:pt idx="49">
                  <c:v>-0.39637210933923356</c:v>
                </c:pt>
                <c:pt idx="50">
                  <c:v>-0.37232507115891256</c:v>
                </c:pt>
                <c:pt idx="51">
                  <c:v>-0.3506899603516046</c:v>
                </c:pt>
                <c:pt idx="52">
                  <c:v>-0.33115951751978984</c:v>
                </c:pt>
                <c:pt idx="53">
                  <c:v>-0.31346730964105213</c:v>
                </c:pt>
                <c:pt idx="54">
                  <c:v>-0.29738357619292616</c:v>
                </c:pt>
                <c:pt idx="55">
                  <c:v>-0.28271075734613182</c:v>
                </c:pt>
                <c:pt idx="56">
                  <c:v>-0.26927916420069087</c:v>
                </c:pt>
                <c:pt idx="57">
                  <c:v>-0.2569430135409016</c:v>
                </c:pt>
                <c:pt idx="58">
                  <c:v>-0.24557691346923896</c:v>
                </c:pt>
                <c:pt idx="59">
                  <c:v>-0.23507281164852756</c:v>
                </c:pt>
                <c:pt idx="60">
                  <c:v>-0.22568130081800616</c:v>
                </c:pt>
                <c:pt idx="61">
                  <c:v>-0.21628978998748474</c:v>
                </c:pt>
                <c:pt idx="62">
                  <c:v>-0.20785983612900003</c:v>
                </c:pt>
                <c:pt idx="63">
                  <c:v>-0.19998634833114565</c:v>
                </c:pt>
                <c:pt idx="64">
                  <c:v>-0.19261585982412599</c:v>
                </c:pt>
                <c:pt idx="65">
                  <c:v>-0.18570148468998685</c:v>
                </c:pt>
                <c:pt idx="66">
                  <c:v>-0.17920197322230205</c:v>
                </c:pt>
                <c:pt idx="67">
                  <c:v>-0.17308091584758209</c:v>
                </c:pt>
                <c:pt idx="68">
                  <c:v>-0.16730607120164309</c:v>
                </c:pt>
                <c:pt idx="69">
                  <c:v>-0.16184879792108461</c:v>
                </c:pt>
                <c:pt idx="70">
                  <c:v>-0.15668357310475309</c:v>
                </c:pt>
                <c:pt idx="71">
                  <c:v>-0.15178758326734715</c:v>
                </c:pt>
                <c:pt idx="72">
                  <c:v>-0.14714037600757326</c:v>
                </c:pt>
                <c:pt idx="73">
                  <c:v>-0.14272356261116265</c:v>
                </c:pt>
                <c:pt idx="74">
                  <c:v>-0.13852056346579317</c:v>
                </c:pt>
                <c:pt idx="75">
                  <c:v>-0.13451638953556005</c:v>
                </c:pt>
                <c:pt idx="76">
                  <c:v>-0.13069745427530968</c:v>
                </c:pt>
                <c:pt idx="77">
                  <c:v>-0.12705141130092307</c:v>
                </c:pt>
                <c:pt idx="78">
                  <c:v>-0.12356701390463212</c:v>
                </c:pt>
                <c:pt idx="79">
                  <c:v>-0.12023399314403971</c:v>
                </c:pt>
                <c:pt idx="80">
                  <c:v>-0.11704295176257487</c:v>
                </c:pt>
                <c:pt idx="81">
                  <c:v>-0.11398527163793294</c:v>
                </c:pt>
                <c:pt idx="82">
                  <c:v>-0.1110530328193861</c:v>
                </c:pt>
                <c:pt idx="83">
                  <c:v>-0.10823894251775584</c:v>
                </c:pt>
                <c:pt idx="84">
                  <c:v>-0.10553627266434844</c:v>
                </c:pt>
                <c:pt idx="85">
                  <c:v>-0.10293880486594424</c:v>
                </c:pt>
                <c:pt idx="86">
                  <c:v>-0.10044078175934176</c:v>
                </c:pt>
                <c:pt idx="87">
                  <c:v>-9.8036863916798625E-2</c:v>
                </c:pt>
                <c:pt idx="88">
                  <c:v>-9.5722091577886317E-2</c:v>
                </c:pt>
                <c:pt idx="89">
                  <c:v>-9.3491850588079517E-2</c:v>
                </c:pt>
                <c:pt idx="90">
                  <c:v>-9.1341842012430161E-2</c:v>
                </c:pt>
                <c:pt idx="91">
                  <c:v>-8.9268054967528113E-2</c:v>
                </c:pt>
                <c:pt idx="92">
                  <c:v>-8.7266742278139534E-2</c:v>
                </c:pt>
                <c:pt idx="93">
                  <c:v>-8.5334398618652454E-2</c:v>
                </c:pt>
                <c:pt idx="94">
                  <c:v>-8.346774084525177E-2</c:v>
                </c:pt>
                <c:pt idx="95">
                  <c:v>-8.166369026372533E-2</c:v>
                </c:pt>
                <c:pt idx="96">
                  <c:v>-7.9919356611204598E-2</c:v>
                </c:pt>
                <c:pt idx="97">
                  <c:v>-7.8232023558722372E-2</c:v>
                </c:pt>
                <c:pt idx="98">
                  <c:v>-7.6599135565963969E-2</c:v>
                </c:pt>
                <c:pt idx="99">
                  <c:v>-7.5018285940808768E-2</c:v>
                </c:pt>
                <c:pt idx="100">
                  <c:v>-7.3487205974323441E-2</c:v>
                </c:pt>
                <c:pt idx="101">
                  <c:v>-7.2003755037705869E-2</c:v>
                </c:pt>
                <c:pt idx="102">
                  <c:v>-7.0565911541248555E-2</c:v>
                </c:pt>
                <c:pt idx="103">
                  <c:v>-6.917176466718479E-2</c:v>
                </c:pt>
                <c:pt idx="104">
                  <c:v>-6.7819506798546841E-2</c:v>
                </c:pt>
                <c:pt idx="105">
                  <c:v>-6.650742657514537E-2</c:v>
                </c:pt>
                <c:pt idx="106">
                  <c:v>-6.5233902515497932E-2</c:v>
                </c:pt>
                <c:pt idx="107">
                  <c:v>-6.3997397150413998E-2</c:v>
                </c:pt>
                <c:pt idx="108">
                  <c:v>-6.2796451619870852E-2</c:v>
                </c:pt>
                <c:pt idx="109">
                  <c:v>-6.1629680690090241E-2</c:v>
                </c:pt>
                <c:pt idx="110">
                  <c:v>-6.0495768152298179E-2</c:v>
                </c:pt>
                <c:pt idx="111">
                  <c:v>-5.9393462568641545E-2</c:v>
                </c:pt>
                <c:pt idx="112">
                  <c:v>-5.832157333454048E-2</c:v>
                </c:pt>
                <c:pt idx="113">
                  <c:v>-5.7278967029543174E-2</c:v>
                </c:pt>
                <c:pt idx="114">
                  <c:v>-5.6264564031935124E-2</c:v>
                </c:pt>
                <c:pt idx="115">
                  <c:v>-5.5277335374530313E-2</c:v>
                </c:pt>
                <c:pt idx="116">
                  <c:v>-5.4316299821479626E-2</c:v>
                </c:pt>
                <c:pt idx="117">
                  <c:v>-5.3380521147729031E-2</c:v>
                </c:pt>
                <c:pt idx="118">
                  <c:v>-5.2469105604661684E-2</c:v>
                </c:pt>
                <c:pt idx="119">
                  <c:v>-5.1581199556872265E-2</c:v>
                </c:pt>
                <c:pt idx="120">
                  <c:v>-5.0715987276511054E-2</c:v>
                </c:pt>
                <c:pt idx="121">
                  <c:v>-4.987268888284524E-2</c:v>
                </c:pt>
                <c:pt idx="122">
                  <c:v>-4.9050558415780106E-2</c:v>
                </c:pt>
                <c:pt idx="123">
                  <c:v>-4.8248882033151037E-2</c:v>
                </c:pt>
                <c:pt idx="124">
                  <c:v>-4.7466976322409753E-2</c:v>
                </c:pt>
                <c:pt idx="125">
                  <c:v>-4.6704186718217029E-2</c:v>
                </c:pt>
                <c:pt idx="126">
                  <c:v>-4.5959886018150521E-2</c:v>
                </c:pt>
                <c:pt idx="127">
                  <c:v>-4.523347298938276E-2</c:v>
                </c:pt>
                <c:pt idx="128">
                  <c:v>-4.452437105983182E-2</c:v>
                </c:pt>
                <c:pt idx="129">
                  <c:v>-4.3832027087749977E-2</c:v>
                </c:pt>
                <c:pt idx="130">
                  <c:v>-4.315591020429501E-2</c:v>
                </c:pt>
                <c:pt idx="131">
                  <c:v>-4.2495510724011608E-2</c:v>
                </c:pt>
                <c:pt idx="132">
                  <c:v>-4.1850339118529277E-2</c:v>
                </c:pt>
                <c:pt idx="133">
                  <c:v>-4.1219925049287003E-2</c:v>
                </c:pt>
                <c:pt idx="134">
                  <c:v>-4.0603816455216532E-2</c:v>
                </c:pt>
                <c:pt idx="135">
                  <c:v>-4.0001578691824677E-2</c:v>
                </c:pt>
                <c:pt idx="136">
                  <c:v>-3.9412793718281831E-2</c:v>
                </c:pt>
                <c:pt idx="137">
                  <c:v>-3.8837059329353947E-2</c:v>
                </c:pt>
                <c:pt idx="138">
                  <c:v>-3.8273988429395604E-2</c:v>
                </c:pt>
                <c:pt idx="139">
                  <c:v>-3.7723208345603575E-2</c:v>
                </c:pt>
                <c:pt idx="140">
                  <c:v>-3.7184360178191912E-2</c:v>
                </c:pt>
                <c:pt idx="141">
                  <c:v>-3.6657098185071832E-2</c:v>
                </c:pt>
                <c:pt idx="142">
                  <c:v>-3.6141089198993497E-2</c:v>
                </c:pt>
                <c:pt idx="143">
                  <c:v>-3.5636012075096077E-2</c:v>
                </c:pt>
                <c:pt idx="144">
                  <c:v>-3.5141557167087764E-2</c:v>
                </c:pt>
                <c:pt idx="145">
                  <c:v>-3.4657425830300043E-2</c:v>
                </c:pt>
                <c:pt idx="146">
                  <c:v>-3.4183329950005781E-2</c:v>
                </c:pt>
                <c:pt idx="147">
                  <c:v>-3.3718991493579917E-2</c:v>
                </c:pt>
                <c:pt idx="148">
                  <c:v>-3.3264142085006707E-2</c:v>
                </c:pt>
                <c:pt idx="149">
                  <c:v>-3.2818522600566141E-2</c:v>
                </c:pt>
                <c:pt idx="150">
                  <c:v>-3.2381882784357281E-2</c:v>
                </c:pt>
                <c:pt idx="151">
                  <c:v>-3.1953980882641127E-2</c:v>
                </c:pt>
                <c:pt idx="152">
                  <c:v>-3.1534583295861188E-2</c:v>
                </c:pt>
                <c:pt idx="153">
                  <c:v>-3.1123464247398334E-2</c:v>
                </c:pt>
                <c:pt idx="154">
                  <c:v>-3.0720405468123376E-2</c:v>
                </c:pt>
                <c:pt idx="155">
                  <c:v>-3.032519589586808E-2</c:v>
                </c:pt>
                <c:pt idx="156">
                  <c:v>-2.9937631388998472E-2</c:v>
                </c:pt>
                <c:pt idx="157">
                  <c:v>-2.9557514453361834E-2</c:v>
                </c:pt>
                <c:pt idx="158">
                  <c:v>-2.918465398184384E-2</c:v>
                </c:pt>
                <c:pt idx="159">
                  <c:v>-2.881886500588747E-2</c:v>
                </c:pt>
                <c:pt idx="160">
                  <c:v>-2.845996845833591E-2</c:v>
                </c:pt>
                <c:pt idx="161">
                  <c:v>-2.8107790947032221E-2</c:v>
                </c:pt>
                <c:pt idx="162">
                  <c:v>-2.7762164538549246E-2</c:v>
                </c:pt>
                <c:pt idx="163">
                  <c:v>-2.7422926551601255E-2</c:v>
                </c:pt>
                <c:pt idx="164">
                  <c:v>-2.7089919359611764E-2</c:v>
                </c:pt>
                <c:pt idx="165">
                  <c:v>-2.6762990201925296E-2</c:v>
                </c:pt>
                <c:pt idx="166">
                  <c:v>-2.6441991003323586E-2</c:v>
                </c:pt>
                <c:pt idx="167">
                  <c:v>-2.6126778201342991E-2</c:v>
                </c:pt>
                <c:pt idx="168">
                  <c:v>-2.5817212581032829E-2</c:v>
                </c:pt>
                <c:pt idx="169">
                  <c:v>-2.5513159116797461E-2</c:v>
                </c:pt>
                <c:pt idx="170">
                  <c:v>-2.5214486820988011E-2</c:v>
                </c:pt>
                <c:pt idx="171">
                  <c:v>-2.4921068598837179E-2</c:v>
                </c:pt>
                <c:pt idx="172">
                  <c:v>-2.4632781109545653E-2</c:v>
                </c:pt>
                <c:pt idx="173">
                  <c:v>-2.4349504633119027E-2</c:v>
                </c:pt>
                <c:pt idx="174">
                  <c:v>-2.4071122942746905E-2</c:v>
                </c:pt>
                <c:pt idx="175">
                  <c:v>-2.3797523182427206E-2</c:v>
                </c:pt>
                <c:pt idx="176">
                  <c:v>-2.352859574960673E-2</c:v>
                </c:pt>
                <c:pt idx="177">
                  <c:v>-2.3264234182577878E-2</c:v>
                </c:pt>
                <c:pt idx="178">
                  <c:v>-2.3004335052461855E-2</c:v>
                </c:pt>
                <c:pt idx="179">
                  <c:v>-2.2748797859485709E-2</c:v>
                </c:pt>
                <c:pt idx="180">
                  <c:v>-2.2497524933432347E-2</c:v>
                </c:pt>
                <c:pt idx="181">
                  <c:v>-2.2250421338038961E-2</c:v>
                </c:pt>
                <c:pt idx="182">
                  <c:v>-2.2007394779142622E-2</c:v>
                </c:pt>
                <c:pt idx="183">
                  <c:v>-2.1768355516459989E-2</c:v>
                </c:pt>
                <c:pt idx="184">
                  <c:v>-2.153321627878696E-2</c:v>
                </c:pt>
                <c:pt idx="185">
                  <c:v>-2.1301892182482185E-2</c:v>
                </c:pt>
                <c:pt idx="186">
                  <c:v>-2.1074300653101594E-2</c:v>
                </c:pt>
                <c:pt idx="187">
                  <c:v>-2.0850361350033986E-2</c:v>
                </c:pt>
                <c:pt idx="188">
                  <c:v>-2.0629996093996562E-2</c:v>
                </c:pt>
                <c:pt idx="189">
                  <c:v>-2.0413128797280838E-2</c:v>
                </c:pt>
                <c:pt idx="190">
                  <c:v>-2.0199685396635483E-2</c:v>
                </c:pt>
                <c:pt idx="191">
                  <c:v>-1.998959378864738E-2</c:v>
                </c:pt>
                <c:pt idx="192">
                  <c:v>-1.9782783767528185E-2</c:v>
                </c:pt>
                <c:pt idx="193">
                  <c:v>-1.9579186965224458E-2</c:v>
                </c:pt>
                <c:pt idx="194">
                  <c:v>-1.9378736793706788E-2</c:v>
                </c:pt>
                <c:pt idx="195">
                  <c:v>-1.9181368389388505E-2</c:v>
                </c:pt>
                <c:pt idx="196">
                  <c:v>-1.8987018559561041E-2</c:v>
                </c:pt>
                <c:pt idx="197">
                  <c:v>-1.8795625730779784E-2</c:v>
                </c:pt>
                <c:pt idx="198">
                  <c:v>-1.8607129899099802E-2</c:v>
                </c:pt>
                <c:pt idx="199">
                  <c:v>-1.8421472582088247E-2</c:v>
                </c:pt>
                <c:pt idx="200">
                  <c:v>-1.8238596772572963E-2</c:v>
                </c:pt>
                <c:pt idx="201">
                  <c:v>-1.8058446893997063E-2</c:v>
                </c:pt>
                <c:pt idx="202">
                  <c:v>-1.7880968757385006E-2</c:v>
                </c:pt>
                <c:pt idx="203">
                  <c:v>-1.7706109519778364E-2</c:v>
                </c:pt>
                <c:pt idx="204">
                  <c:v>-1.7533817644160808E-2</c:v>
                </c:pt>
                <c:pt idx="205">
                  <c:v>-1.7364042860745652E-2</c:v>
                </c:pt>
                <c:pt idx="206">
                  <c:v>-1.7196736129620877E-2</c:v>
                </c:pt>
                <c:pt idx="207">
                  <c:v>-1.7031849604660018E-2</c:v>
                </c:pt>
                <c:pt idx="208">
                  <c:v>-1.6869336598690849E-2</c:v>
                </c:pt>
                <c:pt idx="209">
                  <c:v>-1.6709151549815952E-2</c:v>
                </c:pt>
                <c:pt idx="210">
                  <c:v>-1.6551249988910135E-2</c:v>
                </c:pt>
                <c:pt idx="211">
                  <c:v>-1.6395588508186398E-2</c:v>
                </c:pt>
                <c:pt idx="212">
                  <c:v>-1.6242124730825678E-2</c:v>
                </c:pt>
                <c:pt idx="213">
                  <c:v>-1.6090817281619478E-2</c:v>
                </c:pt>
                <c:pt idx="214">
                  <c:v>-1.5941625758582417E-2</c:v>
                </c:pt>
                <c:pt idx="215">
                  <c:v>-1.5794510705513611E-2</c:v>
                </c:pt>
                <c:pt idx="216">
                  <c:v>-1.5649433585439094E-2</c:v>
                </c:pt>
                <c:pt idx="217">
                  <c:v>-1.5506356754948328E-2</c:v>
                </c:pt>
                <c:pt idx="218">
                  <c:v>-1.5365243439343661E-2</c:v>
                </c:pt>
                <c:pt idx="219">
                  <c:v>-1.522605770861726E-2</c:v>
                </c:pt>
                <c:pt idx="220">
                  <c:v>-1.5088764454172522E-2</c:v>
                </c:pt>
                <c:pt idx="221">
                  <c:v>-1.4953329366327959E-2</c:v>
                </c:pt>
                <c:pt idx="222">
                  <c:v>-1.4819718912509335E-2</c:v>
                </c:pt>
                <c:pt idx="223">
                  <c:v>-1.4687900316153284E-2</c:v>
                </c:pt>
                <c:pt idx="224">
                  <c:v>-1.4557841536275771E-2</c:v>
                </c:pt>
                <c:pt idx="225">
                  <c:v>-1.4429511247669051E-2</c:v>
                </c:pt>
                <c:pt idx="226">
                  <c:v>-1.4302878821752085E-2</c:v>
                </c:pt>
                <c:pt idx="227">
                  <c:v>-1.417791430797459E-2</c:v>
                </c:pt>
                <c:pt idx="228">
                  <c:v>-1.4054588415842163E-2</c:v>
                </c:pt>
                <c:pt idx="229">
                  <c:v>-1.3932872497464777E-2</c:v>
                </c:pt>
                <c:pt idx="230">
                  <c:v>-1.3812738530663298E-2</c:v>
                </c:pt>
                <c:pt idx="231">
                  <c:v>-1.3694159102581555E-2</c:v>
                </c:pt>
                <c:pt idx="232">
                  <c:v>-1.3577107393803694E-2</c:v>
                </c:pt>
                <c:pt idx="233">
                  <c:v>-1.346155716294835E-2</c:v>
                </c:pt>
                <c:pt idx="234">
                  <c:v>-1.3347482731748536E-2</c:v>
                </c:pt>
                <c:pt idx="235">
                  <c:v>-1.3234858970547464E-2</c:v>
                </c:pt>
                <c:pt idx="236">
                  <c:v>-1.3123661284250177E-2</c:v>
                </c:pt>
                <c:pt idx="237">
                  <c:v>-1.3013865598706723E-2</c:v>
                </c:pt>
                <c:pt idx="238">
                  <c:v>-1.2905448347467915E-2</c:v>
                </c:pt>
                <c:pt idx="239">
                  <c:v>-1.2798386458952236E-2</c:v>
                </c:pt>
                <c:pt idx="240">
                  <c:v>-1.2692657343997851E-2</c:v>
                </c:pt>
                <c:pt idx="241">
                  <c:v>-1.2588238883760426E-2</c:v>
                </c:pt>
                <c:pt idx="242">
                  <c:v>-1.2485109417975544E-2</c:v>
                </c:pt>
                <c:pt idx="243">
                  <c:v>-1.2383247733567209E-2</c:v>
                </c:pt>
                <c:pt idx="244">
                  <c:v>-1.2282633053571803E-2</c:v>
                </c:pt>
                <c:pt idx="245">
                  <c:v>-1.2183245026396648E-2</c:v>
                </c:pt>
                <c:pt idx="246">
                  <c:v>-1.208506371537413E-2</c:v>
                </c:pt>
                <c:pt idx="247">
                  <c:v>-1.1988069588626043E-2</c:v>
                </c:pt>
                <c:pt idx="248">
                  <c:v>-1.1892243509206367E-2</c:v>
                </c:pt>
                <c:pt idx="249">
                  <c:v>-1.1797566725530765E-2</c:v>
                </c:pt>
                <c:pt idx="250">
                  <c:v>-1.1704020862075289E-2</c:v>
                </c:pt>
                <c:pt idx="251">
                  <c:v>-1.1611587910331296E-2</c:v>
                </c:pt>
                <c:pt idx="252">
                  <c:v>-1.1520250220021398E-2</c:v>
                </c:pt>
                <c:pt idx="253">
                  <c:v>-1.1429990490551635E-2</c:v>
                </c:pt>
                <c:pt idx="254">
                  <c:v>-1.1340791762717527E-2</c:v>
                </c:pt>
                <c:pt idx="255">
                  <c:v>-1.1252637410612547E-2</c:v>
                </c:pt>
                <c:pt idx="256">
                  <c:v>-1.1165511133790237E-2</c:v>
                </c:pt>
                <c:pt idx="257">
                  <c:v>-1.1079396949616141E-2</c:v>
                </c:pt>
                <c:pt idx="258">
                  <c:v>-1.0994279185845519E-2</c:v>
                </c:pt>
                <c:pt idx="259">
                  <c:v>-1.0910142473398523E-2</c:v>
                </c:pt>
                <c:pt idx="260">
                  <c:v>-1.0826971739320934E-2</c:v>
                </c:pt>
                <c:pt idx="261">
                  <c:v>-1.0744752199952986E-2</c:v>
                </c:pt>
                <c:pt idx="262">
                  <c:v>-1.0663469354272623E-2</c:v>
                </c:pt>
                <c:pt idx="263">
                  <c:v>-1.0583108977410096E-2</c:v>
                </c:pt>
                <c:pt idx="264">
                  <c:v>-1.0503657114355996E-2</c:v>
                </c:pt>
                <c:pt idx="265">
                  <c:v>-1.0425100073809293E-2</c:v>
                </c:pt>
                <c:pt idx="266">
                  <c:v>-1.0347424422217064E-2</c:v>
                </c:pt>
                <c:pt idx="267">
                  <c:v>-1.0270616977947594E-2</c:v>
                </c:pt>
                <c:pt idx="268">
                  <c:v>-1.0194664805633184E-2</c:v>
                </c:pt>
                <c:pt idx="269">
                  <c:v>-1.0119555210650548E-2</c:v>
                </c:pt>
                <c:pt idx="270">
                  <c:v>-1.0045275733750868E-2</c:v>
                </c:pt>
                <c:pt idx="271">
                  <c:v>-9.9718141458319792E-3</c:v>
                </c:pt>
                <c:pt idx="272">
                  <c:v>-9.899158442831785E-3</c:v>
                </c:pt>
                <c:pt idx="273">
                  <c:v>-9.8272968407781807E-3</c:v>
                </c:pt>
                <c:pt idx="274">
                  <c:v>-9.7562177709373185E-3</c:v>
                </c:pt>
                <c:pt idx="275">
                  <c:v>-9.6859098751086309E-3</c:v>
                </c:pt>
                <c:pt idx="276">
                  <c:v>-9.6163620010320163E-3</c:v>
                </c:pt>
                <c:pt idx="277">
                  <c:v>-9.5475631979089499E-3</c:v>
                </c:pt>
                <c:pt idx="278">
                  <c:v>-9.4795027120370308E-3</c:v>
                </c:pt>
                <c:pt idx="279">
                  <c:v>-9.4121699825641045E-3</c:v>
                </c:pt>
                <c:pt idx="280">
                  <c:v>-9.3455546373383408E-3</c:v>
                </c:pt>
                <c:pt idx="281">
                  <c:v>-9.2796464888647585E-3</c:v>
                </c:pt>
                <c:pt idx="282">
                  <c:v>-9.2144355303649134E-3</c:v>
                </c:pt>
                <c:pt idx="283">
                  <c:v>-9.1499119319378014E-3</c:v>
                </c:pt>
                <c:pt idx="284">
                  <c:v>-9.08606603680992E-3</c:v>
                </c:pt>
                <c:pt idx="285">
                  <c:v>-9.0228883576699455E-3</c:v>
                </c:pt>
                <c:pt idx="286">
                  <c:v>-8.9603695731224984E-3</c:v>
                </c:pt>
                <c:pt idx="287">
                  <c:v>-8.8985005241975848E-3</c:v>
                </c:pt>
                <c:pt idx="288">
                  <c:v>-8.8372722109522975E-3</c:v>
                </c:pt>
                <c:pt idx="289">
                  <c:v>-8.7766757891772247E-3</c:v>
                </c:pt>
                <c:pt idx="290">
                  <c:v>-8.7167025671510325E-3</c:v>
                </c:pt>
                <c:pt idx="291">
                  <c:v>-8.6573440024954873E-3</c:v>
                </c:pt>
                <c:pt idx="292">
                  <c:v>-8.5985916990996853E-3</c:v>
                </c:pt>
                <c:pt idx="293">
                  <c:v>-8.5404374041098616E-3</c:v>
                </c:pt>
                <c:pt idx="294">
                  <c:v>-8.4828730050168794E-3</c:v>
                </c:pt>
                <c:pt idx="295">
                  <c:v>-8.425890526767869E-3</c:v>
                </c:pt>
                <c:pt idx="296">
                  <c:v>-8.3694821290013887E-3</c:v>
                </c:pt>
                <c:pt idx="297">
                  <c:v>-8.3136401033034185E-3</c:v>
                </c:pt>
                <c:pt idx="298">
                  <c:v>-8.2583568705514379E-3</c:v>
                </c:pt>
                <c:pt idx="299">
                  <c:v>-8.2036249783102276E-3</c:v>
                </c:pt>
                <c:pt idx="300">
                  <c:v>-8.1494370983015724E-3</c:v>
                </c:pt>
                <c:pt idx="301">
                  <c:v>-8.095786023916314E-3</c:v>
                </c:pt>
                <c:pt idx="302">
                  <c:v>-8.0426646677931677E-3</c:v>
                </c:pt>
                <c:pt idx="303">
                  <c:v>-7.9900660594624563E-3</c:v>
                </c:pt>
                <c:pt idx="304">
                  <c:v>-7.9379833430232045E-3</c:v>
                </c:pt>
                <c:pt idx="305">
                  <c:v>-7.8864097748894083E-3</c:v>
                </c:pt>
                <c:pt idx="306">
                  <c:v>-7.8353387215876202E-3</c:v>
                </c:pt>
                <c:pt idx="307">
                  <c:v>-7.7847636575993605E-3</c:v>
                </c:pt>
                <c:pt idx="308">
                  <c:v>-7.7346781632549842E-3</c:v>
                </c:pt>
                <c:pt idx="309">
                  <c:v>-7.685075922672255E-3</c:v>
                </c:pt>
                <c:pt idx="310">
                  <c:v>-7.6359507217484681E-3</c:v>
                </c:pt>
                <c:pt idx="311">
                  <c:v>-7.5872964461961576E-3</c:v>
                </c:pt>
                <c:pt idx="312">
                  <c:v>-7.539107079612274E-3</c:v>
                </c:pt>
                <c:pt idx="313">
                  <c:v>-7.4913767016095345E-3</c:v>
                </c:pt>
                <c:pt idx="314">
                  <c:v>-7.4440994859769705E-3</c:v>
                </c:pt>
                <c:pt idx="315">
                  <c:v>-7.3972696988748466E-3</c:v>
                </c:pt>
                <c:pt idx="316">
                  <c:v>-7.3508816970910117E-3</c:v>
                </c:pt>
                <c:pt idx="317">
                  <c:v>-7.3049299263191429E-3</c:v>
                </c:pt>
                <c:pt idx="318">
                  <c:v>-7.2594089194763373E-3</c:v>
                </c:pt>
                <c:pt idx="319">
                  <c:v>-7.2143132950671591E-3</c:v>
                </c:pt>
                <c:pt idx="320">
                  <c:v>-7.1696377555696984E-3</c:v>
                </c:pt>
                <c:pt idx="321">
                  <c:v>-7.1253770858736446E-3</c:v>
                </c:pt>
                <c:pt idx="322">
                  <c:v>-7.0815261517348169E-3</c:v>
                </c:pt>
                <c:pt idx="323">
                  <c:v>-7.038079898276919E-3</c:v>
                </c:pt>
                <c:pt idx="324">
                  <c:v>-6.9950333485204012E-3</c:v>
                </c:pt>
                <c:pt idx="325">
                  <c:v>-6.952381601940079E-3</c:v>
                </c:pt>
                <c:pt idx="326">
                  <c:v>-6.910119833060383E-3</c:v>
                </c:pt>
                <c:pt idx="327">
                  <c:v>-6.868243290078662E-3</c:v>
                </c:pt>
                <c:pt idx="328">
                  <c:v>-6.8267472935082309E-3</c:v>
                </c:pt>
                <c:pt idx="329">
                  <c:v>-6.7856272348718024E-3</c:v>
                </c:pt>
                <c:pt idx="330">
                  <c:v>-6.7448785754012268E-3</c:v>
                </c:pt>
                <c:pt idx="331">
                  <c:v>-6.7044968447699544E-3</c:v>
                </c:pt>
                <c:pt idx="332">
                  <c:v>-6.6644776398687156E-3</c:v>
                </c:pt>
                <c:pt idx="333">
                  <c:v>-6.6248166235794818E-3</c:v>
                </c:pt>
                <c:pt idx="334">
                  <c:v>-6.585509523600922E-3</c:v>
                </c:pt>
                <c:pt idx="335">
                  <c:v>-6.5465521312794237E-3</c:v>
                </c:pt>
                <c:pt idx="336">
                  <c:v>-6.5079403004756863E-3</c:v>
                </c:pt>
                <c:pt idx="337">
                  <c:v>-6.4696699464530374E-3</c:v>
                </c:pt>
                <c:pt idx="338">
                  <c:v>-6.4317370447814692E-3</c:v>
                </c:pt>
                <c:pt idx="339">
                  <c:v>-6.394137630279061E-3</c:v>
                </c:pt>
                <c:pt idx="340">
                  <c:v>-6.3568677959559249E-3</c:v>
                </c:pt>
                <c:pt idx="341">
                  <c:v>-6.3199236920005817E-3</c:v>
                </c:pt>
                <c:pt idx="342">
                  <c:v>-6.2833015247670317E-3</c:v>
                </c:pt>
                <c:pt idx="343">
                  <c:v>-6.24699755579967E-3</c:v>
                </c:pt>
                <c:pt idx="344">
                  <c:v>-6.2110081008712086E-3</c:v>
                </c:pt>
                <c:pt idx="345">
                  <c:v>-6.1753295290277697E-3</c:v>
                </c:pt>
                <c:pt idx="346">
                  <c:v>-6.1399582616830156E-3</c:v>
                </c:pt>
                <c:pt idx="347">
                  <c:v>-6.1048907717008377E-3</c:v>
                </c:pt>
                <c:pt idx="348">
                  <c:v>-6.0701235825077852E-3</c:v>
                </c:pt>
                <c:pt idx="349">
                  <c:v>-6.0356532672335601E-3</c:v>
                </c:pt>
                <c:pt idx="350">
                  <c:v>-6.0014764478486127E-3</c:v>
                </c:pt>
                <c:pt idx="351">
                  <c:v>-5.9675897943389823E-3</c:v>
                </c:pt>
                <c:pt idx="352">
                  <c:v>-5.9339900238770038E-3</c:v>
                </c:pt>
                <c:pt idx="353">
                  <c:v>-5.9006739000328576E-3</c:v>
                </c:pt>
                <c:pt idx="354">
                  <c:v>-5.8676382319773962E-3</c:v>
                </c:pt>
                <c:pt idx="355">
                  <c:v>-5.8348798737163504E-3</c:v>
                </c:pt>
                <c:pt idx="356">
                  <c:v>-5.8023957233351376E-3</c:v>
                </c:pt>
                <c:pt idx="357">
                  <c:v>-5.7701827222596718E-3</c:v>
                </c:pt>
                <c:pt idx="358">
                  <c:v>-5.7382378545263908E-3</c:v>
                </c:pt>
                <c:pt idx="359">
                  <c:v>-5.7065581460745488E-3</c:v>
                </c:pt>
                <c:pt idx="360">
                  <c:v>-5.6751406640442844E-3</c:v>
                </c:pt>
                <c:pt idx="361">
                  <c:v>-5.6439825160968593E-3</c:v>
                </c:pt>
                <c:pt idx="362">
                  <c:v>-5.6130808497407174E-3</c:v>
                </c:pt>
                <c:pt idx="363">
                  <c:v>-5.5824328516724253E-3</c:v>
                </c:pt>
                <c:pt idx="364">
                  <c:v>-5.5520357471345325E-3</c:v>
                </c:pt>
                <c:pt idx="365">
                  <c:v>-5.5218867992790034E-3</c:v>
                </c:pt>
                <c:pt idx="366">
                  <c:v>-5.4919833085472335E-3</c:v>
                </c:pt>
                <c:pt idx="367">
                  <c:v>-5.4623226120658072E-3</c:v>
                </c:pt>
                <c:pt idx="368">
                  <c:v>-5.4329020830355757E-3</c:v>
                </c:pt>
                <c:pt idx="369">
                  <c:v>-5.4037191301652826E-3</c:v>
                </c:pt>
                <c:pt idx="370">
                  <c:v>-5.374771197076164E-3</c:v>
                </c:pt>
                <c:pt idx="371">
                  <c:v>-5.3460557617539938E-3</c:v>
                </c:pt>
                <c:pt idx="372">
                  <c:v>-5.3175703359847285E-3</c:v>
                </c:pt>
                <c:pt idx="373">
                  <c:v>-5.2893124648148021E-3</c:v>
                </c:pt>
                <c:pt idx="374">
                  <c:v>-5.261279726023812E-3</c:v>
                </c:pt>
                <c:pt idx="375">
                  <c:v>-5.2334697295882207E-3</c:v>
                </c:pt>
                <c:pt idx="376">
                  <c:v>-5.2058801171809676E-3</c:v>
                </c:pt>
                <c:pt idx="377">
                  <c:v>-5.1785085616635126E-3</c:v>
                </c:pt>
                <c:pt idx="378">
                  <c:v>-5.1513527665857295E-3</c:v>
                </c:pt>
                <c:pt idx="379">
                  <c:v>-5.1244104657094868E-3</c:v>
                </c:pt>
                <c:pt idx="380">
                  <c:v>-5.0976794225258562E-3</c:v>
                </c:pt>
                <c:pt idx="381">
                  <c:v>-5.0711574297902483E-3</c:v>
                </c:pt>
                <c:pt idx="382">
                  <c:v>-5.0448423090628499E-3</c:v>
                </c:pt>
                <c:pt idx="383">
                  <c:v>-5.0187319102567964E-3</c:v>
                </c:pt>
                <c:pt idx="384">
                  <c:v>-4.9928241111993734E-3</c:v>
                </c:pt>
                <c:pt idx="385">
                  <c:v>-4.9671168171917471E-3</c:v>
                </c:pt>
                <c:pt idx="386">
                  <c:v>-4.9416079605872259E-3</c:v>
                </c:pt>
                <c:pt idx="387">
                  <c:v>-4.9162955003729126E-3</c:v>
                </c:pt>
                <c:pt idx="388">
                  <c:v>-4.8911774217509588E-3</c:v>
                </c:pt>
                <c:pt idx="389">
                  <c:v>-4.8662517357470798E-3</c:v>
                </c:pt>
                <c:pt idx="390">
                  <c:v>-4.8415164788008364E-3</c:v>
                </c:pt>
                <c:pt idx="391">
                  <c:v>-4.8169697123878873E-3</c:v>
                </c:pt>
                <c:pt idx="392">
                  <c:v>-4.7926095226261834E-3</c:v>
                </c:pt>
                <c:pt idx="393">
                  <c:v>-4.7684340199114373E-3</c:v>
                </c:pt>
                <c:pt idx="394">
                  <c:v>-4.7444413385388847E-3</c:v>
                </c:pt>
                <c:pt idx="395">
                  <c:v>-4.7206296363461577E-3</c:v>
                </c:pt>
                <c:pt idx="396">
                  <c:v>-4.6969970943547493E-3</c:v>
                </c:pt>
                <c:pt idx="397">
                  <c:v>-4.6735419164216901E-3</c:v>
                </c:pt>
                <c:pt idx="398">
                  <c:v>-4.650262328894132E-3</c:v>
                </c:pt>
                <c:pt idx="399">
                  <c:v>-4.6271565802725612E-3</c:v>
                </c:pt>
                <c:pt idx="400">
                  <c:v>-4.6042229408823857E-3</c:v>
                </c:pt>
                <c:pt idx="401">
                  <c:v>-4.5814597025388938E-3</c:v>
                </c:pt>
                <c:pt idx="402">
                  <c:v>-4.5588651782374834E-3</c:v>
                </c:pt>
                <c:pt idx="403">
                  <c:v>-4.5364377018333162E-3</c:v>
                </c:pt>
                <c:pt idx="404">
                  <c:v>-4.5141756277324533E-3</c:v>
                </c:pt>
                <c:pt idx="405">
                  <c:v>-4.4920773305878459E-3</c:v>
                </c:pt>
                <c:pt idx="406">
                  <c:v>-4.4701412050027227E-3</c:v>
                </c:pt>
                <c:pt idx="407">
                  <c:v>-4.4483656652358232E-3</c:v>
                </c:pt>
                <c:pt idx="408">
                  <c:v>-4.4267491449092545E-3</c:v>
                </c:pt>
                <c:pt idx="409">
                  <c:v>-4.4052900967348962E-3</c:v>
                </c:pt>
                <c:pt idx="410">
                  <c:v>-4.3839869922220219E-3</c:v>
                </c:pt>
                <c:pt idx="411">
                  <c:v>-4.362838321415566E-3</c:v>
                </c:pt>
                <c:pt idx="412">
                  <c:v>-4.3418425926180443E-3</c:v>
                </c:pt>
                <c:pt idx="413">
                  <c:v>-4.320998332131119E-3</c:v>
                </c:pt>
                <c:pt idx="414">
                  <c:v>-4.3003040839910342E-3</c:v>
                </c:pt>
                <c:pt idx="415">
                  <c:v>-4.2797584097151063E-3</c:v>
                </c:pt>
                <c:pt idx="416">
                  <c:v>-4.2593598880473925E-3</c:v>
                </c:pt>
                <c:pt idx="417">
                  <c:v>-4.2391071147151686E-3</c:v>
                </c:pt>
                <c:pt idx="418">
                  <c:v>-4.2189987021820615E-3</c:v>
                </c:pt>
                <c:pt idx="419">
                  <c:v>-4.1990332794129342E-3</c:v>
                </c:pt>
                <c:pt idx="420">
                  <c:v>-4.1792094916316188E-3</c:v>
                </c:pt>
                <c:pt idx="421">
                  <c:v>-4.1595260000992437E-3</c:v>
                </c:pt>
                <c:pt idx="422">
                  <c:v>-4.1399814818773818E-3</c:v>
                </c:pt>
                <c:pt idx="423">
                  <c:v>-4.1205746296124257E-3</c:v>
                </c:pt>
                <c:pt idx="424">
                  <c:v>-4.1013041513088579E-3</c:v>
                </c:pt>
                <c:pt idx="425">
                  <c:v>-4.0821687701163081E-3</c:v>
                </c:pt>
                <c:pt idx="426">
                  <c:v>-4.0631672241186649E-3</c:v>
                </c:pt>
                <c:pt idx="427">
                  <c:v>-4.0442982661183947E-3</c:v>
                </c:pt>
                <c:pt idx="428">
                  <c:v>-4.025560663437967E-3</c:v>
                </c:pt>
                <c:pt idx="429">
                  <c:v>-4.0069531977110729E-3</c:v>
                </c:pt>
                <c:pt idx="430">
                  <c:v>-3.9884746646880881E-3</c:v>
                </c:pt>
                <c:pt idx="431">
                  <c:v>-3.9701238740370926E-3</c:v>
                </c:pt>
                <c:pt idx="432">
                  <c:v>-3.9518996491515147E-3</c:v>
                </c:pt>
                <c:pt idx="433">
                  <c:v>-3.9338008269622733E-3</c:v>
                </c:pt>
                <c:pt idx="434">
                  <c:v>-3.9158262577477509E-3</c:v>
                </c:pt>
                <c:pt idx="435">
                  <c:v>-3.8979748049525107E-3</c:v>
                </c:pt>
                <c:pt idx="436">
                  <c:v>-3.8802453450070672E-3</c:v>
                </c:pt>
                <c:pt idx="437">
                  <c:v>-3.8626367671477282E-3</c:v>
                </c:pt>
                <c:pt idx="438">
                  <c:v>-3.8451479732432218E-3</c:v>
                </c:pt>
                <c:pt idx="439">
                  <c:v>-3.8277778776207743E-3</c:v>
                </c:pt>
                <c:pt idx="440">
                  <c:v>-3.8105254069001845E-3</c:v>
                </c:pt>
                <c:pt idx="441">
                  <c:v>-3.793389499823423E-3</c:v>
                </c:pt>
                <c:pt idx="442">
                  <c:v>-3.7763691070906782E-3</c:v>
                </c:pt>
                <c:pt idx="443">
                  <c:v>-3.7594631912018991E-3</c:v>
                </c:pt>
                <c:pt idx="444">
                  <c:v>-3.7426707262937565E-3</c:v>
                </c:pt>
                <c:pt idx="445">
                  <c:v>-3.7259906979862979E-3</c:v>
                </c:pt>
                <c:pt idx="446">
                  <c:v>-3.7094221032276465E-3</c:v>
                </c:pt>
                <c:pt idx="447">
                  <c:v>-3.6929639501407721E-3</c:v>
                </c:pt>
                <c:pt idx="448">
                  <c:v>-3.6766152578784146E-3</c:v>
                </c:pt>
                <c:pt idx="449">
                  <c:v>-3.6603750564695612E-3</c:v>
                </c:pt>
                <c:pt idx="450">
                  <c:v>-3.6442423866818456E-3</c:v>
                </c:pt>
                <c:pt idx="451">
                  <c:v>-3.6282162998755078E-3</c:v>
                </c:pt>
                <c:pt idx="452">
                  <c:v>-3.6122958578612479E-3</c:v>
                </c:pt>
                <c:pt idx="453">
                  <c:v>-3.596480132766739E-3</c:v>
                </c:pt>
                <c:pt idx="454">
                  <c:v>-3.5807682068967547E-3</c:v>
                </c:pt>
                <c:pt idx="455">
                  <c:v>-3.5651591726010433E-3</c:v>
                </c:pt>
                <c:pt idx="456">
                  <c:v>-3.5496521321438236E-3</c:v>
                </c:pt>
                <c:pt idx="457">
                  <c:v>-3.534246197570159E-3</c:v>
                </c:pt>
                <c:pt idx="458">
                  <c:v>-3.5189404905821638E-3</c:v>
                </c:pt>
                <c:pt idx="459">
                  <c:v>-3.503734142409664E-3</c:v>
                </c:pt>
                <c:pt idx="460">
                  <c:v>-3.4886262936908797E-3</c:v>
                </c:pt>
                <c:pt idx="461">
                  <c:v>-3.4736160943434043E-3</c:v>
                </c:pt>
                <c:pt idx="462">
                  <c:v>-3.4587027034513767E-3</c:v>
                </c:pt>
                <c:pt idx="463">
                  <c:v>-3.443885289143312E-3</c:v>
                </c:pt>
                <c:pt idx="464">
                  <c:v>-3.4291630284722552E-3</c:v>
                </c:pt>
                <c:pt idx="465">
                  <c:v>-3.4145351073097486E-3</c:v>
                </c:pt>
                <c:pt idx="466">
                  <c:v>-3.4000007202237208E-3</c:v>
                </c:pt>
                <c:pt idx="467">
                  <c:v>-3.3855590703717447E-3</c:v>
                </c:pt>
                <c:pt idx="468">
                  <c:v>-3.3712093693897128E-3</c:v>
                </c:pt>
                <c:pt idx="469">
                  <c:v>-3.3569508372863002E-3</c:v>
                </c:pt>
                <c:pt idx="470">
                  <c:v>-3.3427827023306796E-3</c:v>
                </c:pt>
                <c:pt idx="471">
                  <c:v>-3.3287042009535941E-3</c:v>
                </c:pt>
                <c:pt idx="472">
                  <c:v>-3.3147145776412676E-3</c:v>
                </c:pt>
                <c:pt idx="473">
                  <c:v>-3.3008130848332677E-3</c:v>
                </c:pt>
                <c:pt idx="474">
                  <c:v>-3.2869989828208557E-3</c:v>
                </c:pt>
                <c:pt idx="475">
                  <c:v>-3.2732715396534377E-3</c:v>
                </c:pt>
                <c:pt idx="476">
                  <c:v>-3.2596300310344739E-3</c:v>
                </c:pt>
                <c:pt idx="477">
                  <c:v>-3.2460737402290126E-3</c:v>
                </c:pt>
                <c:pt idx="478">
                  <c:v>-3.2326019579696384E-3</c:v>
                </c:pt>
                <c:pt idx="479">
                  <c:v>-3.2192139823597463E-3</c:v>
                </c:pt>
                <c:pt idx="480">
                  <c:v>-3.2059091187864449E-3</c:v>
                </c:pt>
                <c:pt idx="481">
                  <c:v>-3.1926866798246845E-3</c:v>
                </c:pt>
                <c:pt idx="482">
                  <c:v>-3.1795459851537669E-3</c:v>
                </c:pt>
                <c:pt idx="483">
                  <c:v>-3.1664863614641004E-3</c:v>
                </c:pt>
                <c:pt idx="484">
                  <c:v>-3.1535071423749658E-3</c:v>
                </c:pt>
                <c:pt idx="485">
                  <c:v>-3.1406076683436071E-3</c:v>
                </c:pt>
                <c:pt idx="486">
                  <c:v>-3.1277872865871225E-3</c:v>
                </c:pt>
                <c:pt idx="487">
                  <c:v>-3.1150453509980395E-3</c:v>
                </c:pt>
                <c:pt idx="488">
                  <c:v>-3.1023812220557297E-3</c:v>
                </c:pt>
                <c:pt idx="489">
                  <c:v>-3.0897942667571922E-3</c:v>
                </c:pt>
                <c:pt idx="490">
                  <c:v>-3.0772838585273114E-3</c:v>
                </c:pt>
                <c:pt idx="491">
                  <c:v>-3.0648493771472298E-3</c:v>
                </c:pt>
                <c:pt idx="492">
                  <c:v>-3.0524902086734029E-3</c:v>
                </c:pt>
                <c:pt idx="493">
                  <c:v>-3.0402057453638534E-3</c:v>
                </c:pt>
                <c:pt idx="494">
                  <c:v>-3.0279953855988171E-3</c:v>
                </c:pt>
                <c:pt idx="495">
                  <c:v>-1.5139976927994086E-3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2C-4E07-B3D1-8C1A5C58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38544"/>
        <c:axId val="1186034384"/>
      </c:scatterChart>
      <c:valAx>
        <c:axId val="11469639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164603882367085"/>
              <c:y val="0.90007269499475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8096"/>
        <c:crossesAt val="-50"/>
        <c:crossBetween val="midCat"/>
      </c:valAx>
      <c:valAx>
        <c:axId val="114696809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050997272382001E-3"/>
              <c:y val="0.28954875538516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3936"/>
        <c:crossesAt val="0.1"/>
        <c:crossBetween val="midCat"/>
        <c:majorUnit val="10"/>
      </c:valAx>
      <c:valAx>
        <c:axId val="11860343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38544"/>
        <c:crosses val="max"/>
        <c:crossBetween val="midCat"/>
      </c:valAx>
      <c:valAx>
        <c:axId val="118603854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6034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789756128741477"/>
          <c:y val="0.23291897186321098"/>
          <c:w val="0.24357041990657205"/>
          <c:h val="0.1976772036148542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リターンロス</a:t>
            </a:r>
            <a:endParaRPr lang="ja-JP" sz="110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3428176795580107"/>
          <c:y val="6.53696658279152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719863401052769"/>
          <c:y val="2.8365949536676868E-2"/>
          <c:w val="0.76284030103971823"/>
          <c:h val="0.8205286486788562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90-4B34-A0EC-1DAB7B5D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98623"/>
        <c:axId val="190703199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演算部!$AW$33:$AW$528</c:f>
              <c:numCache>
                <c:formatCode>General</c:formatCode>
                <c:ptCount val="496"/>
                <c:pt idx="0">
                  <c:v>-6.8400027345307343E-5</c:v>
                </c:pt>
                <c:pt idx="1">
                  <c:v>-1.3672258392639157E-4</c:v>
                </c:pt>
                <c:pt idx="2">
                  <c:v>-2.4223758243490778E-4</c:v>
                </c:pt>
                <c:pt idx="3">
                  <c:v>-3.9179963058267567E-4</c:v>
                </c:pt>
                <c:pt idx="4">
                  <c:v>-5.8934423350148345E-4</c:v>
                </c:pt>
                <c:pt idx="5">
                  <c:v>-8.3449692723888301E-4</c:v>
                </c:pt>
                <c:pt idx="6">
                  <c:v>-1.1212454992997314E-3</c:v>
                </c:pt>
                <c:pt idx="7">
                  <c:v>-1.4368078161165591E-3</c:v>
                </c:pt>
                <c:pt idx="8">
                  <c:v>-1.7608713353363102E-3</c:v>
                </c:pt>
                <c:pt idx="9">
                  <c:v>-2.0654379510402277E-3</c:v>
                </c:pt>
                <c:pt idx="10">
                  <c:v>-2.3155843520039961E-3</c:v>
                </c:pt>
                <c:pt idx="11">
                  <c:v>-2.4715504126981303E-3</c:v>
                </c:pt>
                <c:pt idx="12">
                  <c:v>-2.4927057334946032E-3</c:v>
                </c:pt>
                <c:pt idx="13">
                  <c:v>-2.3441302723119285E-3</c:v>
                </c:pt>
                <c:pt idx="14">
                  <c:v>-2.0067966807310335E-3</c:v>
                </c:pt>
                <c:pt idx="15">
                  <c:v>-1.4926829892879666E-3</c:v>
                </c:pt>
                <c:pt idx="16">
                  <c:v>-8.6660522323954057E-4</c:v>
                </c:pt>
                <c:pt idx="17">
                  <c:v>-2.7717829711302564E-4</c:v>
                </c:pt>
                <c:pt idx="18">
                  <c:v>-1.3356178042808959E-7</c:v>
                </c:pt>
                <c:pt idx="19">
                  <c:v>-4.9828445922319104E-4</c:v>
                </c:pt>
                <c:pt idx="20">
                  <c:v>-2.5037596958747809E-3</c:v>
                </c:pt>
                <c:pt idx="21">
                  <c:v>-7.129677355471876E-3</c:v>
                </c:pt>
                <c:pt idx="22">
                  <c:v>-1.6020031694558005E-2</c:v>
                </c:pt>
                <c:pt idx="23">
                  <c:v>-3.1547728210298172E-2</c:v>
                </c:pt>
                <c:pt idx="24">
                  <c:v>-5.7070391746303004E-2</c:v>
                </c:pt>
                <c:pt idx="25">
                  <c:v>-9.7249787219351291E-2</c:v>
                </c:pt>
                <c:pt idx="26">
                  <c:v>-0.15843001150643396</c:v>
                </c:pt>
                <c:pt idx="27">
                  <c:v>-0.2490470239126637</c:v>
                </c:pt>
                <c:pt idx="28">
                  <c:v>-0.3800020875772645</c:v>
                </c:pt>
                <c:pt idx="29">
                  <c:v>-0.56487266582920237</c:v>
                </c:pt>
                <c:pt idx="30">
                  <c:v>-0.81976828038363836</c:v>
                </c:pt>
                <c:pt idx="31">
                  <c:v>-1.1626052505699644</c:v>
                </c:pt>
                <c:pt idx="32">
                  <c:v>-1.6116441274211861</c:v>
                </c:pt>
                <c:pt idx="33">
                  <c:v>-2.1833743276449216</c:v>
                </c:pt>
                <c:pt idx="34">
                  <c:v>-2.8902137289628587</c:v>
                </c:pt>
                <c:pt idx="35">
                  <c:v>-3.7388118389197462</c:v>
                </c:pt>
                <c:pt idx="36">
                  <c:v>-4.7297091707002075</c:v>
                </c:pt>
                <c:pt idx="37">
                  <c:v>-5.8586182647139662</c:v>
                </c:pt>
                <c:pt idx="38">
                  <c:v>-7.1189469829973087</c:v>
                </c:pt>
                <c:pt idx="39">
                  <c:v>-8.5048346228055589</c:v>
                </c:pt>
                <c:pt idx="40">
                  <c:v>-10.01410813491681</c:v>
                </c:pt>
                <c:pt idx="41">
                  <c:v>-11.651024958553327</c:v>
                </c:pt>
                <c:pt idx="42">
                  <c:v>-13.429208643276391</c:v>
                </c:pt>
                <c:pt idx="43">
                  <c:v>-15.37577625793703</c:v>
                </c:pt>
                <c:pt idx="44">
                  <c:v>-17.538653935570075</c:v>
                </c:pt>
                <c:pt idx="45">
                  <c:v>-20.001605615833288</c:v>
                </c:pt>
                <c:pt idx="46">
                  <c:v>-22.919459806754759</c:v>
                </c:pt>
                <c:pt idx="47">
                  <c:v>-26.617209524163265</c:v>
                </c:pt>
                <c:pt idx="48">
                  <c:v>-31.972158340388553</c:v>
                </c:pt>
                <c:pt idx="49">
                  <c:v>-43.620476824268749</c:v>
                </c:pt>
                <c:pt idx="50">
                  <c:v>-40.431787509675374</c:v>
                </c:pt>
                <c:pt idx="51">
                  <c:v>-32.598696945445084</c:v>
                </c:pt>
                <c:pt idx="52">
                  <c:v>-28.999116534933911</c:v>
                </c:pt>
                <c:pt idx="53">
                  <c:v>-26.767766742646735</c:v>
                </c:pt>
                <c:pt idx="54">
                  <c:v>-25.218004868727331</c:v>
                </c:pt>
                <c:pt idx="55">
                  <c:v>-24.074945097283958</c:v>
                </c:pt>
                <c:pt idx="56">
                  <c:v>-23.200642138516486</c:v>
                </c:pt>
                <c:pt idx="57">
                  <c:v>-22.516065754978566</c:v>
                </c:pt>
                <c:pt idx="58">
                  <c:v>-21.971773103818414</c:v>
                </c:pt>
                <c:pt idx="59">
                  <c:v>-21.534821672133809</c:v>
                </c:pt>
                <c:pt idx="60">
                  <c:v>-21.182198672591991</c:v>
                </c:pt>
                <c:pt idx="61">
                  <c:v>-20.897223498290593</c:v>
                </c:pt>
                <c:pt idx="62">
                  <c:v>-20.667442224181404</c:v>
                </c:pt>
                <c:pt idx="63">
                  <c:v>-20.483328317485594</c:v>
                </c:pt>
                <c:pt idx="64">
                  <c:v>-20.337445504512001</c:v>
                </c:pt>
                <c:pt idx="65">
                  <c:v>-20.22388872182221</c:v>
                </c:pt>
                <c:pt idx="66">
                  <c:v>-20.137899306426679</c:v>
                </c:pt>
                <c:pt idx="67">
                  <c:v>-20.075593173118783</c:v>
                </c:pt>
                <c:pt idx="68">
                  <c:v>-20.033764453741941</c:v>
                </c:pt>
                <c:pt idx="69">
                  <c:v>-20.009740844538118</c:v>
                </c:pt>
                <c:pt idx="70">
                  <c:v>-20.001275190198843</c:v>
                </c:pt>
                <c:pt idx="71">
                  <c:v>-20.006462971866249</c:v>
                </c:pt>
                <c:pt idx="72">
                  <c:v>-20.02367864309101</c:v>
                </c:pt>
                <c:pt idx="73">
                  <c:v>-20.051525898812294</c:v>
                </c:pt>
                <c:pt idx="74">
                  <c:v>-20.088798392250609</c:v>
                </c:pt>
                <c:pt idx="75">
                  <c:v>-20.134448388389274</c:v>
                </c:pt>
                <c:pt idx="76">
                  <c:v>-20.187561517798972</c:v>
                </c:pt>
                <c:pt idx="77">
                  <c:v>-20.247336270177495</c:v>
                </c:pt>
                <c:pt idx="78">
                  <c:v>-20.313067207042611</c:v>
                </c:pt>
                <c:pt idx="79">
                  <c:v>-20.384131119469423</c:v>
                </c:pt>
                <c:pt idx="80">
                  <c:v>-20.459975537608504</c:v>
                </c:pt>
                <c:pt idx="81">
                  <c:v>-20.540109132954321</c:v>
                </c:pt>
                <c:pt idx="82">
                  <c:v>-20.624093655032972</c:v>
                </c:pt>
                <c:pt idx="83">
                  <c:v>-20.711537120470297</c:v>
                </c:pt>
                <c:pt idx="84">
                  <c:v>-20.802088030735426</c:v>
                </c:pt>
                <c:pt idx="85">
                  <c:v>-20.895430439841828</c:v>
                </c:pt>
                <c:pt idx="86">
                  <c:v>-20.991279728261386</c:v>
                </c:pt>
                <c:pt idx="87">
                  <c:v>-21.089378966701165</c:v>
                </c:pt>
                <c:pt idx="88">
                  <c:v>-21.189495775002474</c:v>
                </c:pt>
                <c:pt idx="89">
                  <c:v>-21.291419598581932</c:v>
                </c:pt>
                <c:pt idx="90">
                  <c:v>-21.394959338548478</c:v>
                </c:pt>
                <c:pt idx="91">
                  <c:v>-21.499941282653474</c:v>
                </c:pt>
                <c:pt idx="92">
                  <c:v>-21.606207293143726</c:v>
                </c:pt>
                <c:pt idx="93">
                  <c:v>-21.713613214829838</c:v>
                </c:pt>
                <c:pt idx="94">
                  <c:v>-21.822027472599149</c:v>
                </c:pt>
                <c:pt idx="95">
                  <c:v>-21.931329832458999</c:v>
                </c:pt>
                <c:pt idx="96">
                  <c:v>-22.041410304200362</c:v>
                </c:pt>
                <c:pt idx="97">
                  <c:v>-22.152168167088533</c:v>
                </c:pt>
                <c:pt idx="98">
                  <c:v>-22.263511102745529</c:v>
                </c:pt>
                <c:pt idx="99">
                  <c:v>-22.375354421692194</c:v>
                </c:pt>
                <c:pt idx="100">
                  <c:v>-22.487620371947948</c:v>
                </c:pt>
                <c:pt idx="101">
                  <c:v>-22.600237519710319</c:v>
                </c:pt>
                <c:pt idx="102">
                  <c:v>-22.713140193506973</c:v>
                </c:pt>
                <c:pt idx="103">
                  <c:v>-22.826267984374372</c:v>
                </c:pt>
                <c:pt idx="104">
                  <c:v>-22.939565295603643</c:v>
                </c:pt>
                <c:pt idx="105">
                  <c:v>-23.05298093643561</c:v>
                </c:pt>
                <c:pt idx="106">
                  <c:v>-23.166467754805844</c:v>
                </c:pt>
                <c:pt idx="107">
                  <c:v>-23.279982304857164</c:v>
                </c:pt>
                <c:pt idx="108">
                  <c:v>-23.393484545467341</c:v>
                </c:pt>
                <c:pt idx="109">
                  <c:v>-23.506937566496418</c:v>
                </c:pt>
                <c:pt idx="110">
                  <c:v>-23.620307339853476</c:v>
                </c:pt>
                <c:pt idx="111">
                  <c:v>-23.733562492824571</c:v>
                </c:pt>
                <c:pt idx="112">
                  <c:v>-23.846674101400993</c:v>
                </c:pt>
                <c:pt idx="113">
                  <c:v>-23.959615501605604</c:v>
                </c:pt>
                <c:pt idx="114">
                  <c:v>-24.072362117041237</c:v>
                </c:pt>
                <c:pt idx="115">
                  <c:v>-24.184891301081738</c:v>
                </c:pt>
                <c:pt idx="116">
                  <c:v>-24.29718219230017</c:v>
                </c:pt>
                <c:pt idx="117">
                  <c:v>-24.409215581879671</c:v>
                </c:pt>
                <c:pt idx="118">
                  <c:v>-24.52097379188686</c:v>
                </c:pt>
                <c:pt idx="119">
                  <c:v>-24.632440563404522</c:v>
                </c:pt>
                <c:pt idx="120">
                  <c:v>-24.743600953625521</c:v>
                </c:pt>
                <c:pt idx="121">
                  <c:v>-24.854441241100417</c:v>
                </c:pt>
                <c:pt idx="122">
                  <c:v>-24.964948838414045</c:v>
                </c:pt>
                <c:pt idx="123">
                  <c:v>-25.075112211637812</c:v>
                </c:pt>
                <c:pt idx="124">
                  <c:v>-25.184920805969124</c:v>
                </c:pt>
                <c:pt idx="125">
                  <c:v>-25.294364977026706</c:v>
                </c:pt>
                <c:pt idx="126">
                  <c:v>-25.403435927321482</c:v>
                </c:pt>
                <c:pt idx="127">
                  <c:v>-25.512125647468093</c:v>
                </c:pt>
                <c:pt idx="128">
                  <c:v>-25.620426861743624</c:v>
                </c:pt>
                <c:pt idx="129">
                  <c:v>-25.728332977635983</c:v>
                </c:pt>
                <c:pt idx="130">
                  <c:v>-25.835838039057286</c:v>
                </c:pt>
                <c:pt idx="131">
                  <c:v>-25.942936682927385</c:v>
                </c:pt>
                <c:pt idx="132">
                  <c:v>-26.049624098858928</c:v>
                </c:pt>
                <c:pt idx="133">
                  <c:v>-26.155895991698944</c:v>
                </c:pt>
                <c:pt idx="134">
                  <c:v>-26.261748546704048</c:v>
                </c:pt>
                <c:pt idx="135">
                  <c:v>-26.367178397145036</c:v>
                </c:pt>
                <c:pt idx="136">
                  <c:v>-26.472182594154781</c:v>
                </c:pt>
                <c:pt idx="137">
                  <c:v>-26.576758578648949</c:v>
                </c:pt>
                <c:pt idx="138">
                  <c:v>-26.680904155163478</c:v>
                </c:pt>
                <c:pt idx="139">
                  <c:v>-26.784617467465452</c:v>
                </c:pt>
                <c:pt idx="140">
                  <c:v>-26.887896975806605</c:v>
                </c:pt>
                <c:pt idx="141">
                  <c:v>-26.990741435698659</c:v>
                </c:pt>
                <c:pt idx="142">
                  <c:v>-27.093149878099815</c:v>
                </c:pt>
                <c:pt idx="143">
                  <c:v>-27.195121590910638</c:v>
                </c:pt>
                <c:pt idx="144">
                  <c:v>-27.296656101685706</c:v>
                </c:pt>
                <c:pt idx="145">
                  <c:v>-27.397753161474405</c:v>
                </c:pt>
                <c:pt idx="146">
                  <c:v>-27.498412729711731</c:v>
                </c:pt>
                <c:pt idx="147">
                  <c:v>-27.598634960085281</c:v>
                </c:pt>
                <c:pt idx="148">
                  <c:v>-27.698420187311058</c:v>
                </c:pt>
                <c:pt idx="149">
                  <c:v>-27.797768914755192</c:v>
                </c:pt>
                <c:pt idx="150">
                  <c:v>-27.896681802843837</c:v>
                </c:pt>
                <c:pt idx="151">
                  <c:v>-27.995159658208003</c:v>
                </c:pt>
                <c:pt idx="152">
                  <c:v>-28.093203423513067</c:v>
                </c:pt>
                <c:pt idx="153">
                  <c:v>-28.190814167927982</c:v>
                </c:pt>
                <c:pt idx="154">
                  <c:v>-28.287993078190901</c:v>
                </c:pt>
                <c:pt idx="155">
                  <c:v>-28.384741450232287</c:v>
                </c:pt>
                <c:pt idx="156">
                  <c:v>-28.481060681318514</c:v>
                </c:pt>
                <c:pt idx="157">
                  <c:v>-28.576952262682312</c:v>
                </c:pt>
                <c:pt idx="158">
                  <c:v>-28.672417772608387</c:v>
                </c:pt>
                <c:pt idx="159">
                  <c:v>-28.767458869944811</c:v>
                </c:pt>
                <c:pt idx="160">
                  <c:v>-28.862077288012749</c:v>
                </c:pt>
                <c:pt idx="161">
                  <c:v>-28.956274828889672</c:v>
                </c:pt>
                <c:pt idx="162">
                  <c:v>-29.050053358041829</c:v>
                </c:pt>
                <c:pt idx="163">
                  <c:v>-29.14341479928412</c:v>
                </c:pt>
                <c:pt idx="164">
                  <c:v>-29.236361130047168</c:v>
                </c:pt>
                <c:pt idx="165">
                  <c:v>-29.328894376932034</c:v>
                </c:pt>
                <c:pt idx="166">
                  <c:v>-29.42101661153497</c:v>
                </c:pt>
                <c:pt idx="167">
                  <c:v>-29.512729946525447</c:v>
                </c:pt>
                <c:pt idx="168">
                  <c:v>-29.604036531961949</c:v>
                </c:pt>
                <c:pt idx="169">
                  <c:v>-29.694938551831129</c:v>
                </c:pt>
                <c:pt idx="170">
                  <c:v>-29.785438220796401</c:v>
                </c:pt>
                <c:pt idx="171">
                  <c:v>-29.875537781143741</c:v>
                </c:pt>
                <c:pt idx="172">
                  <c:v>-29.9652394999124</c:v>
                </c:pt>
                <c:pt idx="173">
                  <c:v>-30.054545666199651</c:v>
                </c:pt>
                <c:pt idx="174">
                  <c:v>-30.143458588629215</c:v>
                </c:pt>
                <c:pt idx="175">
                  <c:v>-30.231980592973446</c:v>
                </c:pt>
                <c:pt idx="176">
                  <c:v>-30.32011401992029</c:v>
                </c:pt>
                <c:pt idx="177">
                  <c:v>-30.407861222976376</c:v>
                </c:pt>
                <c:pt idx="178">
                  <c:v>-30.495224566498372</c:v>
                </c:pt>
                <c:pt idx="179">
                  <c:v>-30.58220642384488</c:v>
                </c:pt>
                <c:pt idx="180">
                  <c:v>-30.668809175642107</c:v>
                </c:pt>
                <c:pt idx="181">
                  <c:v>-30.755035208156194</c:v>
                </c:pt>
                <c:pt idx="182">
                  <c:v>-30.840886911766795</c:v>
                </c:pt>
                <c:pt idx="183">
                  <c:v>-30.926366679535143</c:v>
                </c:pt>
                <c:pt idx="184">
                  <c:v>-31.011476905861841</c:v>
                </c:pt>
                <c:pt idx="185">
                  <c:v>-31.096219985228949</c:v>
                </c:pt>
                <c:pt idx="186">
                  <c:v>-31.180598311021352</c:v>
                </c:pt>
                <c:pt idx="187">
                  <c:v>-31.264614274423337</c:v>
                </c:pt>
                <c:pt idx="188">
                  <c:v>-31.348270263385469</c:v>
                </c:pt>
                <c:pt idx="189">
                  <c:v>-31.43156866165846</c:v>
                </c:pt>
                <c:pt idx="190">
                  <c:v>-31.514511847889501</c:v>
                </c:pt>
                <c:pt idx="191">
                  <c:v>-31.597102194778074</c:v>
                </c:pt>
                <c:pt idx="192">
                  <c:v>-31.67934206828761</c:v>
                </c:pt>
                <c:pt idx="193">
                  <c:v>-31.761233826909741</c:v>
                </c:pt>
                <c:pt idx="194">
                  <c:v>-31.842779820978592</c:v>
                </c:pt>
                <c:pt idx="195">
                  <c:v>-31.923982392031732</c:v>
                </c:pt>
                <c:pt idx="196">
                  <c:v>-32.004843872215424</c:v>
                </c:pt>
                <c:pt idx="197">
                  <c:v>-32.085366583731975</c:v>
                </c:pt>
                <c:pt idx="198">
                  <c:v>-32.165552838326192</c:v>
                </c:pt>
                <c:pt idx="199">
                  <c:v>-32.245404936809251</c:v>
                </c:pt>
                <c:pt idx="200">
                  <c:v>-32.324925168617533</c:v>
                </c:pt>
                <c:pt idx="201">
                  <c:v>-32.404115811404949</c:v>
                </c:pt>
                <c:pt idx="202">
                  <c:v>-32.482979130666024</c:v>
                </c:pt>
                <c:pt idx="203">
                  <c:v>-32.561517379389088</c:v>
                </c:pt>
                <c:pt idx="204">
                  <c:v>-32.639732797736983</c:v>
                </c:pt>
                <c:pt idx="205">
                  <c:v>-32.717627612754015</c:v>
                </c:pt>
                <c:pt idx="206">
                  <c:v>-32.795204038098035</c:v>
                </c:pt>
                <c:pt idx="207">
                  <c:v>-32.8724642737957</c:v>
                </c:pt>
                <c:pt idx="208">
                  <c:v>-32.949410506019817</c:v>
                </c:pt>
                <c:pt idx="209">
                  <c:v>-33.026044906887769</c:v>
                </c:pt>
                <c:pt idx="210">
                  <c:v>-33.102369634279221</c:v>
                </c:pt>
                <c:pt idx="211">
                  <c:v>-33.178386831672711</c:v>
                </c:pt>
                <c:pt idx="212">
                  <c:v>-33.254098627999639</c:v>
                </c:pt>
                <c:pt idx="213">
                  <c:v>-33.329507137514696</c:v>
                </c:pt>
                <c:pt idx="214">
                  <c:v>-33.40461445968171</c:v>
                </c:pt>
                <c:pt idx="215">
                  <c:v>-33.479422679074496</c:v>
                </c:pt>
                <c:pt idx="216">
                  <c:v>-33.553933865291221</c:v>
                </c:pt>
                <c:pt idx="217">
                  <c:v>-33.628150072881894</c:v>
                </c:pt>
                <c:pt idx="218">
                  <c:v>-33.702073341288049</c:v>
                </c:pt>
                <c:pt idx="219">
                  <c:v>-33.77570569479407</c:v>
                </c:pt>
                <c:pt idx="220">
                  <c:v>-33.849049142489378</c:v>
                </c:pt>
                <c:pt idx="221">
                  <c:v>-33.92210567824057</c:v>
                </c:pt>
                <c:pt idx="222">
                  <c:v>-33.994877280673592</c:v>
                </c:pt>
                <c:pt idx="223">
                  <c:v>-34.067365913164707</c:v>
                </c:pt>
                <c:pt idx="224">
                  <c:v>-34.139573523839914</c:v>
                </c:pt>
                <c:pt idx="225">
                  <c:v>-34.211502045582556</c:v>
                </c:pt>
                <c:pt idx="226">
                  <c:v>-34.283153396048299</c:v>
                </c:pt>
                <c:pt idx="227">
                  <c:v>-34.354529477687066</c:v>
                </c:pt>
                <c:pt idx="228">
                  <c:v>-34.42563217777176</c:v>
                </c:pt>
                <c:pt idx="229">
                  <c:v>-34.496463368433105</c:v>
                </c:pt>
                <c:pt idx="230">
                  <c:v>-34.567024906700262</c:v>
                </c:pt>
                <c:pt idx="231">
                  <c:v>-34.63731863454673</c:v>
                </c:pt>
                <c:pt idx="232">
                  <c:v>-34.707346378941686</c:v>
                </c:pt>
                <c:pt idx="233">
                  <c:v>-34.777109951905651</c:v>
                </c:pt>
                <c:pt idx="234">
                  <c:v>-34.846611150570943</c:v>
                </c:pt>
                <c:pt idx="235">
                  <c:v>-34.915851757246024</c:v>
                </c:pt>
                <c:pt idx="236">
                  <c:v>-34.984833539483773</c:v>
                </c:pt>
                <c:pt idx="237">
                  <c:v>-35.053558250153387</c:v>
                </c:pt>
                <c:pt idx="238">
                  <c:v>-35.122027627515529</c:v>
                </c:pt>
                <c:pt idx="239">
                  <c:v>-35.19024339530057</c:v>
                </c:pt>
                <c:pt idx="240">
                  <c:v>-35.25820726278986</c:v>
                </c:pt>
                <c:pt idx="241">
                  <c:v>-35.325920924899279</c:v>
                </c:pt>
                <c:pt idx="242">
                  <c:v>-35.393386062265769</c:v>
                </c:pt>
                <c:pt idx="243">
                  <c:v>-35.46060434133571</c:v>
                </c:pt>
                <c:pt idx="244">
                  <c:v>-35.527577414455294</c:v>
                </c:pt>
                <c:pt idx="245">
                  <c:v>-35.594306919963181</c:v>
                </c:pt>
                <c:pt idx="246">
                  <c:v>-35.660794482284736</c:v>
                </c:pt>
                <c:pt idx="247">
                  <c:v>-35.72704171202767</c:v>
                </c:pt>
                <c:pt idx="248">
                  <c:v>-35.7930502060793</c:v>
                </c:pt>
                <c:pt idx="249">
                  <c:v>-35.858821547705112</c:v>
                </c:pt>
                <c:pt idx="250">
                  <c:v>-35.924357306648488</c:v>
                </c:pt>
                <c:pt idx="251">
                  <c:v>-35.989659039231114</c:v>
                </c:pt>
                <c:pt idx="252">
                  <c:v>-36.054728288455209</c:v>
                </c:pt>
                <c:pt idx="253">
                  <c:v>-36.119566584105456</c:v>
                </c:pt>
                <c:pt idx="254">
                  <c:v>-36.184175442852506</c:v>
                </c:pt>
                <c:pt idx="255">
                  <c:v>-36.248556368356759</c:v>
                </c:pt>
                <c:pt idx="256">
                  <c:v>-36.312710851372564</c:v>
                </c:pt>
                <c:pt idx="257">
                  <c:v>-36.376640369853142</c:v>
                </c:pt>
                <c:pt idx="258">
                  <c:v>-36.440346389055634</c:v>
                </c:pt>
                <c:pt idx="259">
                  <c:v>-36.503830361646514</c:v>
                </c:pt>
                <c:pt idx="260">
                  <c:v>-36.567093727807169</c:v>
                </c:pt>
                <c:pt idx="261">
                  <c:v>-36.630137915339724</c:v>
                </c:pt>
                <c:pt idx="262">
                  <c:v>-36.692964339772814</c:v>
                </c:pt>
                <c:pt idx="263">
                  <c:v>-36.755574404467311</c:v>
                </c:pt>
                <c:pt idx="264">
                  <c:v>-36.817969500722171</c:v>
                </c:pt>
                <c:pt idx="265">
                  <c:v>-36.880151007880116</c:v>
                </c:pt>
                <c:pt idx="266">
                  <c:v>-36.942120293433064</c:v>
                </c:pt>
                <c:pt idx="267">
                  <c:v>-37.003878713127484</c:v>
                </c:pt>
                <c:pt idx="268">
                  <c:v>-37.065427611069389</c:v>
                </c:pt>
                <c:pt idx="269">
                  <c:v>-37.126768319829104</c:v>
                </c:pt>
                <c:pt idx="270">
                  <c:v>-37.18790216054574</c:v>
                </c:pt>
                <c:pt idx="271">
                  <c:v>-37.248830443031117</c:v>
                </c:pt>
                <c:pt idx="272">
                  <c:v>-37.309554465873653</c:v>
                </c:pt>
                <c:pt idx="273">
                  <c:v>-37.370075516541263</c:v>
                </c:pt>
                <c:pt idx="274">
                  <c:v>-37.43039487148436</c:v>
                </c:pt>
                <c:pt idx="275">
                  <c:v>-37.490513796238012</c:v>
                </c:pt>
                <c:pt idx="276">
                  <c:v>-37.550433545523568</c:v>
                </c:pt>
                <c:pt idx="277">
                  <c:v>-37.610155363349989</c:v>
                </c:pt>
                <c:pt idx="278">
                  <c:v>-37.669680483114483</c:v>
                </c:pt>
                <c:pt idx="279">
                  <c:v>-37.729010127702324</c:v>
                </c:pt>
                <c:pt idx="280">
                  <c:v>-37.78814550958645</c:v>
                </c:pt>
                <c:pt idx="281">
                  <c:v>-37.847087830926128</c:v>
                </c:pt>
                <c:pt idx="282">
                  <c:v>-37.90583828366529</c:v>
                </c:pt>
                <c:pt idx="283">
                  <c:v>-37.964398049629551</c:v>
                </c:pt>
                <c:pt idx="284">
                  <c:v>-38.022768300623646</c:v>
                </c:pt>
                <c:pt idx="285">
                  <c:v>-38.080950198527042</c:v>
                </c:pt>
                <c:pt idx="286">
                  <c:v>-38.138944895389542</c:v>
                </c:pt>
                <c:pt idx="287">
                  <c:v>-38.196753533525865</c:v>
                </c:pt>
                <c:pt idx="288">
                  <c:v>-38.254377245609902</c:v>
                </c:pt>
                <c:pt idx="289">
                  <c:v>-38.311817154767731</c:v>
                </c:pt>
                <c:pt idx="290">
                  <c:v>-38.369074374670141</c:v>
                </c:pt>
                <c:pt idx="291">
                  <c:v>-38.426150009624344</c:v>
                </c:pt>
                <c:pt idx="292">
                  <c:v>-38.483045154665319</c:v>
                </c:pt>
                <c:pt idx="293">
                  <c:v>-38.539760895645728</c:v>
                </c:pt>
                <c:pt idx="294">
                  <c:v>-38.596298309325476</c:v>
                </c:pt>
                <c:pt idx="295">
                  <c:v>-38.65265846346071</c:v>
                </c:pt>
                <c:pt idx="296">
                  <c:v>-38.708842416891351</c:v>
                </c:pt>
                <c:pt idx="297">
                  <c:v>-38.764851219628795</c:v>
                </c:pt>
                <c:pt idx="298">
                  <c:v>-38.820685912941769</c:v>
                </c:pt>
                <c:pt idx="299">
                  <c:v>-38.876347529442661</c:v>
                </c:pt>
                <c:pt idx="300">
                  <c:v>-38.931837093171715</c:v>
                </c:pt>
                <c:pt idx="301">
                  <c:v>-38.987155619681666</c:v>
                </c:pt>
                <c:pt idx="302">
                  <c:v>-39.042304116120683</c:v>
                </c:pt>
                <c:pt idx="303">
                  <c:v>-39.097283581315189</c:v>
                </c:pt>
                <c:pt idx="304">
                  <c:v>-39.152095005851578</c:v>
                </c:pt>
                <c:pt idx="305">
                  <c:v>-39.206739372156946</c:v>
                </c:pt>
                <c:pt idx="306">
                  <c:v>-39.261217654579774</c:v>
                </c:pt>
                <c:pt idx="307">
                  <c:v>-39.315530819469124</c:v>
                </c:pt>
                <c:pt idx="308">
                  <c:v>-39.3696798252533</c:v>
                </c:pt>
                <c:pt idx="309">
                  <c:v>-39.423665622517817</c:v>
                </c:pt>
                <c:pt idx="310">
                  <c:v>-39.477489154082662</c:v>
                </c:pt>
                <c:pt idx="311">
                  <c:v>-39.531151355078528</c:v>
                </c:pt>
                <c:pt idx="312">
                  <c:v>-39.584653153022657</c:v>
                </c:pt>
                <c:pt idx="313">
                  <c:v>-39.637995467893468</c:v>
                </c:pt>
                <c:pt idx="314">
                  <c:v>-39.691179212205071</c:v>
                </c:pt>
                <c:pt idx="315">
                  <c:v>-39.744205291080227</c:v>
                </c:pt>
                <c:pt idx="316">
                  <c:v>-39.797074602323448</c:v>
                </c:pt>
                <c:pt idx="317">
                  <c:v>-39.849788036492484</c:v>
                </c:pt>
                <c:pt idx="318">
                  <c:v>-39.902346476969925</c:v>
                </c:pt>
                <c:pt idx="319">
                  <c:v>-39.954750800033274</c:v>
                </c:pt>
                <c:pt idx="320">
                  <c:v>-40.007001874925095</c:v>
                </c:pt>
                <c:pt idx="321">
                  <c:v>-40.059100563921533</c:v>
                </c:pt>
                <c:pt idx="322">
                  <c:v>-40.11104772240116</c:v>
                </c:pt>
                <c:pt idx="323">
                  <c:v>-40.162844198912076</c:v>
                </c:pt>
                <c:pt idx="324">
                  <c:v>-40.214490835239275</c:v>
                </c:pt>
                <c:pt idx="325">
                  <c:v>-40.265988466470439</c:v>
                </c:pt>
                <c:pt idx="326">
                  <c:v>-40.317337921061551</c:v>
                </c:pt>
                <c:pt idx="327">
                  <c:v>-40.36854002090201</c:v>
                </c:pt>
                <c:pt idx="328">
                  <c:v>-40.419595581378267</c:v>
                </c:pt>
                <c:pt idx="329">
                  <c:v>-40.470505411437742</c:v>
                </c:pt>
                <c:pt idx="330">
                  <c:v>-40.521270313651286</c:v>
                </c:pt>
                <c:pt idx="331">
                  <c:v>-40.571891084275535</c:v>
                </c:pt>
                <c:pt idx="332">
                  <c:v>-40.622368513314257</c:v>
                </c:pt>
                <c:pt idx="333">
                  <c:v>-40.672703384579265</c:v>
                </c:pt>
                <c:pt idx="334">
                  <c:v>-40.72289647575041</c:v>
                </c:pt>
                <c:pt idx="335">
                  <c:v>-40.772948558435303</c:v>
                </c:pt>
                <c:pt idx="336">
                  <c:v>-40.822860398228151</c:v>
                </c:pt>
                <c:pt idx="337">
                  <c:v>-40.872632754767928</c:v>
                </c:pt>
                <c:pt idx="338">
                  <c:v>-40.922266381796234</c:v>
                </c:pt>
                <c:pt idx="339">
                  <c:v>-40.971762027214069</c:v>
                </c:pt>
                <c:pt idx="340">
                  <c:v>-41.021120433138407</c:v>
                </c:pt>
                <c:pt idx="341">
                  <c:v>-41.070342335957896</c:v>
                </c:pt>
                <c:pt idx="342">
                  <c:v>-41.1194284663883</c:v>
                </c:pt>
                <c:pt idx="343">
                  <c:v>-41.168379549526726</c:v>
                </c:pt>
                <c:pt idx="344">
                  <c:v>-41.217196304906011</c:v>
                </c:pt>
                <c:pt idx="345">
                  <c:v>-41.26587944654802</c:v>
                </c:pt>
                <c:pt idx="346">
                  <c:v>-41.314429683016513</c:v>
                </c:pt>
                <c:pt idx="347">
                  <c:v>-41.362847717469421</c:v>
                </c:pt>
                <c:pt idx="348">
                  <c:v>-41.41113424771072</c:v>
                </c:pt>
                <c:pt idx="349">
                  <c:v>-41.45928996624135</c:v>
                </c:pt>
                <c:pt idx="350">
                  <c:v>-41.507315560310118</c:v>
                </c:pt>
                <c:pt idx="351">
                  <c:v>-41.555211711963629</c:v>
                </c:pt>
                <c:pt idx="352">
                  <c:v>-41.602979098095872</c:v>
                </c:pt>
                <c:pt idx="353">
                  <c:v>-41.650618390497094</c:v>
                </c:pt>
                <c:pt idx="354">
                  <c:v>-41.69813025590252</c:v>
                </c:pt>
                <c:pt idx="355">
                  <c:v>-41.745515356040066</c:v>
                </c:pt>
                <c:pt idx="356">
                  <c:v>-41.792774347677906</c:v>
                </c:pt>
                <c:pt idx="357">
                  <c:v>-41.839907882671234</c:v>
                </c:pt>
                <c:pt idx="358">
                  <c:v>-41.88691660800886</c:v>
                </c:pt>
                <c:pt idx="359">
                  <c:v>-41.933801165859066</c:v>
                </c:pt>
                <c:pt idx="360">
                  <c:v>-41.980562193614958</c:v>
                </c:pt>
                <c:pt idx="361">
                  <c:v>-42.027200323939482</c:v>
                </c:pt>
                <c:pt idx="362">
                  <c:v>-42.073716184809562</c:v>
                </c:pt>
                <c:pt idx="363">
                  <c:v>-42.120110399560467</c:v>
                </c:pt>
                <c:pt idx="364">
                  <c:v>-42.16638358692903</c:v>
                </c:pt>
                <c:pt idx="365">
                  <c:v>-42.212536361096866</c:v>
                </c:pt>
                <c:pt idx="366">
                  <c:v>-42.258569331732531</c:v>
                </c:pt>
                <c:pt idx="367">
                  <c:v>-42.304483104034048</c:v>
                </c:pt>
                <c:pt idx="368">
                  <c:v>-42.350278278770361</c:v>
                </c:pt>
                <c:pt idx="369">
                  <c:v>-42.395955452322283</c:v>
                </c:pt>
                <c:pt idx="370">
                  <c:v>-42.441515216723758</c:v>
                </c:pt>
                <c:pt idx="371">
                  <c:v>-42.486958159701558</c:v>
                </c:pt>
                <c:pt idx="372">
                  <c:v>-42.532284864715734</c:v>
                </c:pt>
                <c:pt idx="373">
                  <c:v>-42.57749591099838</c:v>
                </c:pt>
                <c:pt idx="374">
                  <c:v>-42.622591873593301</c:v>
                </c:pt>
                <c:pt idx="375">
                  <c:v>-42.667573323394443</c:v>
                </c:pt>
                <c:pt idx="376">
                  <c:v>-42.712440827183698</c:v>
                </c:pt>
                <c:pt idx="377">
                  <c:v>-42.7571949476689</c:v>
                </c:pt>
                <c:pt idx="378">
                  <c:v>-42.801836243521493</c:v>
                </c:pt>
                <c:pt idx="379">
                  <c:v>-42.846365269412871</c:v>
                </c:pt>
                <c:pt idx="380">
                  <c:v>-42.89078257605162</c:v>
                </c:pt>
                <c:pt idx="381">
                  <c:v>-42.935088710219034</c:v>
                </c:pt>
                <c:pt idx="382">
                  <c:v>-42.979284214805517</c:v>
                </c:pt>
                <c:pt idx="383">
                  <c:v>-43.023369628845543</c:v>
                </c:pt>
                <c:pt idx="384">
                  <c:v>-43.067345487552906</c:v>
                </c:pt>
                <c:pt idx="385">
                  <c:v>-43.111212322355151</c:v>
                </c:pt>
                <c:pt idx="386">
                  <c:v>-43.154970660928171</c:v>
                </c:pt>
                <c:pt idx="387">
                  <c:v>-43.198621027229869</c:v>
                </c:pt>
                <c:pt idx="388">
                  <c:v>-43.242163941533782</c:v>
                </c:pt>
                <c:pt idx="389">
                  <c:v>-43.285599920462417</c:v>
                </c:pt>
                <c:pt idx="390">
                  <c:v>-43.328929477019756</c:v>
                </c:pt>
                <c:pt idx="391">
                  <c:v>-43.372153120624304</c:v>
                </c:pt>
                <c:pt idx="392">
                  <c:v>-43.415271357140625</c:v>
                </c:pt>
                <c:pt idx="393">
                  <c:v>-43.458284688911455</c:v>
                </c:pt>
                <c:pt idx="394">
                  <c:v>-43.501193614789521</c:v>
                </c:pt>
                <c:pt idx="395">
                  <c:v>-43.543998630167735</c:v>
                </c:pt>
                <c:pt idx="396">
                  <c:v>-43.586700227011228</c:v>
                </c:pt>
                <c:pt idx="397">
                  <c:v>-43.629298893886805</c:v>
                </c:pt>
                <c:pt idx="398">
                  <c:v>-43.671795115993497</c:v>
                </c:pt>
                <c:pt idx="399">
                  <c:v>-43.714189375192703</c:v>
                </c:pt>
                <c:pt idx="400">
                  <c:v>-43.756482150037243</c:v>
                </c:pt>
                <c:pt idx="401">
                  <c:v>-43.798673915800876</c:v>
                </c:pt>
                <c:pt idx="402">
                  <c:v>-43.840765144507088</c:v>
                </c:pt>
                <c:pt idx="403">
                  <c:v>-43.882756304957873</c:v>
                </c:pt>
                <c:pt idx="404">
                  <c:v>-43.924647862761717</c:v>
                </c:pt>
                <c:pt idx="405">
                  <c:v>-43.966440280362278</c:v>
                </c:pt>
                <c:pt idx="406">
                  <c:v>-44.008134017064833</c:v>
                </c:pt>
                <c:pt idx="407">
                  <c:v>-44.049729529065374</c:v>
                </c:pt>
                <c:pt idx="408">
                  <c:v>-44.091227269476605</c:v>
                </c:pt>
                <c:pt idx="409">
                  <c:v>-44.13262768835493</c:v>
                </c:pt>
                <c:pt idx="410">
                  <c:v>-44.173931232727746</c:v>
                </c:pt>
                <c:pt idx="411">
                  <c:v>-44.215138346618915</c:v>
                </c:pt>
                <c:pt idx="412">
                  <c:v>-44.256249471075137</c:v>
                </c:pt>
                <c:pt idx="413">
                  <c:v>-44.297265044191889</c:v>
                </c:pt>
                <c:pt idx="414">
                  <c:v>-44.338185501138639</c:v>
                </c:pt>
                <c:pt idx="415">
                  <c:v>-44.379011274184286</c:v>
                </c:pt>
                <c:pt idx="416">
                  <c:v>-44.419742792722104</c:v>
                </c:pt>
                <c:pt idx="417">
                  <c:v>-44.460380483294486</c:v>
                </c:pt>
                <c:pt idx="418">
                  <c:v>-44.500924769617065</c:v>
                </c:pt>
                <c:pt idx="419">
                  <c:v>-44.541376072603612</c:v>
                </c:pt>
                <c:pt idx="420">
                  <c:v>-44.581734810389577</c:v>
                </c:pt>
                <c:pt idx="421">
                  <c:v>-44.622001398355344</c:v>
                </c:pt>
                <c:pt idx="422">
                  <c:v>-44.662176249150988</c:v>
                </c:pt>
                <c:pt idx="423">
                  <c:v>-44.70225977271803</c:v>
                </c:pt>
                <c:pt idx="424">
                  <c:v>-44.742252376313587</c:v>
                </c:pt>
                <c:pt idx="425">
                  <c:v>-44.782154464532773</c:v>
                </c:pt>
                <c:pt idx="426">
                  <c:v>-44.821966439330858</c:v>
                </c:pt>
                <c:pt idx="427">
                  <c:v>-44.861688700046059</c:v>
                </c:pt>
                <c:pt idx="428">
                  <c:v>-44.901321643421277</c:v>
                </c:pt>
                <c:pt idx="429">
                  <c:v>-44.940865663626475</c:v>
                </c:pt>
                <c:pt idx="430">
                  <c:v>-44.980321152279402</c:v>
                </c:pt>
                <c:pt idx="431">
                  <c:v>-45.019688498468199</c:v>
                </c:pt>
                <c:pt idx="432">
                  <c:v>-45.058968088771429</c:v>
                </c:pt>
                <c:pt idx="433">
                  <c:v>-45.098160307279869</c:v>
                </c:pt>
                <c:pt idx="434">
                  <c:v>-45.137265535616926</c:v>
                </c:pt>
                <c:pt idx="435">
                  <c:v>-45.176284152959482</c:v>
                </c:pt>
                <c:pt idx="436">
                  <c:v>-45.215216536057724</c:v>
                </c:pt>
                <c:pt idx="437">
                  <c:v>-45.25406305925565</c:v>
                </c:pt>
                <c:pt idx="438">
                  <c:v>-45.292824094511303</c:v>
                </c:pt>
                <c:pt idx="439">
                  <c:v>-45.331500011416111</c:v>
                </c:pt>
                <c:pt idx="440">
                  <c:v>-45.370091177214121</c:v>
                </c:pt>
                <c:pt idx="441">
                  <c:v>-45.408597956822582</c:v>
                </c:pt>
                <c:pt idx="442">
                  <c:v>-45.447020712849564</c:v>
                </c:pt>
                <c:pt idx="443">
                  <c:v>-45.485359805614046</c:v>
                </c:pt>
                <c:pt idx="444">
                  <c:v>-45.523615593164344</c:v>
                </c:pt>
                <c:pt idx="445">
                  <c:v>-45.561788431296662</c:v>
                </c:pt>
                <c:pt idx="446">
                  <c:v>-45.599878673573578</c:v>
                </c:pt>
                <c:pt idx="447">
                  <c:v>-45.637886671342152</c:v>
                </c:pt>
                <c:pt idx="448">
                  <c:v>-45.675812773752213</c:v>
                </c:pt>
                <c:pt idx="449">
                  <c:v>-45.713657327774079</c:v>
                </c:pt>
                <c:pt idx="450">
                  <c:v>-45.751420678216228</c:v>
                </c:pt>
                <c:pt idx="451">
                  <c:v>-45.789103167743058</c:v>
                </c:pt>
                <c:pt idx="452">
                  <c:v>-45.826705136891867</c:v>
                </c:pt>
                <c:pt idx="453">
                  <c:v>-45.864226924090303</c:v>
                </c:pt>
                <c:pt idx="454">
                  <c:v>-45.901668865673315</c:v>
                </c:pt>
                <c:pt idx="455">
                  <c:v>-45.939031295900143</c:v>
                </c:pt>
                <c:pt idx="456">
                  <c:v>-45.976314546970841</c:v>
                </c:pt>
                <c:pt idx="457">
                  <c:v>-46.013518949042471</c:v>
                </c:pt>
                <c:pt idx="458">
                  <c:v>-46.050644830246114</c:v>
                </c:pt>
                <c:pt idx="459">
                  <c:v>-46.087692516703036</c:v>
                </c:pt>
                <c:pt idx="460">
                  <c:v>-46.124662332539984</c:v>
                </c:pt>
                <c:pt idx="461">
                  <c:v>-46.161554599905926</c:v>
                </c:pt>
                <c:pt idx="462">
                  <c:v>-46.198369638986918</c:v>
                </c:pt>
                <c:pt idx="463">
                  <c:v>-46.235107768023013</c:v>
                </c:pt>
                <c:pt idx="464">
                  <c:v>-46.271769303322301</c:v>
                </c:pt>
                <c:pt idx="465">
                  <c:v>-46.308354559276779</c:v>
                </c:pt>
                <c:pt idx="466">
                  <c:v>-46.344863848377628</c:v>
                </c:pt>
                <c:pt idx="467">
                  <c:v>-46.38129748123017</c:v>
                </c:pt>
                <c:pt idx="468">
                  <c:v>-46.417655766568622</c:v>
                </c:pt>
                <c:pt idx="469">
                  <c:v>-46.4539390112703</c:v>
                </c:pt>
                <c:pt idx="470">
                  <c:v>-46.49014752037148</c:v>
                </c:pt>
                <c:pt idx="471">
                  <c:v>-46.526281597080256</c:v>
                </c:pt>
                <c:pt idx="472">
                  <c:v>-46.56234154279224</c:v>
                </c:pt>
                <c:pt idx="473">
                  <c:v>-46.598327657103638</c:v>
                </c:pt>
                <c:pt idx="474">
                  <c:v>-46.634240237825829</c:v>
                </c:pt>
                <c:pt idx="475">
                  <c:v>-46.670079580999172</c:v>
                </c:pt>
                <c:pt idx="476">
                  <c:v>-46.705845980906851</c:v>
                </c:pt>
                <c:pt idx="477">
                  <c:v>-46.741539730088235</c:v>
                </c:pt>
                <c:pt idx="478">
                  <c:v>-46.777161119352151</c:v>
                </c:pt>
                <c:pt idx="479">
                  <c:v>-46.812710437791416</c:v>
                </c:pt>
                <c:pt idx="480">
                  <c:v>-46.84818797279469</c:v>
                </c:pt>
                <c:pt idx="481">
                  <c:v>-46.883594010060172</c:v>
                </c:pt>
                <c:pt idx="482">
                  <c:v>-46.918928833608902</c:v>
                </c:pt>
                <c:pt idx="483">
                  <c:v>-46.954192725797185</c:v>
                </c:pt>
                <c:pt idx="484">
                  <c:v>-46.989385967329525</c:v>
                </c:pt>
                <c:pt idx="485">
                  <c:v>-47.024508837271028</c:v>
                </c:pt>
                <c:pt idx="486">
                  <c:v>-47.059561613060637</c:v>
                </c:pt>
                <c:pt idx="487">
                  <c:v>-47.094544570522501</c:v>
                </c:pt>
                <c:pt idx="488">
                  <c:v>-47.129457983878844</c:v>
                </c:pt>
                <c:pt idx="489">
                  <c:v>-47.164302125762461</c:v>
                </c:pt>
                <c:pt idx="490">
                  <c:v>-47.199077267227935</c:v>
                </c:pt>
                <c:pt idx="491">
                  <c:v>-47.233783677764187</c:v>
                </c:pt>
                <c:pt idx="492">
                  <c:v>-47.268421625306381</c:v>
                </c:pt>
                <c:pt idx="493">
                  <c:v>-47.302991376246965</c:v>
                </c:pt>
                <c:pt idx="494">
                  <c:v>-47.337493195448211</c:v>
                </c:pt>
                <c:pt idx="495">
                  <c:v>-47.371927346252946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90-4B34-A0EC-1DAB7B5D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315007"/>
        <c:axId val="198311263"/>
      </c:scatterChart>
      <c:valAx>
        <c:axId val="190698623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1464088397790051"/>
              <c:y val="0.90397644633143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0703199"/>
        <c:crossesAt val="-50"/>
        <c:crossBetween val="midCat"/>
      </c:valAx>
      <c:valAx>
        <c:axId val="19070319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0698623"/>
        <c:crossesAt val="0.1"/>
        <c:crossBetween val="midCat"/>
        <c:majorUnit val="10"/>
      </c:valAx>
      <c:valAx>
        <c:axId val="198311263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8315007"/>
        <c:crosses val="max"/>
        <c:crossBetween val="midCat"/>
        <c:majorUnit val="10"/>
      </c:valAx>
      <c:valAx>
        <c:axId val="19831500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311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435398268586593"/>
          <c:y val="0.28456283208746153"/>
          <c:w val="0.26523317527298035"/>
          <c:h val="0.1319849081364829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リターンロス</a:t>
            </a:r>
            <a:endParaRPr lang="ja-JP" sz="110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3428176795580107"/>
          <c:y val="6.53696658279152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719863401052769"/>
          <c:y val="2.8365949536676868E-2"/>
          <c:w val="0.76284030103971823"/>
          <c:h val="0.8205286486788562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3A-46F2-A0FB-6A457589C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98623"/>
        <c:axId val="190703199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演算部!$AW$33:$AW$528</c:f>
              <c:numCache>
                <c:formatCode>General</c:formatCode>
                <c:ptCount val="496"/>
                <c:pt idx="0">
                  <c:v>-6.8400027345307343E-5</c:v>
                </c:pt>
                <c:pt idx="1">
                  <c:v>-1.3672258392639157E-4</c:v>
                </c:pt>
                <c:pt idx="2">
                  <c:v>-2.4223758243490778E-4</c:v>
                </c:pt>
                <c:pt idx="3">
                  <c:v>-3.9179963058267567E-4</c:v>
                </c:pt>
                <c:pt idx="4">
                  <c:v>-5.8934423350148345E-4</c:v>
                </c:pt>
                <c:pt idx="5">
                  <c:v>-8.3449692723888301E-4</c:v>
                </c:pt>
                <c:pt idx="6">
                  <c:v>-1.1212454992997314E-3</c:v>
                </c:pt>
                <c:pt idx="7">
                  <c:v>-1.4368078161165591E-3</c:v>
                </c:pt>
                <c:pt idx="8">
                  <c:v>-1.7608713353363102E-3</c:v>
                </c:pt>
                <c:pt idx="9">
                  <c:v>-2.0654379510402277E-3</c:v>
                </c:pt>
                <c:pt idx="10">
                  <c:v>-2.3155843520039961E-3</c:v>
                </c:pt>
                <c:pt idx="11">
                  <c:v>-2.4715504126981303E-3</c:v>
                </c:pt>
                <c:pt idx="12">
                  <c:v>-2.4927057334946032E-3</c:v>
                </c:pt>
                <c:pt idx="13">
                  <c:v>-2.3441302723119285E-3</c:v>
                </c:pt>
                <c:pt idx="14">
                  <c:v>-2.0067966807310335E-3</c:v>
                </c:pt>
                <c:pt idx="15">
                  <c:v>-1.4926829892879666E-3</c:v>
                </c:pt>
                <c:pt idx="16">
                  <c:v>-8.6660522323954057E-4</c:v>
                </c:pt>
                <c:pt idx="17">
                  <c:v>-2.7717829711302564E-4</c:v>
                </c:pt>
                <c:pt idx="18">
                  <c:v>-1.3356178042808959E-7</c:v>
                </c:pt>
                <c:pt idx="19">
                  <c:v>-4.9828445922319104E-4</c:v>
                </c:pt>
                <c:pt idx="20">
                  <c:v>-2.5037596958747809E-3</c:v>
                </c:pt>
                <c:pt idx="21">
                  <c:v>-7.129677355471876E-3</c:v>
                </c:pt>
                <c:pt idx="22">
                  <c:v>-1.6020031694558005E-2</c:v>
                </c:pt>
                <c:pt idx="23">
                  <c:v>-3.1547728210298172E-2</c:v>
                </c:pt>
                <c:pt idx="24">
                  <c:v>-5.7070391746303004E-2</c:v>
                </c:pt>
                <c:pt idx="25">
                  <c:v>-9.7249787219351291E-2</c:v>
                </c:pt>
                <c:pt idx="26">
                  <c:v>-0.15843001150643396</c:v>
                </c:pt>
                <c:pt idx="27">
                  <c:v>-0.2490470239126637</c:v>
                </c:pt>
                <c:pt idx="28">
                  <c:v>-0.3800020875772645</c:v>
                </c:pt>
                <c:pt idx="29">
                  <c:v>-0.56487266582920237</c:v>
                </c:pt>
                <c:pt idx="30">
                  <c:v>-0.81976828038363836</c:v>
                </c:pt>
                <c:pt idx="31">
                  <c:v>-1.1626052505699644</c:v>
                </c:pt>
                <c:pt idx="32">
                  <c:v>-1.6116441274211861</c:v>
                </c:pt>
                <c:pt idx="33">
                  <c:v>-2.1833743276449216</c:v>
                </c:pt>
                <c:pt idx="34">
                  <c:v>-2.8902137289628587</c:v>
                </c:pt>
                <c:pt idx="35">
                  <c:v>-3.7388118389197462</c:v>
                </c:pt>
                <c:pt idx="36">
                  <c:v>-4.7297091707002075</c:v>
                </c:pt>
                <c:pt idx="37">
                  <c:v>-5.8586182647139662</c:v>
                </c:pt>
                <c:pt idx="38">
                  <c:v>-7.1189469829973087</c:v>
                </c:pt>
                <c:pt idx="39">
                  <c:v>-8.5048346228055589</c:v>
                </c:pt>
                <c:pt idx="40">
                  <c:v>-10.01410813491681</c:v>
                </c:pt>
                <c:pt idx="41">
                  <c:v>-11.651024958553327</c:v>
                </c:pt>
                <c:pt idx="42">
                  <c:v>-13.429208643276391</c:v>
                </c:pt>
                <c:pt idx="43">
                  <c:v>-15.37577625793703</c:v>
                </c:pt>
                <c:pt idx="44">
                  <c:v>-17.538653935570075</c:v>
                </c:pt>
                <c:pt idx="45">
                  <c:v>-20.001605615833288</c:v>
                </c:pt>
                <c:pt idx="46">
                  <c:v>-22.919459806754759</c:v>
                </c:pt>
                <c:pt idx="47">
                  <c:v>-26.617209524163265</c:v>
                </c:pt>
                <c:pt idx="48">
                  <c:v>-31.972158340388553</c:v>
                </c:pt>
                <c:pt idx="49">
                  <c:v>-43.620476824268749</c:v>
                </c:pt>
                <c:pt idx="50">
                  <c:v>-40.431787509675374</c:v>
                </c:pt>
                <c:pt idx="51">
                  <c:v>-32.598696945445084</c:v>
                </c:pt>
                <c:pt idx="52">
                  <c:v>-28.999116534933911</c:v>
                </c:pt>
                <c:pt idx="53">
                  <c:v>-26.767766742646735</c:v>
                </c:pt>
                <c:pt idx="54">
                  <c:v>-25.218004868727331</c:v>
                </c:pt>
                <c:pt idx="55">
                  <c:v>-24.074945097283958</c:v>
                </c:pt>
                <c:pt idx="56">
                  <c:v>-23.200642138516486</c:v>
                </c:pt>
                <c:pt idx="57">
                  <c:v>-22.516065754978566</c:v>
                </c:pt>
                <c:pt idx="58">
                  <c:v>-21.971773103818414</c:v>
                </c:pt>
                <c:pt idx="59">
                  <c:v>-21.534821672133809</c:v>
                </c:pt>
                <c:pt idx="60">
                  <c:v>-21.182198672591991</c:v>
                </c:pt>
                <c:pt idx="61">
                  <c:v>-20.897223498290593</c:v>
                </c:pt>
                <c:pt idx="62">
                  <c:v>-20.667442224181404</c:v>
                </c:pt>
                <c:pt idx="63">
                  <c:v>-20.483328317485594</c:v>
                </c:pt>
                <c:pt idx="64">
                  <c:v>-20.337445504512001</c:v>
                </c:pt>
                <c:pt idx="65">
                  <c:v>-20.22388872182221</c:v>
                </c:pt>
                <c:pt idx="66">
                  <c:v>-20.137899306426679</c:v>
                </c:pt>
                <c:pt idx="67">
                  <c:v>-20.075593173118783</c:v>
                </c:pt>
                <c:pt idx="68">
                  <c:v>-20.033764453741941</c:v>
                </c:pt>
                <c:pt idx="69">
                  <c:v>-20.009740844538118</c:v>
                </c:pt>
                <c:pt idx="70">
                  <c:v>-20.001275190198843</c:v>
                </c:pt>
                <c:pt idx="71">
                  <c:v>-20.006462971866249</c:v>
                </c:pt>
                <c:pt idx="72">
                  <c:v>-20.02367864309101</c:v>
                </c:pt>
                <c:pt idx="73">
                  <c:v>-20.051525898812294</c:v>
                </c:pt>
                <c:pt idx="74">
                  <c:v>-20.088798392250609</c:v>
                </c:pt>
                <c:pt idx="75">
                  <c:v>-20.134448388389274</c:v>
                </c:pt>
                <c:pt idx="76">
                  <c:v>-20.187561517798972</c:v>
                </c:pt>
                <c:pt idx="77">
                  <c:v>-20.247336270177495</c:v>
                </c:pt>
                <c:pt idx="78">
                  <c:v>-20.313067207042611</c:v>
                </c:pt>
                <c:pt idx="79">
                  <c:v>-20.384131119469423</c:v>
                </c:pt>
                <c:pt idx="80">
                  <c:v>-20.459975537608504</c:v>
                </c:pt>
                <c:pt idx="81">
                  <c:v>-20.540109132954321</c:v>
                </c:pt>
                <c:pt idx="82">
                  <c:v>-20.624093655032972</c:v>
                </c:pt>
                <c:pt idx="83">
                  <c:v>-20.711537120470297</c:v>
                </c:pt>
                <c:pt idx="84">
                  <c:v>-20.802088030735426</c:v>
                </c:pt>
                <c:pt idx="85">
                  <c:v>-20.895430439841828</c:v>
                </c:pt>
                <c:pt idx="86">
                  <c:v>-20.991279728261386</c:v>
                </c:pt>
                <c:pt idx="87">
                  <c:v>-21.089378966701165</c:v>
                </c:pt>
                <c:pt idx="88">
                  <c:v>-21.189495775002474</c:v>
                </c:pt>
                <c:pt idx="89">
                  <c:v>-21.291419598581932</c:v>
                </c:pt>
                <c:pt idx="90">
                  <c:v>-21.394959338548478</c:v>
                </c:pt>
                <c:pt idx="91">
                  <c:v>-21.499941282653474</c:v>
                </c:pt>
                <c:pt idx="92">
                  <c:v>-21.606207293143726</c:v>
                </c:pt>
                <c:pt idx="93">
                  <c:v>-21.713613214829838</c:v>
                </c:pt>
                <c:pt idx="94">
                  <c:v>-21.822027472599149</c:v>
                </c:pt>
                <c:pt idx="95">
                  <c:v>-21.931329832458999</c:v>
                </c:pt>
                <c:pt idx="96">
                  <c:v>-22.041410304200362</c:v>
                </c:pt>
                <c:pt idx="97">
                  <c:v>-22.152168167088533</c:v>
                </c:pt>
                <c:pt idx="98">
                  <c:v>-22.263511102745529</c:v>
                </c:pt>
                <c:pt idx="99">
                  <c:v>-22.375354421692194</c:v>
                </c:pt>
                <c:pt idx="100">
                  <c:v>-22.487620371947948</c:v>
                </c:pt>
                <c:pt idx="101">
                  <c:v>-22.600237519710319</c:v>
                </c:pt>
                <c:pt idx="102">
                  <c:v>-22.713140193506973</c:v>
                </c:pt>
                <c:pt idx="103">
                  <c:v>-22.826267984374372</c:v>
                </c:pt>
                <c:pt idx="104">
                  <c:v>-22.939565295603643</c:v>
                </c:pt>
                <c:pt idx="105">
                  <c:v>-23.05298093643561</c:v>
                </c:pt>
                <c:pt idx="106">
                  <c:v>-23.166467754805844</c:v>
                </c:pt>
                <c:pt idx="107">
                  <c:v>-23.279982304857164</c:v>
                </c:pt>
                <c:pt idx="108">
                  <c:v>-23.393484545467341</c:v>
                </c:pt>
                <c:pt idx="109">
                  <c:v>-23.506937566496418</c:v>
                </c:pt>
                <c:pt idx="110">
                  <c:v>-23.620307339853476</c:v>
                </c:pt>
                <c:pt idx="111">
                  <c:v>-23.733562492824571</c:v>
                </c:pt>
                <c:pt idx="112">
                  <c:v>-23.846674101400993</c:v>
                </c:pt>
                <c:pt idx="113">
                  <c:v>-23.959615501605604</c:v>
                </c:pt>
                <c:pt idx="114">
                  <c:v>-24.072362117041237</c:v>
                </c:pt>
                <c:pt idx="115">
                  <c:v>-24.184891301081738</c:v>
                </c:pt>
                <c:pt idx="116">
                  <c:v>-24.29718219230017</c:v>
                </c:pt>
                <c:pt idx="117">
                  <c:v>-24.409215581879671</c:v>
                </c:pt>
                <c:pt idx="118">
                  <c:v>-24.52097379188686</c:v>
                </c:pt>
                <c:pt idx="119">
                  <c:v>-24.632440563404522</c:v>
                </c:pt>
                <c:pt idx="120">
                  <c:v>-24.743600953625521</c:v>
                </c:pt>
                <c:pt idx="121">
                  <c:v>-24.854441241100417</c:v>
                </c:pt>
                <c:pt idx="122">
                  <c:v>-24.964948838414045</c:v>
                </c:pt>
                <c:pt idx="123">
                  <c:v>-25.075112211637812</c:v>
                </c:pt>
                <c:pt idx="124">
                  <c:v>-25.184920805969124</c:v>
                </c:pt>
                <c:pt idx="125">
                  <c:v>-25.294364977026706</c:v>
                </c:pt>
                <c:pt idx="126">
                  <c:v>-25.403435927321482</c:v>
                </c:pt>
                <c:pt idx="127">
                  <c:v>-25.512125647468093</c:v>
                </c:pt>
                <c:pt idx="128">
                  <c:v>-25.620426861743624</c:v>
                </c:pt>
                <c:pt idx="129">
                  <c:v>-25.728332977635983</c:v>
                </c:pt>
                <c:pt idx="130">
                  <c:v>-25.835838039057286</c:v>
                </c:pt>
                <c:pt idx="131">
                  <c:v>-25.942936682927385</c:v>
                </c:pt>
                <c:pt idx="132">
                  <c:v>-26.049624098858928</c:v>
                </c:pt>
                <c:pt idx="133">
                  <c:v>-26.155895991698944</c:v>
                </c:pt>
                <c:pt idx="134">
                  <c:v>-26.261748546704048</c:v>
                </c:pt>
                <c:pt idx="135">
                  <c:v>-26.367178397145036</c:v>
                </c:pt>
                <c:pt idx="136">
                  <c:v>-26.472182594154781</c:v>
                </c:pt>
                <c:pt idx="137">
                  <c:v>-26.576758578648949</c:v>
                </c:pt>
                <c:pt idx="138">
                  <c:v>-26.680904155163478</c:v>
                </c:pt>
                <c:pt idx="139">
                  <c:v>-26.784617467465452</c:v>
                </c:pt>
                <c:pt idx="140">
                  <c:v>-26.887896975806605</c:v>
                </c:pt>
                <c:pt idx="141">
                  <c:v>-26.990741435698659</c:v>
                </c:pt>
                <c:pt idx="142">
                  <c:v>-27.093149878099815</c:v>
                </c:pt>
                <c:pt idx="143">
                  <c:v>-27.195121590910638</c:v>
                </c:pt>
                <c:pt idx="144">
                  <c:v>-27.296656101685706</c:v>
                </c:pt>
                <c:pt idx="145">
                  <c:v>-27.397753161474405</c:v>
                </c:pt>
                <c:pt idx="146">
                  <c:v>-27.498412729711731</c:v>
                </c:pt>
                <c:pt idx="147">
                  <c:v>-27.598634960085281</c:v>
                </c:pt>
                <c:pt idx="148">
                  <c:v>-27.698420187311058</c:v>
                </c:pt>
                <c:pt idx="149">
                  <c:v>-27.797768914755192</c:v>
                </c:pt>
                <c:pt idx="150">
                  <c:v>-27.896681802843837</c:v>
                </c:pt>
                <c:pt idx="151">
                  <c:v>-27.995159658208003</c:v>
                </c:pt>
                <c:pt idx="152">
                  <c:v>-28.093203423513067</c:v>
                </c:pt>
                <c:pt idx="153">
                  <c:v>-28.190814167927982</c:v>
                </c:pt>
                <c:pt idx="154">
                  <c:v>-28.287993078190901</c:v>
                </c:pt>
                <c:pt idx="155">
                  <c:v>-28.384741450232287</c:v>
                </c:pt>
                <c:pt idx="156">
                  <c:v>-28.481060681318514</c:v>
                </c:pt>
                <c:pt idx="157">
                  <c:v>-28.576952262682312</c:v>
                </c:pt>
                <c:pt idx="158">
                  <c:v>-28.672417772608387</c:v>
                </c:pt>
                <c:pt idx="159">
                  <c:v>-28.767458869944811</c:v>
                </c:pt>
                <c:pt idx="160">
                  <c:v>-28.862077288012749</c:v>
                </c:pt>
                <c:pt idx="161">
                  <c:v>-28.956274828889672</c:v>
                </c:pt>
                <c:pt idx="162">
                  <c:v>-29.050053358041829</c:v>
                </c:pt>
                <c:pt idx="163">
                  <c:v>-29.14341479928412</c:v>
                </c:pt>
                <c:pt idx="164">
                  <c:v>-29.236361130047168</c:v>
                </c:pt>
                <c:pt idx="165">
                  <c:v>-29.328894376932034</c:v>
                </c:pt>
                <c:pt idx="166">
                  <c:v>-29.42101661153497</c:v>
                </c:pt>
                <c:pt idx="167">
                  <c:v>-29.512729946525447</c:v>
                </c:pt>
                <c:pt idx="168">
                  <c:v>-29.604036531961949</c:v>
                </c:pt>
                <c:pt idx="169">
                  <c:v>-29.694938551831129</c:v>
                </c:pt>
                <c:pt idx="170">
                  <c:v>-29.785438220796401</c:v>
                </c:pt>
                <c:pt idx="171">
                  <c:v>-29.875537781143741</c:v>
                </c:pt>
                <c:pt idx="172">
                  <c:v>-29.9652394999124</c:v>
                </c:pt>
                <c:pt idx="173">
                  <c:v>-30.054545666199651</c:v>
                </c:pt>
                <c:pt idx="174">
                  <c:v>-30.143458588629215</c:v>
                </c:pt>
                <c:pt idx="175">
                  <c:v>-30.231980592973446</c:v>
                </c:pt>
                <c:pt idx="176">
                  <c:v>-30.32011401992029</c:v>
                </c:pt>
                <c:pt idx="177">
                  <c:v>-30.407861222976376</c:v>
                </c:pt>
                <c:pt idx="178">
                  <c:v>-30.495224566498372</c:v>
                </c:pt>
                <c:pt idx="179">
                  <c:v>-30.58220642384488</c:v>
                </c:pt>
                <c:pt idx="180">
                  <c:v>-30.668809175642107</c:v>
                </c:pt>
                <c:pt idx="181">
                  <c:v>-30.755035208156194</c:v>
                </c:pt>
                <c:pt idx="182">
                  <c:v>-30.840886911766795</c:v>
                </c:pt>
                <c:pt idx="183">
                  <c:v>-30.926366679535143</c:v>
                </c:pt>
                <c:pt idx="184">
                  <c:v>-31.011476905861841</c:v>
                </c:pt>
                <c:pt idx="185">
                  <c:v>-31.096219985228949</c:v>
                </c:pt>
                <c:pt idx="186">
                  <c:v>-31.180598311021352</c:v>
                </c:pt>
                <c:pt idx="187">
                  <c:v>-31.264614274423337</c:v>
                </c:pt>
                <c:pt idx="188">
                  <c:v>-31.348270263385469</c:v>
                </c:pt>
                <c:pt idx="189">
                  <c:v>-31.43156866165846</c:v>
                </c:pt>
                <c:pt idx="190">
                  <c:v>-31.514511847889501</c:v>
                </c:pt>
                <c:pt idx="191">
                  <c:v>-31.597102194778074</c:v>
                </c:pt>
                <c:pt idx="192">
                  <c:v>-31.67934206828761</c:v>
                </c:pt>
                <c:pt idx="193">
                  <c:v>-31.761233826909741</c:v>
                </c:pt>
                <c:pt idx="194">
                  <c:v>-31.842779820978592</c:v>
                </c:pt>
                <c:pt idx="195">
                  <c:v>-31.923982392031732</c:v>
                </c:pt>
                <c:pt idx="196">
                  <c:v>-32.004843872215424</c:v>
                </c:pt>
                <c:pt idx="197">
                  <c:v>-32.085366583731975</c:v>
                </c:pt>
                <c:pt idx="198">
                  <c:v>-32.165552838326192</c:v>
                </c:pt>
                <c:pt idx="199">
                  <c:v>-32.245404936809251</c:v>
                </c:pt>
                <c:pt idx="200">
                  <c:v>-32.324925168617533</c:v>
                </c:pt>
                <c:pt idx="201">
                  <c:v>-32.404115811404949</c:v>
                </c:pt>
                <c:pt idx="202">
                  <c:v>-32.482979130666024</c:v>
                </c:pt>
                <c:pt idx="203">
                  <c:v>-32.561517379389088</c:v>
                </c:pt>
                <c:pt idx="204">
                  <c:v>-32.639732797736983</c:v>
                </c:pt>
                <c:pt idx="205">
                  <c:v>-32.717627612754015</c:v>
                </c:pt>
                <c:pt idx="206">
                  <c:v>-32.795204038098035</c:v>
                </c:pt>
                <c:pt idx="207">
                  <c:v>-32.8724642737957</c:v>
                </c:pt>
                <c:pt idx="208">
                  <c:v>-32.949410506019817</c:v>
                </c:pt>
                <c:pt idx="209">
                  <c:v>-33.026044906887769</c:v>
                </c:pt>
                <c:pt idx="210">
                  <c:v>-33.102369634279221</c:v>
                </c:pt>
                <c:pt idx="211">
                  <c:v>-33.178386831672711</c:v>
                </c:pt>
                <c:pt idx="212">
                  <c:v>-33.254098627999639</c:v>
                </c:pt>
                <c:pt idx="213">
                  <c:v>-33.329507137514696</c:v>
                </c:pt>
                <c:pt idx="214">
                  <c:v>-33.40461445968171</c:v>
                </c:pt>
                <c:pt idx="215">
                  <c:v>-33.479422679074496</c:v>
                </c:pt>
                <c:pt idx="216">
                  <c:v>-33.553933865291221</c:v>
                </c:pt>
                <c:pt idx="217">
                  <c:v>-33.628150072881894</c:v>
                </c:pt>
                <c:pt idx="218">
                  <c:v>-33.702073341288049</c:v>
                </c:pt>
                <c:pt idx="219">
                  <c:v>-33.77570569479407</c:v>
                </c:pt>
                <c:pt idx="220">
                  <c:v>-33.849049142489378</c:v>
                </c:pt>
                <c:pt idx="221">
                  <c:v>-33.92210567824057</c:v>
                </c:pt>
                <c:pt idx="222">
                  <c:v>-33.994877280673592</c:v>
                </c:pt>
                <c:pt idx="223">
                  <c:v>-34.067365913164707</c:v>
                </c:pt>
                <c:pt idx="224">
                  <c:v>-34.139573523839914</c:v>
                </c:pt>
                <c:pt idx="225">
                  <c:v>-34.211502045582556</c:v>
                </c:pt>
                <c:pt idx="226">
                  <c:v>-34.283153396048299</c:v>
                </c:pt>
                <c:pt idx="227">
                  <c:v>-34.354529477687066</c:v>
                </c:pt>
                <c:pt idx="228">
                  <c:v>-34.42563217777176</c:v>
                </c:pt>
                <c:pt idx="229">
                  <c:v>-34.496463368433105</c:v>
                </c:pt>
                <c:pt idx="230">
                  <c:v>-34.567024906700262</c:v>
                </c:pt>
                <c:pt idx="231">
                  <c:v>-34.63731863454673</c:v>
                </c:pt>
                <c:pt idx="232">
                  <c:v>-34.707346378941686</c:v>
                </c:pt>
                <c:pt idx="233">
                  <c:v>-34.777109951905651</c:v>
                </c:pt>
                <c:pt idx="234">
                  <c:v>-34.846611150570943</c:v>
                </c:pt>
                <c:pt idx="235">
                  <c:v>-34.915851757246024</c:v>
                </c:pt>
                <c:pt idx="236">
                  <c:v>-34.984833539483773</c:v>
                </c:pt>
                <c:pt idx="237">
                  <c:v>-35.053558250153387</c:v>
                </c:pt>
                <c:pt idx="238">
                  <c:v>-35.122027627515529</c:v>
                </c:pt>
                <c:pt idx="239">
                  <c:v>-35.19024339530057</c:v>
                </c:pt>
                <c:pt idx="240">
                  <c:v>-35.25820726278986</c:v>
                </c:pt>
                <c:pt idx="241">
                  <c:v>-35.325920924899279</c:v>
                </c:pt>
                <c:pt idx="242">
                  <c:v>-35.393386062265769</c:v>
                </c:pt>
                <c:pt idx="243">
                  <c:v>-35.46060434133571</c:v>
                </c:pt>
                <c:pt idx="244">
                  <c:v>-35.527577414455294</c:v>
                </c:pt>
                <c:pt idx="245">
                  <c:v>-35.594306919963181</c:v>
                </c:pt>
                <c:pt idx="246">
                  <c:v>-35.660794482284736</c:v>
                </c:pt>
                <c:pt idx="247">
                  <c:v>-35.72704171202767</c:v>
                </c:pt>
                <c:pt idx="248">
                  <c:v>-35.7930502060793</c:v>
                </c:pt>
                <c:pt idx="249">
                  <c:v>-35.858821547705112</c:v>
                </c:pt>
                <c:pt idx="250">
                  <c:v>-35.924357306648488</c:v>
                </c:pt>
                <c:pt idx="251">
                  <c:v>-35.989659039231114</c:v>
                </c:pt>
                <c:pt idx="252">
                  <c:v>-36.054728288455209</c:v>
                </c:pt>
                <c:pt idx="253">
                  <c:v>-36.119566584105456</c:v>
                </c:pt>
                <c:pt idx="254">
                  <c:v>-36.184175442852506</c:v>
                </c:pt>
                <c:pt idx="255">
                  <c:v>-36.248556368356759</c:v>
                </c:pt>
                <c:pt idx="256">
                  <c:v>-36.312710851372564</c:v>
                </c:pt>
                <c:pt idx="257">
                  <c:v>-36.376640369853142</c:v>
                </c:pt>
                <c:pt idx="258">
                  <c:v>-36.440346389055634</c:v>
                </c:pt>
                <c:pt idx="259">
                  <c:v>-36.503830361646514</c:v>
                </c:pt>
                <c:pt idx="260">
                  <c:v>-36.567093727807169</c:v>
                </c:pt>
                <c:pt idx="261">
                  <c:v>-36.630137915339724</c:v>
                </c:pt>
                <c:pt idx="262">
                  <c:v>-36.692964339772814</c:v>
                </c:pt>
                <c:pt idx="263">
                  <c:v>-36.755574404467311</c:v>
                </c:pt>
                <c:pt idx="264">
                  <c:v>-36.817969500722171</c:v>
                </c:pt>
                <c:pt idx="265">
                  <c:v>-36.880151007880116</c:v>
                </c:pt>
                <c:pt idx="266">
                  <c:v>-36.942120293433064</c:v>
                </c:pt>
                <c:pt idx="267">
                  <c:v>-37.003878713127484</c:v>
                </c:pt>
                <c:pt idx="268">
                  <c:v>-37.065427611069389</c:v>
                </c:pt>
                <c:pt idx="269">
                  <c:v>-37.126768319829104</c:v>
                </c:pt>
                <c:pt idx="270">
                  <c:v>-37.18790216054574</c:v>
                </c:pt>
                <c:pt idx="271">
                  <c:v>-37.248830443031117</c:v>
                </c:pt>
                <c:pt idx="272">
                  <c:v>-37.309554465873653</c:v>
                </c:pt>
                <c:pt idx="273">
                  <c:v>-37.370075516541263</c:v>
                </c:pt>
                <c:pt idx="274">
                  <c:v>-37.43039487148436</c:v>
                </c:pt>
                <c:pt idx="275">
                  <c:v>-37.490513796238012</c:v>
                </c:pt>
                <c:pt idx="276">
                  <c:v>-37.550433545523568</c:v>
                </c:pt>
                <c:pt idx="277">
                  <c:v>-37.610155363349989</c:v>
                </c:pt>
                <c:pt idx="278">
                  <c:v>-37.669680483114483</c:v>
                </c:pt>
                <c:pt idx="279">
                  <c:v>-37.729010127702324</c:v>
                </c:pt>
                <c:pt idx="280">
                  <c:v>-37.78814550958645</c:v>
                </c:pt>
                <c:pt idx="281">
                  <c:v>-37.847087830926128</c:v>
                </c:pt>
                <c:pt idx="282">
                  <c:v>-37.90583828366529</c:v>
                </c:pt>
                <c:pt idx="283">
                  <c:v>-37.964398049629551</c:v>
                </c:pt>
                <c:pt idx="284">
                  <c:v>-38.022768300623646</c:v>
                </c:pt>
                <c:pt idx="285">
                  <c:v>-38.080950198527042</c:v>
                </c:pt>
                <c:pt idx="286">
                  <c:v>-38.138944895389542</c:v>
                </c:pt>
                <c:pt idx="287">
                  <c:v>-38.196753533525865</c:v>
                </c:pt>
                <c:pt idx="288">
                  <c:v>-38.254377245609902</c:v>
                </c:pt>
                <c:pt idx="289">
                  <c:v>-38.311817154767731</c:v>
                </c:pt>
                <c:pt idx="290">
                  <c:v>-38.369074374670141</c:v>
                </c:pt>
                <c:pt idx="291">
                  <c:v>-38.426150009624344</c:v>
                </c:pt>
                <c:pt idx="292">
                  <c:v>-38.483045154665319</c:v>
                </c:pt>
                <c:pt idx="293">
                  <c:v>-38.539760895645728</c:v>
                </c:pt>
                <c:pt idx="294">
                  <c:v>-38.596298309325476</c:v>
                </c:pt>
                <c:pt idx="295">
                  <c:v>-38.65265846346071</c:v>
                </c:pt>
                <c:pt idx="296">
                  <c:v>-38.708842416891351</c:v>
                </c:pt>
                <c:pt idx="297">
                  <c:v>-38.764851219628795</c:v>
                </c:pt>
                <c:pt idx="298">
                  <c:v>-38.820685912941769</c:v>
                </c:pt>
                <c:pt idx="299">
                  <c:v>-38.876347529442661</c:v>
                </c:pt>
                <c:pt idx="300">
                  <c:v>-38.931837093171715</c:v>
                </c:pt>
                <c:pt idx="301">
                  <c:v>-38.987155619681666</c:v>
                </c:pt>
                <c:pt idx="302">
                  <c:v>-39.042304116120683</c:v>
                </c:pt>
                <c:pt idx="303">
                  <c:v>-39.097283581315189</c:v>
                </c:pt>
                <c:pt idx="304">
                  <c:v>-39.152095005851578</c:v>
                </c:pt>
                <c:pt idx="305">
                  <c:v>-39.206739372156946</c:v>
                </c:pt>
                <c:pt idx="306">
                  <c:v>-39.261217654579774</c:v>
                </c:pt>
                <c:pt idx="307">
                  <c:v>-39.315530819469124</c:v>
                </c:pt>
                <c:pt idx="308">
                  <c:v>-39.3696798252533</c:v>
                </c:pt>
                <c:pt idx="309">
                  <c:v>-39.423665622517817</c:v>
                </c:pt>
                <c:pt idx="310">
                  <c:v>-39.477489154082662</c:v>
                </c:pt>
                <c:pt idx="311">
                  <c:v>-39.531151355078528</c:v>
                </c:pt>
                <c:pt idx="312">
                  <c:v>-39.584653153022657</c:v>
                </c:pt>
                <c:pt idx="313">
                  <c:v>-39.637995467893468</c:v>
                </c:pt>
                <c:pt idx="314">
                  <c:v>-39.691179212205071</c:v>
                </c:pt>
                <c:pt idx="315">
                  <c:v>-39.744205291080227</c:v>
                </c:pt>
                <c:pt idx="316">
                  <c:v>-39.797074602323448</c:v>
                </c:pt>
                <c:pt idx="317">
                  <c:v>-39.849788036492484</c:v>
                </c:pt>
                <c:pt idx="318">
                  <c:v>-39.902346476969925</c:v>
                </c:pt>
                <c:pt idx="319">
                  <c:v>-39.954750800033274</c:v>
                </c:pt>
                <c:pt idx="320">
                  <c:v>-40.007001874925095</c:v>
                </c:pt>
                <c:pt idx="321">
                  <c:v>-40.059100563921533</c:v>
                </c:pt>
                <c:pt idx="322">
                  <c:v>-40.11104772240116</c:v>
                </c:pt>
                <c:pt idx="323">
                  <c:v>-40.162844198912076</c:v>
                </c:pt>
                <c:pt idx="324">
                  <c:v>-40.214490835239275</c:v>
                </c:pt>
                <c:pt idx="325">
                  <c:v>-40.265988466470439</c:v>
                </c:pt>
                <c:pt idx="326">
                  <c:v>-40.317337921061551</c:v>
                </c:pt>
                <c:pt idx="327">
                  <c:v>-40.36854002090201</c:v>
                </c:pt>
                <c:pt idx="328">
                  <c:v>-40.419595581378267</c:v>
                </c:pt>
                <c:pt idx="329">
                  <c:v>-40.470505411437742</c:v>
                </c:pt>
                <c:pt idx="330">
                  <c:v>-40.521270313651286</c:v>
                </c:pt>
                <c:pt idx="331">
                  <c:v>-40.571891084275535</c:v>
                </c:pt>
                <c:pt idx="332">
                  <c:v>-40.622368513314257</c:v>
                </c:pt>
                <c:pt idx="333">
                  <c:v>-40.672703384579265</c:v>
                </c:pt>
                <c:pt idx="334">
                  <c:v>-40.72289647575041</c:v>
                </c:pt>
                <c:pt idx="335">
                  <c:v>-40.772948558435303</c:v>
                </c:pt>
                <c:pt idx="336">
                  <c:v>-40.822860398228151</c:v>
                </c:pt>
                <c:pt idx="337">
                  <c:v>-40.872632754767928</c:v>
                </c:pt>
                <c:pt idx="338">
                  <c:v>-40.922266381796234</c:v>
                </c:pt>
                <c:pt idx="339">
                  <c:v>-40.971762027214069</c:v>
                </c:pt>
                <c:pt idx="340">
                  <c:v>-41.021120433138407</c:v>
                </c:pt>
                <c:pt idx="341">
                  <c:v>-41.070342335957896</c:v>
                </c:pt>
                <c:pt idx="342">
                  <c:v>-41.1194284663883</c:v>
                </c:pt>
                <c:pt idx="343">
                  <c:v>-41.168379549526726</c:v>
                </c:pt>
                <c:pt idx="344">
                  <c:v>-41.217196304906011</c:v>
                </c:pt>
                <c:pt idx="345">
                  <c:v>-41.26587944654802</c:v>
                </c:pt>
                <c:pt idx="346">
                  <c:v>-41.314429683016513</c:v>
                </c:pt>
                <c:pt idx="347">
                  <c:v>-41.362847717469421</c:v>
                </c:pt>
                <c:pt idx="348">
                  <c:v>-41.41113424771072</c:v>
                </c:pt>
                <c:pt idx="349">
                  <c:v>-41.45928996624135</c:v>
                </c:pt>
                <c:pt idx="350">
                  <c:v>-41.507315560310118</c:v>
                </c:pt>
                <c:pt idx="351">
                  <c:v>-41.555211711963629</c:v>
                </c:pt>
                <c:pt idx="352">
                  <c:v>-41.602979098095872</c:v>
                </c:pt>
                <c:pt idx="353">
                  <c:v>-41.650618390497094</c:v>
                </c:pt>
                <c:pt idx="354">
                  <c:v>-41.69813025590252</c:v>
                </c:pt>
                <c:pt idx="355">
                  <c:v>-41.745515356040066</c:v>
                </c:pt>
                <c:pt idx="356">
                  <c:v>-41.792774347677906</c:v>
                </c:pt>
                <c:pt idx="357">
                  <c:v>-41.839907882671234</c:v>
                </c:pt>
                <c:pt idx="358">
                  <c:v>-41.88691660800886</c:v>
                </c:pt>
                <c:pt idx="359">
                  <c:v>-41.933801165859066</c:v>
                </c:pt>
                <c:pt idx="360">
                  <c:v>-41.980562193614958</c:v>
                </c:pt>
                <c:pt idx="361">
                  <c:v>-42.027200323939482</c:v>
                </c:pt>
                <c:pt idx="362">
                  <c:v>-42.073716184809562</c:v>
                </c:pt>
                <c:pt idx="363">
                  <c:v>-42.120110399560467</c:v>
                </c:pt>
                <c:pt idx="364">
                  <c:v>-42.16638358692903</c:v>
                </c:pt>
                <c:pt idx="365">
                  <c:v>-42.212536361096866</c:v>
                </c:pt>
                <c:pt idx="366">
                  <c:v>-42.258569331732531</c:v>
                </c:pt>
                <c:pt idx="367">
                  <c:v>-42.304483104034048</c:v>
                </c:pt>
                <c:pt idx="368">
                  <c:v>-42.350278278770361</c:v>
                </c:pt>
                <c:pt idx="369">
                  <c:v>-42.395955452322283</c:v>
                </c:pt>
                <c:pt idx="370">
                  <c:v>-42.441515216723758</c:v>
                </c:pt>
                <c:pt idx="371">
                  <c:v>-42.486958159701558</c:v>
                </c:pt>
                <c:pt idx="372">
                  <c:v>-42.532284864715734</c:v>
                </c:pt>
                <c:pt idx="373">
                  <c:v>-42.57749591099838</c:v>
                </c:pt>
                <c:pt idx="374">
                  <c:v>-42.622591873593301</c:v>
                </c:pt>
                <c:pt idx="375">
                  <c:v>-42.667573323394443</c:v>
                </c:pt>
                <c:pt idx="376">
                  <c:v>-42.712440827183698</c:v>
                </c:pt>
                <c:pt idx="377">
                  <c:v>-42.7571949476689</c:v>
                </c:pt>
                <c:pt idx="378">
                  <c:v>-42.801836243521493</c:v>
                </c:pt>
                <c:pt idx="379">
                  <c:v>-42.846365269412871</c:v>
                </c:pt>
                <c:pt idx="380">
                  <c:v>-42.89078257605162</c:v>
                </c:pt>
                <c:pt idx="381">
                  <c:v>-42.935088710219034</c:v>
                </c:pt>
                <c:pt idx="382">
                  <c:v>-42.979284214805517</c:v>
                </c:pt>
                <c:pt idx="383">
                  <c:v>-43.023369628845543</c:v>
                </c:pt>
                <c:pt idx="384">
                  <c:v>-43.067345487552906</c:v>
                </c:pt>
                <c:pt idx="385">
                  <c:v>-43.111212322355151</c:v>
                </c:pt>
                <c:pt idx="386">
                  <c:v>-43.154970660928171</c:v>
                </c:pt>
                <c:pt idx="387">
                  <c:v>-43.198621027229869</c:v>
                </c:pt>
                <c:pt idx="388">
                  <c:v>-43.242163941533782</c:v>
                </c:pt>
                <c:pt idx="389">
                  <c:v>-43.285599920462417</c:v>
                </c:pt>
                <c:pt idx="390">
                  <c:v>-43.328929477019756</c:v>
                </c:pt>
                <c:pt idx="391">
                  <c:v>-43.372153120624304</c:v>
                </c:pt>
                <c:pt idx="392">
                  <c:v>-43.415271357140625</c:v>
                </c:pt>
                <c:pt idx="393">
                  <c:v>-43.458284688911455</c:v>
                </c:pt>
                <c:pt idx="394">
                  <c:v>-43.501193614789521</c:v>
                </c:pt>
                <c:pt idx="395">
                  <c:v>-43.543998630167735</c:v>
                </c:pt>
                <c:pt idx="396">
                  <c:v>-43.586700227011228</c:v>
                </c:pt>
                <c:pt idx="397">
                  <c:v>-43.629298893886805</c:v>
                </c:pt>
                <c:pt idx="398">
                  <c:v>-43.671795115993497</c:v>
                </c:pt>
                <c:pt idx="399">
                  <c:v>-43.714189375192703</c:v>
                </c:pt>
                <c:pt idx="400">
                  <c:v>-43.756482150037243</c:v>
                </c:pt>
                <c:pt idx="401">
                  <c:v>-43.798673915800876</c:v>
                </c:pt>
                <c:pt idx="402">
                  <c:v>-43.840765144507088</c:v>
                </c:pt>
                <c:pt idx="403">
                  <c:v>-43.882756304957873</c:v>
                </c:pt>
                <c:pt idx="404">
                  <c:v>-43.924647862761717</c:v>
                </c:pt>
                <c:pt idx="405">
                  <c:v>-43.966440280362278</c:v>
                </c:pt>
                <c:pt idx="406">
                  <c:v>-44.008134017064833</c:v>
                </c:pt>
                <c:pt idx="407">
                  <c:v>-44.049729529065374</c:v>
                </c:pt>
                <c:pt idx="408">
                  <c:v>-44.091227269476605</c:v>
                </c:pt>
                <c:pt idx="409">
                  <c:v>-44.13262768835493</c:v>
                </c:pt>
                <c:pt idx="410">
                  <c:v>-44.173931232727746</c:v>
                </c:pt>
                <c:pt idx="411">
                  <c:v>-44.215138346618915</c:v>
                </c:pt>
                <c:pt idx="412">
                  <c:v>-44.256249471075137</c:v>
                </c:pt>
                <c:pt idx="413">
                  <c:v>-44.297265044191889</c:v>
                </c:pt>
                <c:pt idx="414">
                  <c:v>-44.338185501138639</c:v>
                </c:pt>
                <c:pt idx="415">
                  <c:v>-44.379011274184286</c:v>
                </c:pt>
                <c:pt idx="416">
                  <c:v>-44.419742792722104</c:v>
                </c:pt>
                <c:pt idx="417">
                  <c:v>-44.460380483294486</c:v>
                </c:pt>
                <c:pt idx="418">
                  <c:v>-44.500924769617065</c:v>
                </c:pt>
                <c:pt idx="419">
                  <c:v>-44.541376072603612</c:v>
                </c:pt>
                <c:pt idx="420">
                  <c:v>-44.581734810389577</c:v>
                </c:pt>
                <c:pt idx="421">
                  <c:v>-44.622001398355344</c:v>
                </c:pt>
                <c:pt idx="422">
                  <c:v>-44.662176249150988</c:v>
                </c:pt>
                <c:pt idx="423">
                  <c:v>-44.70225977271803</c:v>
                </c:pt>
                <c:pt idx="424">
                  <c:v>-44.742252376313587</c:v>
                </c:pt>
                <c:pt idx="425">
                  <c:v>-44.782154464532773</c:v>
                </c:pt>
                <c:pt idx="426">
                  <c:v>-44.821966439330858</c:v>
                </c:pt>
                <c:pt idx="427">
                  <c:v>-44.861688700046059</c:v>
                </c:pt>
                <c:pt idx="428">
                  <c:v>-44.901321643421277</c:v>
                </c:pt>
                <c:pt idx="429">
                  <c:v>-44.940865663626475</c:v>
                </c:pt>
                <c:pt idx="430">
                  <c:v>-44.980321152279402</c:v>
                </c:pt>
                <c:pt idx="431">
                  <c:v>-45.019688498468199</c:v>
                </c:pt>
                <c:pt idx="432">
                  <c:v>-45.058968088771429</c:v>
                </c:pt>
                <c:pt idx="433">
                  <c:v>-45.098160307279869</c:v>
                </c:pt>
                <c:pt idx="434">
                  <c:v>-45.137265535616926</c:v>
                </c:pt>
                <c:pt idx="435">
                  <c:v>-45.176284152959482</c:v>
                </c:pt>
                <c:pt idx="436">
                  <c:v>-45.215216536057724</c:v>
                </c:pt>
                <c:pt idx="437">
                  <c:v>-45.25406305925565</c:v>
                </c:pt>
                <c:pt idx="438">
                  <c:v>-45.292824094511303</c:v>
                </c:pt>
                <c:pt idx="439">
                  <c:v>-45.331500011416111</c:v>
                </c:pt>
                <c:pt idx="440">
                  <c:v>-45.370091177214121</c:v>
                </c:pt>
                <c:pt idx="441">
                  <c:v>-45.408597956822582</c:v>
                </c:pt>
                <c:pt idx="442">
                  <c:v>-45.447020712849564</c:v>
                </c:pt>
                <c:pt idx="443">
                  <c:v>-45.485359805614046</c:v>
                </c:pt>
                <c:pt idx="444">
                  <c:v>-45.523615593164344</c:v>
                </c:pt>
                <c:pt idx="445">
                  <c:v>-45.561788431296662</c:v>
                </c:pt>
                <c:pt idx="446">
                  <c:v>-45.599878673573578</c:v>
                </c:pt>
                <c:pt idx="447">
                  <c:v>-45.637886671342152</c:v>
                </c:pt>
                <c:pt idx="448">
                  <c:v>-45.675812773752213</c:v>
                </c:pt>
                <c:pt idx="449">
                  <c:v>-45.713657327774079</c:v>
                </c:pt>
                <c:pt idx="450">
                  <c:v>-45.751420678216228</c:v>
                </c:pt>
                <c:pt idx="451">
                  <c:v>-45.789103167743058</c:v>
                </c:pt>
                <c:pt idx="452">
                  <c:v>-45.826705136891867</c:v>
                </c:pt>
                <c:pt idx="453">
                  <c:v>-45.864226924090303</c:v>
                </c:pt>
                <c:pt idx="454">
                  <c:v>-45.901668865673315</c:v>
                </c:pt>
                <c:pt idx="455">
                  <c:v>-45.939031295900143</c:v>
                </c:pt>
                <c:pt idx="456">
                  <c:v>-45.976314546970841</c:v>
                </c:pt>
                <c:pt idx="457">
                  <c:v>-46.013518949042471</c:v>
                </c:pt>
                <c:pt idx="458">
                  <c:v>-46.050644830246114</c:v>
                </c:pt>
                <c:pt idx="459">
                  <c:v>-46.087692516703036</c:v>
                </c:pt>
                <c:pt idx="460">
                  <c:v>-46.124662332539984</c:v>
                </c:pt>
                <c:pt idx="461">
                  <c:v>-46.161554599905926</c:v>
                </c:pt>
                <c:pt idx="462">
                  <c:v>-46.198369638986918</c:v>
                </c:pt>
                <c:pt idx="463">
                  <c:v>-46.235107768023013</c:v>
                </c:pt>
                <c:pt idx="464">
                  <c:v>-46.271769303322301</c:v>
                </c:pt>
                <c:pt idx="465">
                  <c:v>-46.308354559276779</c:v>
                </c:pt>
                <c:pt idx="466">
                  <c:v>-46.344863848377628</c:v>
                </c:pt>
                <c:pt idx="467">
                  <c:v>-46.38129748123017</c:v>
                </c:pt>
                <c:pt idx="468">
                  <c:v>-46.417655766568622</c:v>
                </c:pt>
                <c:pt idx="469">
                  <c:v>-46.4539390112703</c:v>
                </c:pt>
                <c:pt idx="470">
                  <c:v>-46.49014752037148</c:v>
                </c:pt>
                <c:pt idx="471">
                  <c:v>-46.526281597080256</c:v>
                </c:pt>
                <c:pt idx="472">
                  <c:v>-46.56234154279224</c:v>
                </c:pt>
                <c:pt idx="473">
                  <c:v>-46.598327657103638</c:v>
                </c:pt>
                <c:pt idx="474">
                  <c:v>-46.634240237825829</c:v>
                </c:pt>
                <c:pt idx="475">
                  <c:v>-46.670079580999172</c:v>
                </c:pt>
                <c:pt idx="476">
                  <c:v>-46.705845980906851</c:v>
                </c:pt>
                <c:pt idx="477">
                  <c:v>-46.741539730088235</c:v>
                </c:pt>
                <c:pt idx="478">
                  <c:v>-46.777161119352151</c:v>
                </c:pt>
                <c:pt idx="479">
                  <c:v>-46.812710437791416</c:v>
                </c:pt>
                <c:pt idx="480">
                  <c:v>-46.84818797279469</c:v>
                </c:pt>
                <c:pt idx="481">
                  <c:v>-46.883594010060172</c:v>
                </c:pt>
                <c:pt idx="482">
                  <c:v>-46.918928833608902</c:v>
                </c:pt>
                <c:pt idx="483">
                  <c:v>-46.954192725797185</c:v>
                </c:pt>
                <c:pt idx="484">
                  <c:v>-46.989385967329525</c:v>
                </c:pt>
                <c:pt idx="485">
                  <c:v>-47.024508837271028</c:v>
                </c:pt>
                <c:pt idx="486">
                  <c:v>-47.059561613060637</c:v>
                </c:pt>
                <c:pt idx="487">
                  <c:v>-47.094544570522501</c:v>
                </c:pt>
                <c:pt idx="488">
                  <c:v>-47.129457983878844</c:v>
                </c:pt>
                <c:pt idx="489">
                  <c:v>-47.164302125762461</c:v>
                </c:pt>
                <c:pt idx="490">
                  <c:v>-47.199077267227935</c:v>
                </c:pt>
                <c:pt idx="491">
                  <c:v>-47.233783677764187</c:v>
                </c:pt>
                <c:pt idx="492">
                  <c:v>-47.268421625306381</c:v>
                </c:pt>
                <c:pt idx="493">
                  <c:v>-47.302991376246965</c:v>
                </c:pt>
                <c:pt idx="494">
                  <c:v>-47.337493195448211</c:v>
                </c:pt>
                <c:pt idx="495">
                  <c:v>-47.371927346252946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3A-46F2-A0FB-6A457589C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315007"/>
        <c:axId val="198311263"/>
      </c:scatterChart>
      <c:valAx>
        <c:axId val="190698623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1464088397790051"/>
              <c:y val="0.90397644633143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0703199"/>
        <c:crossesAt val="-50"/>
        <c:crossBetween val="midCat"/>
      </c:valAx>
      <c:valAx>
        <c:axId val="19070319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0698623"/>
        <c:crossesAt val="0.1"/>
        <c:crossBetween val="midCat"/>
        <c:majorUnit val="10"/>
      </c:valAx>
      <c:valAx>
        <c:axId val="198311263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8315007"/>
        <c:crosses val="max"/>
        <c:crossBetween val="midCat"/>
        <c:majorUnit val="10"/>
      </c:valAx>
      <c:valAx>
        <c:axId val="19831500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311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435398268586593"/>
          <c:y val="0.28456283208746153"/>
          <c:w val="0.26523317527298035"/>
          <c:h val="0.1319849081364829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r>
              <a:rPr lang="en-US" altLang="ja-JP" sz="1050"/>
              <a:t>+1</a:t>
            </a:r>
          </a:p>
          <a:p>
            <a:pPr>
              <a:defRPr/>
            </a:pPr>
            <a:r>
              <a:rPr lang="ja-JP" altLang="en-US" sz="1050"/>
              <a:t>リップル　</a:t>
            </a:r>
            <a:r>
              <a:rPr lang="en-US" altLang="ja-JP" sz="1050"/>
              <a:t>0..043dB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</a:p>
        </c:rich>
      </c:tx>
      <c:layout>
        <c:manualLayout>
          <c:xMode val="edge"/>
          <c:yMode val="edge"/>
          <c:x val="0.51090905402071141"/>
          <c:y val="0.2711397058823529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46261998366877"/>
          <c:y val="4.5094300023158868E-2"/>
          <c:w val="0.75417383585381115"/>
          <c:h val="0.8567359744094488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C0-4282-9BFE-D2CE2CDD7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44368"/>
        <c:axId val="1186041872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演算部!$AT$33:$AT$528</c:f>
              <c:numCache>
                <c:formatCode>General</c:formatCode>
                <c:ptCount val="496"/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C0-4282-9BFE-D2CE2CDD7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996288"/>
        <c:axId val="1105990880"/>
      </c:scatterChart>
      <c:valAx>
        <c:axId val="1186044368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714393109901209"/>
              <c:y val="0.90549154701250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41872"/>
        <c:crossesAt val="-50"/>
        <c:crossBetween val="midCat"/>
      </c:valAx>
      <c:valAx>
        <c:axId val="1186041872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44368"/>
        <c:crossesAt val="0.1"/>
        <c:crossBetween val="midCat"/>
      </c:valAx>
      <c:valAx>
        <c:axId val="110599088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　　　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05996288"/>
        <c:crosses val="max"/>
        <c:crossBetween val="midCat"/>
      </c:valAx>
      <c:valAx>
        <c:axId val="1105996288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5990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51749870687389"/>
          <c:y val="0.6014029209124595"/>
          <c:w val="0.21863506530423202"/>
          <c:h val="0.163779527559055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RL: 20dB min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5225981517457678"/>
          <c:y val="0.4903109175706739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演算部!$AR$33:$AR$529</c:f>
              <c:numCache>
                <c:formatCode>General</c:formatCode>
                <c:ptCount val="497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4-42F3-99DF-806949253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演算部!$AS$33:$AS$529</c:f>
              <c:numCache>
                <c:formatCode>General</c:formatCode>
                <c:ptCount val="497"/>
                <c:pt idx="0">
                  <c:v>-14.23621079470953</c:v>
                </c:pt>
                <c:pt idx="1">
                  <c:v>-17.111743042339043</c:v>
                </c:pt>
                <c:pt idx="2">
                  <c:v>-20.002933251604222</c:v>
                </c:pt>
                <c:pt idx="3">
                  <c:v>-22.912599024835792</c:v>
                </c:pt>
                <c:pt idx="4">
                  <c:v>-25.843674765160781</c:v>
                </c:pt>
                <c:pt idx="5">
                  <c:v>-28.799244039182568</c:v>
                </c:pt>
                <c:pt idx="6">
                  <c:v>-31.782578977798902</c:v>
                </c:pt>
                <c:pt idx="7">
                  <c:v>-34.797188098562643</c:v>
                </c:pt>
                <c:pt idx="8">
                  <c:v>-37.846874130739742</c:v>
                </c:pt>
                <c:pt idx="9">
                  <c:v>-40.93580365394039</c:v>
                </c:pt>
                <c:pt idx="10">
                  <c:v>-44.068590623189031</c:v>
                </c:pt>
                <c:pt idx="11">
                  <c:v>-47.250396143821391</c:v>
                </c:pt>
                <c:pt idx="12">
                  <c:v>-50.487047166884359</c:v>
                </c:pt>
                <c:pt idx="13">
                  <c:v>-53.785177073100037</c:v>
                </c:pt>
                <c:pt idx="14">
                  <c:v>-57.152391347758119</c:v>
                </c:pt>
                <c:pt idx="15">
                  <c:v>-60.597461621184408</c:v>
                </c:pt>
                <c:pt idx="16">
                  <c:v>-64.130551083532026</c:v>
                </c:pt>
                <c:pt idx="17">
                  <c:v>-67.763473374652833</c:v>
                </c:pt>
                <c:pt idx="18">
                  <c:v>-71.509984988794145</c:v>
                </c:pt>
                <c:pt idx="19">
                  <c:v>-75.386107181392234</c:v>
                </c:pt>
                <c:pt idx="20">
                  <c:v>-79.410465981664444</c:v>
                </c:pt>
                <c:pt idx="21">
                  <c:v>-83.604626130973756</c:v>
                </c:pt>
                <c:pt idx="22">
                  <c:v>-87.993373539532413</c:v>
                </c:pt>
                <c:pt idx="23">
                  <c:v>87.39513295362535</c:v>
                </c:pt>
                <c:pt idx="24">
                  <c:v>82.529470955941818</c:v>
                </c:pt>
                <c:pt idx="25">
                  <c:v>77.375527867328898</c:v>
                </c:pt>
                <c:pt idx="26">
                  <c:v>71.897832463585615</c:v>
                </c:pt>
                <c:pt idx="27">
                  <c:v>66.062031097932646</c:v>
                </c:pt>
                <c:pt idx="28">
                  <c:v>59.838935556966284</c:v>
                </c:pt>
                <c:pt idx="29">
                  <c:v>53.210452593553867</c:v>
                </c:pt>
                <c:pt idx="30">
                  <c:v>46.1772704139754</c:v>
                </c:pt>
                <c:pt idx="31">
                  <c:v>38.767285664684984</c:v>
                </c:pt>
                <c:pt idx="32">
                  <c:v>31.042495703971902</c:v>
                </c:pt>
                <c:pt idx="33">
                  <c:v>23.101054702338185</c:v>
                </c:pt>
                <c:pt idx="34">
                  <c:v>15.071498279765366</c:v>
                </c:pt>
                <c:pt idx="35">
                  <c:v>7.0985910946304021</c:v>
                </c:pt>
                <c:pt idx="36">
                  <c:v>-0.675914144387605</c:v>
                </c:pt>
                <c:pt idx="37">
                  <c:v>-8.131582320472944</c:v>
                </c:pt>
                <c:pt idx="38">
                  <c:v>-15.181163776542558</c:v>
                </c:pt>
                <c:pt idx="39">
                  <c:v>-21.773871208199381</c:v>
                </c:pt>
                <c:pt idx="40">
                  <c:v>-27.891543261205339</c:v>
                </c:pt>
                <c:pt idx="41">
                  <c:v>-33.540984183414871</c:v>
                </c:pt>
                <c:pt idx="42">
                  <c:v>-38.745565158272065</c:v>
                </c:pt>
                <c:pt idx="43">
                  <c:v>-43.537980628694257</c:v>
                </c:pt>
                <c:pt idx="44">
                  <c:v>-47.954866552348101</c:v>
                </c:pt>
                <c:pt idx="45">
                  <c:v>-52.033235582897198</c:v>
                </c:pt>
                <c:pt idx="46">
                  <c:v>-55.808360175864379</c:v>
                </c:pt>
                <c:pt idx="47">
                  <c:v>-59.312678304642908</c:v>
                </c:pt>
                <c:pt idx="48">
                  <c:v>-62.575360432114977</c:v>
                </c:pt>
                <c:pt idx="49">
                  <c:v>-65.622271811645589</c:v>
                </c:pt>
                <c:pt idx="50">
                  <c:v>-68.476150998888073</c:v>
                </c:pt>
                <c:pt idx="51">
                  <c:v>-71.156891511232246</c:v>
                </c:pt>
                <c:pt idx="52">
                  <c:v>-73.681859225763773</c:v>
                </c:pt>
                <c:pt idx="53">
                  <c:v>-76.066207751906262</c:v>
                </c:pt>
                <c:pt idx="54">
                  <c:v>-78.323172381321839</c:v>
                </c:pt>
                <c:pt idx="55">
                  <c:v>-80.46433412991091</c:v>
                </c:pt>
                <c:pt idx="56">
                  <c:v>-82.499851582803061</c:v>
                </c:pt>
                <c:pt idx="57">
                  <c:v>-84.438661565048037</c:v>
                </c:pt>
                <c:pt idx="58">
                  <c:v>-86.28865126254253</c:v>
                </c:pt>
                <c:pt idx="59">
                  <c:v>-88.056805039521052</c:v>
                </c:pt>
                <c:pt idx="60">
                  <c:v>-89.749329283390452</c:v>
                </c:pt>
                <c:pt idx="61">
                  <c:v>88.628241582906242</c:v>
                </c:pt>
                <c:pt idx="62">
                  <c:v>87.07095509499635</c:v>
                </c:pt>
                <c:pt idx="63">
                  <c:v>85.574364274867548</c:v>
                </c:pt>
                <c:pt idx="64">
                  <c:v>84.134462566883315</c:v>
                </c:pt>
                <c:pt idx="65">
                  <c:v>82.747628376149606</c:v>
                </c:pt>
                <c:pt idx="66">
                  <c:v>81.4105776863817</c:v>
                </c:pt>
                <c:pt idx="67">
                  <c:v>80.120323479181124</c:v>
                </c:pt>
                <c:pt idx="68">
                  <c:v>78.874140885078532</c:v>
                </c:pt>
                <c:pt idx="69">
                  <c:v>77.669537172426701</c:v>
                </c:pt>
                <c:pt idx="70">
                  <c:v>76.50422582739489</c:v>
                </c:pt>
                <c:pt idx="71">
                  <c:v>75.376104101040667</c:v>
                </c:pt>
                <c:pt idx="72">
                  <c:v>74.283233501515767</c:v>
                </c:pt>
                <c:pt idx="73">
                  <c:v>73.223822794261238</c:v>
                </c:pt>
                <c:pt idx="74">
                  <c:v>72.196213143460866</c:v>
                </c:pt>
                <c:pt idx="75">
                  <c:v>71.198865086507155</c:v>
                </c:pt>
                <c:pt idx="76">
                  <c:v>70.230347081851122</c:v>
                </c:pt>
                <c:pt idx="77">
                  <c:v>69.289325411068901</c:v>
                </c:pt>
                <c:pt idx="78">
                  <c:v>68.374555249702254</c:v>
                </c:pt>
                <c:pt idx="79">
                  <c:v>67.484872749588902</c:v>
                </c:pt>
                <c:pt idx="80">
                  <c:v>66.619187998951816</c:v>
                </c:pt>
                <c:pt idx="81">
                  <c:v>65.776478746261276</c:v>
                </c:pt>
                <c:pt idx="82">
                  <c:v>64.955784790468158</c:v>
                </c:pt>
                <c:pt idx="83">
                  <c:v>64.156202954168577</c:v>
                </c:pt>
                <c:pt idx="84">
                  <c:v>63.376882568040735</c:v>
                </c:pt>
                <c:pt idx="85">
                  <c:v>62.617021404857425</c:v>
                </c:pt>
                <c:pt idx="86">
                  <c:v>61.875862009822626</c:v>
                </c:pt>
                <c:pt idx="87">
                  <c:v>61.152688381155365</c:v>
                </c:pt>
                <c:pt idx="88">
                  <c:v>60.446822960954414</c:v>
                </c:pt>
                <c:pt idx="89">
                  <c:v>59.757623901593639</c:v>
                </c:pt>
                <c:pt idx="90">
                  <c:v>59.084482577359466</c:v>
                </c:pt>
                <c:pt idx="91">
                  <c:v>58.426821314869969</c:v>
                </c:pt>
                <c:pt idx="92">
                  <c:v>57.784091319103766</c:v>
                </c:pt>
                <c:pt idx="93">
                  <c:v>57.155770774701161</c:v>
                </c:pt>
                <c:pt idx="94">
                  <c:v>56.541363104646862</c:v>
                </c:pt>
                <c:pt idx="95">
                  <c:v>55.940395370561049</c:v>
                </c:pt>
                <c:pt idx="96">
                  <c:v>55.352416800662226</c:v>
                </c:pt>
                <c:pt idx="97">
                  <c:v>54.776997433061553</c:v>
                </c:pt>
                <c:pt idx="98">
                  <c:v>54.213726863438751</c:v>
                </c:pt>
                <c:pt idx="99">
                  <c:v>53.66221308736381</c:v>
                </c:pt>
                <c:pt idx="100">
                  <c:v>53.122081428589986</c:v>
                </c:pt>
                <c:pt idx="101">
                  <c:v>52.592973545574857</c:v>
                </c:pt>
                <c:pt idx="102">
                  <c:v>52.074546509303374</c:v>
                </c:pt>
                <c:pt idx="103">
                  <c:v>51.566471946206384</c:v>
                </c:pt>
                <c:pt idx="104">
                  <c:v>51.068435240602653</c:v>
                </c:pt>
                <c:pt idx="105">
                  <c:v>50.580134791653116</c:v>
                </c:pt>
                <c:pt idx="106">
                  <c:v>50.101281320312069</c:v>
                </c:pt>
                <c:pt idx="107">
                  <c:v>49.631597222200483</c:v>
                </c:pt>
                <c:pt idx="108">
                  <c:v>49.170815962717512</c:v>
                </c:pt>
                <c:pt idx="109">
                  <c:v>48.718681511054442</c:v>
                </c:pt>
                <c:pt idx="110">
                  <c:v>48.274947810085791</c:v>
                </c:pt>
                <c:pt idx="111">
                  <c:v>47.839378279389244</c:v>
                </c:pt>
                <c:pt idx="112">
                  <c:v>47.411745348895025</c:v>
                </c:pt>
                <c:pt idx="113">
                  <c:v>46.991830020886333</c:v>
                </c:pt>
                <c:pt idx="114">
                  <c:v>46.579421458273622</c:v>
                </c:pt>
                <c:pt idx="115">
                  <c:v>46.174316597243688</c:v>
                </c:pt>
                <c:pt idx="116">
                  <c:v>45.77631978254707</c:v>
                </c:pt>
                <c:pt idx="117">
                  <c:v>45.385242423832416</c:v>
                </c:pt>
                <c:pt idx="118">
                  <c:v>45.000902671568767</c:v>
                </c:pt>
                <c:pt idx="119">
                  <c:v>44.623125111215202</c:v>
                </c:pt>
                <c:pt idx="120">
                  <c:v>44.251740474405722</c:v>
                </c:pt>
                <c:pt idx="121">
                  <c:v>43.886585366014842</c:v>
                </c:pt>
                <c:pt idx="122">
                  <c:v>43.527502006058356</c:v>
                </c:pt>
                <c:pt idx="123">
                  <c:v>43.174337985464739</c:v>
                </c:pt>
                <c:pt idx="124">
                  <c:v>42.826946034826051</c:v>
                </c:pt>
                <c:pt idx="125">
                  <c:v>42.4851838053047</c:v>
                </c:pt>
                <c:pt idx="126">
                  <c:v>42.148913660933538</c:v>
                </c:pt>
                <c:pt idx="127">
                  <c:v>41.818002481602853</c:v>
                </c:pt>
                <c:pt idx="128">
                  <c:v>41.492321476079297</c:v>
                </c:pt>
                <c:pt idx="129">
                  <c:v>41.171746004448508</c:v>
                </c:pt>
                <c:pt idx="130">
                  <c:v>40.856155409416708</c:v>
                </c:pt>
                <c:pt idx="131">
                  <c:v>40.545432855945784</c:v>
                </c:pt>
                <c:pt idx="132">
                  <c:v>40.2394651787329</c:v>
                </c:pt>
                <c:pt idx="133">
                  <c:v>39.938142737079495</c:v>
                </c:pt>
                <c:pt idx="134">
                  <c:v>39.641359276724629</c:v>
                </c:pt>
                <c:pt idx="135">
                  <c:v>39.349011798247069</c:v>
                </c:pt>
                <c:pt idx="136">
                  <c:v>39.061000431665931</c:v>
                </c:pt>
                <c:pt idx="137">
                  <c:v>38.777228316894302</c:v>
                </c:pt>
                <c:pt idx="138">
                  <c:v>38.497601489722953</c:v>
                </c:pt>
                <c:pt idx="139">
                  <c:v>38.222028773031305</c:v>
                </c:pt>
                <c:pt idx="140">
                  <c:v>37.950421672942959</c:v>
                </c:pt>
                <c:pt idx="141">
                  <c:v>37.682694279659977</c:v>
                </c:pt>
                <c:pt idx="142">
                  <c:v>37.418763172727459</c:v>
                </c:pt>
                <c:pt idx="143">
                  <c:v>37.158547330494706</c:v>
                </c:pt>
                <c:pt idx="144">
                  <c:v>36.901968043554014</c:v>
                </c:pt>
                <c:pt idx="145">
                  <c:v>36.648948831950982</c:v>
                </c:pt>
                <c:pt idx="146">
                  <c:v>36.399415365972821</c:v>
                </c:pt>
                <c:pt idx="147">
                  <c:v>36.153295390332779</c:v>
                </c:pt>
                <c:pt idx="148">
                  <c:v>35.910518651579004</c:v>
                </c:pt>
                <c:pt idx="149">
                  <c:v>35.671016828566955</c:v>
                </c:pt>
                <c:pt idx="150">
                  <c:v>35.434723465842879</c:v>
                </c:pt>
                <c:pt idx="151">
                  <c:v>35.201573909795506</c:v>
                </c:pt>
                <c:pt idx="152">
                  <c:v>34.97150524744049</c:v>
                </c:pt>
                <c:pt idx="153">
                  <c:v>34.744456247710289</c:v>
                </c:pt>
                <c:pt idx="154">
                  <c:v>34.520367305129021</c:v>
                </c:pt>
                <c:pt idx="155">
                  <c:v>34.299180385758532</c:v>
                </c:pt>
                <c:pt idx="156">
                  <c:v>34.080838975308282</c:v>
                </c:pt>
                <c:pt idx="157">
                  <c:v>33.865288029307493</c:v>
                </c:pt>
                <c:pt idx="158">
                  <c:v>33.652473925243292</c:v>
                </c:pt>
                <c:pt idx="159">
                  <c:v>33.442344416574016</c:v>
                </c:pt>
                <c:pt idx="160">
                  <c:v>33.234848588531626</c:v>
                </c:pt>
                <c:pt idx="161">
                  <c:v>33.029936815631608</c:v>
                </c:pt>
                <c:pt idx="162">
                  <c:v>32.827560720812976</c:v>
                </c:pt>
                <c:pt idx="163">
                  <c:v>32.627673136135421</c:v>
                </c:pt>
                <c:pt idx="164">
                  <c:v>32.430228064963892</c:v>
                </c:pt>
                <c:pt idx="165">
                  <c:v>32.235180645574687</c:v>
                </c:pt>
                <c:pt idx="166">
                  <c:v>32.042487116120824</c:v>
                </c:pt>
                <c:pt idx="167">
                  <c:v>31.852104780896894</c:v>
                </c:pt>
                <c:pt idx="168">
                  <c:v>31.663991977847225</c:v>
                </c:pt>
                <c:pt idx="169">
                  <c:v>31.478108047263788</c:v>
                </c:pt>
                <c:pt idx="170">
                  <c:v>31.294413301622846</c:v>
                </c:pt>
                <c:pt idx="171">
                  <c:v>31.112868996511732</c:v>
                </c:pt>
                <c:pt idx="172">
                  <c:v>30.933437302600105</c:v>
                </c:pt>
                <c:pt idx="173">
                  <c:v>30.756081278611376</c:v>
                </c:pt>
                <c:pt idx="174">
                  <c:v>30.580764845252919</c:v>
                </c:pt>
                <c:pt idx="175">
                  <c:v>30.407452760065141</c:v>
                </c:pt>
                <c:pt idx="176">
                  <c:v>30.236110593151665</c:v>
                </c:pt>
                <c:pt idx="177">
                  <c:v>30.066704703754496</c:v>
                </c:pt>
                <c:pt idx="178">
                  <c:v>29.899202217639935</c:v>
                </c:pt>
                <c:pt idx="179">
                  <c:v>29.73357100526221</c:v>
                </c:pt>
                <c:pt idx="180">
                  <c:v>29.569779660673913</c:v>
                </c:pt>
                <c:pt idx="181">
                  <c:v>29.407797481153199</c:v>
                </c:pt>
                <c:pt idx="182">
                  <c:v>29.247594447519319</c:v>
                </c:pt>
                <c:pt idx="183">
                  <c:v>29.089141205109495</c:v>
                </c:pt>
                <c:pt idx="184">
                  <c:v>28.932409045390983</c:v>
                </c:pt>
                <c:pt idx="185">
                  <c:v>28.777369888183717</c:v>
                </c:pt>
                <c:pt idx="186">
                  <c:v>28.623996264469845</c:v>
                </c:pt>
                <c:pt idx="187">
                  <c:v>28.472261299767514</c:v>
                </c:pt>
                <c:pt idx="188">
                  <c:v>28.322138698047269</c:v>
                </c:pt>
                <c:pt idx="189">
                  <c:v>28.173602726170493</c:v>
                </c:pt>
                <c:pt idx="190">
                  <c:v>28.026628198830071</c:v>
                </c:pt>
                <c:pt idx="191">
                  <c:v>27.881190463974296</c:v>
                </c:pt>
                <c:pt idx="192">
                  <c:v>27.737265388696034</c:v>
                </c:pt>
                <c:pt idx="193">
                  <c:v>27.594829345569831</c:v>
                </c:pt>
                <c:pt idx="194">
                  <c:v>27.453859199420215</c:v>
                </c:pt>
                <c:pt idx="195">
                  <c:v>27.314332294505526</c:v>
                </c:pt>
                <c:pt idx="196">
                  <c:v>27.176226442101932</c:v>
                </c:pt>
                <c:pt idx="197">
                  <c:v>27.039519908473089</c:v>
                </c:pt>
                <c:pt idx="198">
                  <c:v>26.904191403211478</c:v>
                </c:pt>
                <c:pt idx="199">
                  <c:v>26.770220067937956</c:v>
                </c:pt>
                <c:pt idx="200">
                  <c:v>26.637585465346923</c:v>
                </c:pt>
                <c:pt idx="201">
                  <c:v>26.506267568584395</c:v>
                </c:pt>
                <c:pt idx="202">
                  <c:v>26.376246750947619</c:v>
                </c:pt>
                <c:pt idx="203">
                  <c:v>26.247503775894444</c:v>
                </c:pt>
                <c:pt idx="204">
                  <c:v>26.120019787352042</c:v>
                </c:pt>
                <c:pt idx="205">
                  <c:v>25.993776300314082</c:v>
                </c:pt>
                <c:pt idx="206">
                  <c:v>25.868755191716716</c:v>
                </c:pt>
                <c:pt idx="207">
                  <c:v>25.744938691583442</c:v>
                </c:pt>
                <c:pt idx="208">
                  <c:v>25.622309374429893</c:v>
                </c:pt>
                <c:pt idx="209">
                  <c:v>25.500850150919316</c:v>
                </c:pt>
                <c:pt idx="210">
                  <c:v>25.380544259760644</c:v>
                </c:pt>
                <c:pt idx="211">
                  <c:v>25.261375259840488</c:v>
                </c:pt>
                <c:pt idx="212">
                  <c:v>25.143327022581548</c:v>
                </c:pt>
                <c:pt idx="213">
                  <c:v>25.026383724519601</c:v>
                </c:pt>
                <c:pt idx="214">
                  <c:v>24.910529840091943</c:v>
                </c:pt>
                <c:pt idx="215">
                  <c:v>24.795750134630147</c:v>
                </c:pt>
                <c:pt idx="216">
                  <c:v>24.682029657550451</c:v>
                </c:pt>
                <c:pt idx="217">
                  <c:v>24.569353735735287</c:v>
                </c:pt>
                <c:pt idx="218">
                  <c:v>24.457707967099662</c:v>
                </c:pt>
                <c:pt idx="219">
                  <c:v>24.347078214336385</c:v>
                </c:pt>
                <c:pt idx="220">
                  <c:v>24.237450598834343</c:v>
                </c:pt>
                <c:pt idx="221">
                  <c:v>24.128811494764303</c:v>
                </c:pt>
                <c:pt idx="222">
                  <c:v>24.021147523326739</c:v>
                </c:pt>
                <c:pt idx="223">
                  <c:v>23.914445547156674</c:v>
                </c:pt>
                <c:pt idx="224">
                  <c:v>23.808692664880368</c:v>
                </c:pt>
                <c:pt idx="225">
                  <c:v>23.703876205819185</c:v>
                </c:pt>
                <c:pt idx="226">
                  <c:v>23.599983724835965</c:v>
                </c:pt>
                <c:pt idx="227">
                  <c:v>23.497002997319353</c:v>
                </c:pt>
                <c:pt idx="228">
                  <c:v>23.394922014301933</c:v>
                </c:pt>
                <c:pt idx="229">
                  <c:v>23.293728977707872</c:v>
                </c:pt>
                <c:pt idx="230">
                  <c:v>23.193412295726123</c:v>
                </c:pt>
                <c:pt idx="231">
                  <c:v>23.093960578305349</c:v>
                </c:pt>
                <c:pt idx="232">
                  <c:v>22.99536263276676</c:v>
                </c:pt>
                <c:pt idx="233">
                  <c:v>22.897607459531375</c:v>
                </c:pt>
                <c:pt idx="234">
                  <c:v>22.800684247958145</c:v>
                </c:pt>
                <c:pt idx="235">
                  <c:v>22.704582372289558</c:v>
                </c:pt>
                <c:pt idx="236">
                  <c:v>22.609291387701614</c:v>
                </c:pt>
                <c:pt idx="237">
                  <c:v>22.514801026455014</c:v>
                </c:pt>
                <c:pt idx="238">
                  <c:v>22.421101194144324</c:v>
                </c:pt>
                <c:pt idx="239">
                  <c:v>22.328181966042557</c:v>
                </c:pt>
                <c:pt idx="240">
                  <c:v>22.236033583538099</c:v>
                </c:pt>
                <c:pt idx="241">
                  <c:v>22.144646450661316</c:v>
                </c:pt>
                <c:pt idx="242">
                  <c:v>22.054011130698239</c:v>
                </c:pt>
                <c:pt idx="243">
                  <c:v>21.964118342888817</c:v>
                </c:pt>
                <c:pt idx="244">
                  <c:v>21.874958959207131</c:v>
                </c:pt>
                <c:pt idx="245">
                  <c:v>21.786524001221416</c:v>
                </c:pt>
                <c:pt idx="246">
                  <c:v>21.698804637031362</c:v>
                </c:pt>
                <c:pt idx="247">
                  <c:v>21.611792178280666</c:v>
                </c:pt>
                <c:pt idx="248">
                  <c:v>21.52547807724256</c:v>
                </c:pt>
                <c:pt idx="249">
                  <c:v>21.439853923976273</c:v>
                </c:pt>
                <c:pt idx="250">
                  <c:v>21.354911443552453</c:v>
                </c:pt>
                <c:pt idx="251">
                  <c:v>21.270642493345509</c:v>
                </c:pt>
                <c:pt idx="252">
                  <c:v>21.187039060391125</c:v>
                </c:pt>
                <c:pt idx="253">
                  <c:v>21.104093258806969</c:v>
                </c:pt>
                <c:pt idx="254">
                  <c:v>21.021797327274999</c:v>
                </c:pt>
                <c:pt idx="255">
                  <c:v>20.940143626583431</c:v>
                </c:pt>
                <c:pt idx="256">
                  <c:v>20.859124637227023</c:v>
                </c:pt>
                <c:pt idx="257">
                  <c:v>20.778732957063731</c:v>
                </c:pt>
                <c:pt idx="258">
                  <c:v>20.698961299026497</c:v>
                </c:pt>
                <c:pt idx="259">
                  <c:v>20.619802488888407</c:v>
                </c:pt>
                <c:pt idx="260">
                  <c:v>20.541249463079939</c:v>
                </c:pt>
                <c:pt idx="261">
                  <c:v>20.463295266556827</c:v>
                </c:pt>
                <c:pt idx="262">
                  <c:v>20.385933050717167</c:v>
                </c:pt>
                <c:pt idx="263">
                  <c:v>20.309156071366402</c:v>
                </c:pt>
                <c:pt idx="264">
                  <c:v>20.232957686729051</c:v>
                </c:pt>
                <c:pt idx="265">
                  <c:v>20.157331355505686</c:v>
                </c:pt>
                <c:pt idx="266">
                  <c:v>20.082270634974261</c:v>
                </c:pt>
                <c:pt idx="267">
                  <c:v>20.007769179134296</c:v>
                </c:pt>
                <c:pt idx="268">
                  <c:v>19.933820736893075</c:v>
                </c:pt>
                <c:pt idx="269">
                  <c:v>19.860419150292515</c:v>
                </c:pt>
                <c:pt idx="270">
                  <c:v>19.787558352775832</c:v>
                </c:pt>
                <c:pt idx="271">
                  <c:v>19.715232367492828</c:v>
                </c:pt>
                <c:pt idx="272">
                  <c:v>19.643435305642836</c:v>
                </c:pt>
                <c:pt idx="273">
                  <c:v>19.572161364854448</c:v>
                </c:pt>
                <c:pt idx="274">
                  <c:v>19.501404827600844</c:v>
                </c:pt>
                <c:pt idx="275">
                  <c:v>19.431160059650097</c:v>
                </c:pt>
                <c:pt idx="276">
                  <c:v>19.361421508549313</c:v>
                </c:pt>
                <c:pt idx="277">
                  <c:v>19.292183702141884</c:v>
                </c:pt>
                <c:pt idx="278">
                  <c:v>19.223441247116938</c:v>
                </c:pt>
                <c:pt idx="279">
                  <c:v>19.155188827590273</c:v>
                </c:pt>
                <c:pt idx="280">
                  <c:v>19.08742120371581</c:v>
                </c:pt>
                <c:pt idx="281">
                  <c:v>19.020133210326975</c:v>
                </c:pt>
                <c:pt idx="282">
                  <c:v>18.953319755607147</c:v>
                </c:pt>
                <c:pt idx="283">
                  <c:v>18.886975819788521</c:v>
                </c:pt>
                <c:pt idx="284">
                  <c:v>18.821096453878567</c:v>
                </c:pt>
                <c:pt idx="285">
                  <c:v>18.755676778413537</c:v>
                </c:pt>
                <c:pt idx="286">
                  <c:v>18.690711982238312</c:v>
                </c:pt>
                <c:pt idx="287">
                  <c:v>18.626197321311832</c:v>
                </c:pt>
                <c:pt idx="288">
                  <c:v>18.562128117537608</c:v>
                </c:pt>
                <c:pt idx="289">
                  <c:v>18.498499757618752</c:v>
                </c:pt>
                <c:pt idx="290">
                  <c:v>18.435307691936675</c:v>
                </c:pt>
                <c:pt idx="291">
                  <c:v>18.372547433453189</c:v>
                </c:pt>
                <c:pt idx="292">
                  <c:v>18.31021455663522</c:v>
                </c:pt>
                <c:pt idx="293">
                  <c:v>18.248304696401703</c:v>
                </c:pt>
                <c:pt idx="294">
                  <c:v>18.186813547092111</c:v>
                </c:pt>
                <c:pt idx="295">
                  <c:v>18.125736861455991</c:v>
                </c:pt>
                <c:pt idx="296">
                  <c:v>18.065070449663263</c:v>
                </c:pt>
                <c:pt idx="297">
                  <c:v>18.004810178334452</c:v>
                </c:pt>
                <c:pt idx="298">
                  <c:v>17.944951969590669</c:v>
                </c:pt>
                <c:pt idx="299">
                  <c:v>17.885491800122697</c:v>
                </c:pt>
                <c:pt idx="300">
                  <c:v>17.826425700278865</c:v>
                </c:pt>
                <c:pt idx="301">
                  <c:v>17.767749753171092</c:v>
                </c:pt>
                <c:pt idx="302">
                  <c:v>17.709460093798896</c:v>
                </c:pt>
                <c:pt idx="303">
                  <c:v>17.651552908190784</c:v>
                </c:pt>
                <c:pt idx="304">
                  <c:v>17.594024432562655</c:v>
                </c:pt>
                <c:pt idx="305">
                  <c:v>17.536870952492887</c:v>
                </c:pt>
                <c:pt idx="306">
                  <c:v>17.480088802113684</c:v>
                </c:pt>
                <c:pt idx="307">
                  <c:v>17.423674363318252</c:v>
                </c:pt>
                <c:pt idx="308">
                  <c:v>17.367624064983538</c:v>
                </c:pt>
                <c:pt idx="309">
                  <c:v>17.311934382208101</c:v>
                </c:pt>
                <c:pt idx="310">
                  <c:v>17.256601835564862</c:v>
                </c:pt>
                <c:pt idx="311">
                  <c:v>17.201622990368271</c:v>
                </c:pt>
                <c:pt idx="312">
                  <c:v>17.14699445595566</c:v>
                </c:pt>
                <c:pt idx="313">
                  <c:v>17.092712884982451</c:v>
                </c:pt>
                <c:pt idx="314">
                  <c:v>17.038774972730863</c:v>
                </c:pt>
                <c:pt idx="315">
                  <c:v>16.985177456431828</c:v>
                </c:pt>
                <c:pt idx="316">
                  <c:v>16.93191711459993</c:v>
                </c:pt>
                <c:pt idx="317">
                  <c:v>16.878990766380873</c:v>
                </c:pt>
                <c:pt idx="318">
                  <c:v>16.826395270911377</c:v>
                </c:pt>
                <c:pt idx="319">
                  <c:v>16.774127526691146</c:v>
                </c:pt>
                <c:pt idx="320">
                  <c:v>16.722184470966663</c:v>
                </c:pt>
                <c:pt idx="321">
                  <c:v>16.670563079126563</c:v>
                </c:pt>
                <c:pt idx="322">
                  <c:v>16.619260364108271</c:v>
                </c:pt>
                <c:pt idx="323">
                  <c:v>16.568273375815782</c:v>
                </c:pt>
                <c:pt idx="324">
                  <c:v>16.517599200548187</c:v>
                </c:pt>
                <c:pt idx="325">
                  <c:v>16.467234960438841</c:v>
                </c:pt>
                <c:pt idx="326">
                  <c:v>16.417177812904871</c:v>
                </c:pt>
                <c:pt idx="327">
                  <c:v>16.367424950106837</c:v>
                </c:pt>
                <c:pt idx="328">
                  <c:v>16.31797359841827</c:v>
                </c:pt>
                <c:pt idx="329">
                  <c:v>16.268821017905012</c:v>
                </c:pt>
                <c:pt idx="330">
                  <c:v>16.219964501813934</c:v>
                </c:pt>
                <c:pt idx="331">
                  <c:v>16.171401376071046</c:v>
                </c:pt>
                <c:pt idx="332">
                  <c:v>16.123128998788701</c:v>
                </c:pt>
                <c:pt idx="333">
                  <c:v>16.075144759781647</c:v>
                </c:pt>
                <c:pt idx="334">
                  <c:v>16.027446080091874</c:v>
                </c:pt>
                <c:pt idx="335">
                  <c:v>15.980030411521948</c:v>
                </c:pt>
                <c:pt idx="336">
                  <c:v>15.932895236176735</c:v>
                </c:pt>
                <c:pt idx="337">
                  <c:v>15.886038066013311</c:v>
                </c:pt>
                <c:pt idx="338">
                  <c:v>15.839456442398848</c:v>
                </c:pt>
                <c:pt idx="339">
                  <c:v>15.793147935676423</c:v>
                </c:pt>
                <c:pt idx="340">
                  <c:v>15.747110144738413</c:v>
                </c:pt>
                <c:pt idx="341">
                  <c:v>15.701340696607531</c:v>
                </c:pt>
                <c:pt idx="342">
                  <c:v>15.655837246025126</c:v>
                </c:pt>
                <c:pt idx="343">
                  <c:v>15.610597475046804</c:v>
                </c:pt>
                <c:pt idx="344">
                  <c:v>15.565619092645045</c:v>
                </c:pt>
                <c:pt idx="345">
                  <c:v>15.520899834318795</c:v>
                </c:pt>
                <c:pt idx="346">
                  <c:v>15.476437461709796</c:v>
                </c:pt>
                <c:pt idx="347">
                  <c:v>15.432229762225678</c:v>
                </c:pt>
                <c:pt idx="348">
                  <c:v>15.388274548669433</c:v>
                </c:pt>
                <c:pt idx="349">
                  <c:v>15.344569658875375</c:v>
                </c:pt>
                <c:pt idx="350">
                  <c:v>15.301112955351295</c:v>
                </c:pt>
                <c:pt idx="351">
                  <c:v>15.257902324926784</c:v>
                </c:pt>
                <c:pt idx="352">
                  <c:v>15.214935678407544</c:v>
                </c:pt>
                <c:pt idx="353">
                  <c:v>15.172210950235629</c:v>
                </c:pt>
                <c:pt idx="354">
                  <c:v>15.129726098155393</c:v>
                </c:pt>
                <c:pt idx="355">
                  <c:v>15.087479102885155</c:v>
                </c:pt>
                <c:pt idx="356">
                  <c:v>15.045467967794398</c:v>
                </c:pt>
                <c:pt idx="357">
                  <c:v>15.003690718586384</c:v>
                </c:pt>
                <c:pt idx="358">
                  <c:v>14.962145402986115</c:v>
                </c:pt>
                <c:pt idx="359">
                  <c:v>14.920830090433526</c:v>
                </c:pt>
                <c:pt idx="360">
                  <c:v>14.879742871781788</c:v>
                </c:pt>
                <c:pt idx="361">
                  <c:v>14.83888185900067</c:v>
                </c:pt>
                <c:pt idx="362">
                  <c:v>14.798245184884772</c:v>
                </c:pt>
                <c:pt idx="363">
                  <c:v>14.75783100276664</c:v>
                </c:pt>
                <c:pt idx="364">
                  <c:v>14.717637486234597</c:v>
                </c:pt>
                <c:pt idx="365">
                  <c:v>14.67766282885523</c:v>
                </c:pt>
                <c:pt idx="366">
                  <c:v>14.63790524390042</c:v>
                </c:pt>
                <c:pt idx="367">
                  <c:v>14.598362964078881</c:v>
                </c:pt>
                <c:pt idx="368">
                  <c:v>14.559034241272025</c:v>
                </c:pt>
                <c:pt idx="369">
                  <c:v>14.51991734627417</c:v>
                </c:pt>
                <c:pt idx="370">
                  <c:v>14.481010568536981</c:v>
                </c:pt>
                <c:pt idx="371">
                  <c:v>14.442312215918031</c:v>
                </c:pt>
                <c:pt idx="372">
                  <c:v>14.403820614433403</c:v>
                </c:pt>
                <c:pt idx="373">
                  <c:v>14.365534108014312</c:v>
                </c:pt>
                <c:pt idx="374">
                  <c:v>14.327451058267647</c:v>
                </c:pt>
                <c:pt idx="375">
                  <c:v>14.289569844240274</c:v>
                </c:pt>
                <c:pt idx="376">
                  <c:v>14.25188886218724</c:v>
                </c:pt>
                <c:pt idx="377">
                  <c:v>14.214406525343536</c:v>
                </c:pt>
                <c:pt idx="378">
                  <c:v>14.17712126369956</c:v>
                </c:pt>
                <c:pt idx="379">
                  <c:v>14.140031523780141</c:v>
                </c:pt>
                <c:pt idx="380">
                  <c:v>14.103135768427034</c:v>
                </c:pt>
                <c:pt idx="381">
                  <c:v>14.066432476584847</c:v>
                </c:pt>
                <c:pt idx="382">
                  <c:v>14.029920143090358</c:v>
                </c:pt>
                <c:pt idx="383">
                  <c:v>13.993597278465105</c:v>
                </c:pt>
                <c:pt idx="384">
                  <c:v>13.957462408711256</c:v>
                </c:pt>
                <c:pt idx="385">
                  <c:v>13.92151407511062</c:v>
                </c:pt>
                <c:pt idx="386">
                  <c:v>13.88575083402684</c:v>
                </c:pt>
                <c:pt idx="387">
                  <c:v>13.850171256710611</c:v>
                </c:pt>
                <c:pt idx="388">
                  <c:v>13.814773929107927</c:v>
                </c:pt>
                <c:pt idx="389">
                  <c:v>13.77955745167132</c:v>
                </c:pt>
                <c:pt idx="390">
                  <c:v>13.744520439173941</c:v>
                </c:pt>
                <c:pt idx="391">
                  <c:v>13.709661520526593</c:v>
                </c:pt>
                <c:pt idx="392">
                  <c:v>13.674979338597399</c:v>
                </c:pt>
                <c:pt idx="393">
                  <c:v>13.640472550034492</c:v>
                </c:pt>
                <c:pt idx="394">
                  <c:v>13.606139825091129</c:v>
                </c:pt>
                <c:pt idx="395">
                  <c:v>13.571979847453649</c:v>
                </c:pt>
                <c:pt idx="396">
                  <c:v>13.537991314071958</c:v>
                </c:pt>
                <c:pt idx="397">
                  <c:v>13.504172934992601</c:v>
                </c:pt>
                <c:pt idx="398">
                  <c:v>13.470523433194366</c:v>
                </c:pt>
                <c:pt idx="399">
                  <c:v>13.437041544426329</c:v>
                </c:pt>
                <c:pt idx="400">
                  <c:v>13.403726017048367</c:v>
                </c:pt>
                <c:pt idx="401">
                  <c:v>13.370575611874012</c:v>
                </c:pt>
                <c:pt idx="402">
                  <c:v>13.337589102015732</c:v>
                </c:pt>
                <c:pt idx="403">
                  <c:v>13.304765272732423</c:v>
                </c:pt>
                <c:pt idx="404">
                  <c:v>13.272102921279224</c:v>
                </c:pt>
                <c:pt idx="405">
                  <c:v>13.239600856759548</c:v>
                </c:pt>
                <c:pt idx="406">
                  <c:v>13.207257899979316</c:v>
                </c:pt>
                <c:pt idx="407">
                  <c:v>13.175072883303297</c:v>
                </c:pt>
                <c:pt idx="408">
                  <c:v>13.1430446505136</c:v>
                </c:pt>
                <c:pt idx="409">
                  <c:v>13.111172056670254</c:v>
                </c:pt>
                <c:pt idx="410">
                  <c:v>13.079453967973761</c:v>
                </c:pt>
                <c:pt idx="411">
                  <c:v>13.047889261629763</c:v>
                </c:pt>
                <c:pt idx="412">
                  <c:v>13.016476825715571</c:v>
                </c:pt>
                <c:pt idx="413">
                  <c:v>12.985215559048722</c:v>
                </c:pt>
                <c:pt idx="414">
                  <c:v>12.954104371057376</c:v>
                </c:pt>
                <c:pt idx="415">
                  <c:v>12.923142181652658</c:v>
                </c:pt>
                <c:pt idx="416">
                  <c:v>12.892327921102707</c:v>
                </c:pt>
                <c:pt idx="417">
                  <c:v>12.861660529908766</c:v>
                </c:pt>
                <c:pt idx="418">
                  <c:v>12.831138958682818</c:v>
                </c:pt>
                <c:pt idx="419">
                  <c:v>12.800762168027108</c:v>
                </c:pt>
                <c:pt idx="420">
                  <c:v>12.770529128415335</c:v>
                </c:pt>
                <c:pt idx="421">
                  <c:v>12.740438820075585</c:v>
                </c:pt>
                <c:pt idx="422">
                  <c:v>12.710490232874871</c:v>
                </c:pt>
                <c:pt idx="423">
                  <c:v>12.680682366205355</c:v>
                </c:pt>
                <c:pt idx="424">
                  <c:v>12.651014228872146</c:v>
                </c:pt>
                <c:pt idx="425">
                  <c:v>12.62148483898272</c:v>
                </c:pt>
                <c:pt idx="426">
                  <c:v>12.592093223837884</c:v>
                </c:pt>
                <c:pt idx="427">
                  <c:v>12.56283841982423</c:v>
                </c:pt>
                <c:pt idx="428">
                  <c:v>12.533719472308178</c:v>
                </c:pt>
                <c:pt idx="429">
                  <c:v>12.504735435531423</c:v>
                </c:pt>
                <c:pt idx="430">
                  <c:v>12.475885372507904</c:v>
                </c:pt>
                <c:pt idx="431">
                  <c:v>12.44716835492215</c:v>
                </c:pt>
                <c:pt idx="432">
                  <c:v>12.418583463029083</c:v>
                </c:pt>
                <c:pt idx="433">
                  <c:v>12.390129785555191</c:v>
                </c:pt>
                <c:pt idx="434">
                  <c:v>12.361806419601063</c:v>
                </c:pt>
                <c:pt idx="435">
                  <c:v>12.33361247054528</c:v>
                </c:pt>
                <c:pt idx="436">
                  <c:v>12.305547051949622</c:v>
                </c:pt>
                <c:pt idx="437">
                  <c:v>12.277609285465569</c:v>
                </c:pt>
                <c:pt idx="438">
                  <c:v>12.249798300742121</c:v>
                </c:pt>
                <c:pt idx="439">
                  <c:v>12.222113235334771</c:v>
                </c:pt>
                <c:pt idx="440">
                  <c:v>12.194553234615899</c:v>
                </c:pt>
                <c:pt idx="441">
                  <c:v>12.167117451686218</c:v>
                </c:pt>
                <c:pt idx="442">
                  <c:v>12.13980504728749</c:v>
                </c:pt>
                <c:pt idx="443">
                  <c:v>12.112615189716438</c:v>
                </c:pt>
                <c:pt idx="444">
                  <c:v>12.085547054739783</c:v>
                </c:pt>
                <c:pt idx="445">
                  <c:v>12.058599825510468</c:v>
                </c:pt>
                <c:pt idx="446">
                  <c:v>12.031772692484967</c:v>
                </c:pt>
                <c:pt idx="447">
                  <c:v>12.005064853341729</c:v>
                </c:pt>
                <c:pt idx="448">
                  <c:v>11.978475512900713</c:v>
                </c:pt>
                <c:pt idx="449">
                  <c:v>11.952003883043989</c:v>
                </c:pt>
                <c:pt idx="450">
                  <c:v>11.925649182637409</c:v>
                </c:pt>
                <c:pt idx="451">
                  <c:v>11.8994106374533</c:v>
                </c:pt>
                <c:pt idx="452">
                  <c:v>11.873287480094195</c:v>
                </c:pt>
                <c:pt idx="453">
                  <c:v>11.847278949917595</c:v>
                </c:pt>
                <c:pt idx="454">
                  <c:v>11.821384292961675</c:v>
                </c:pt>
                <c:pt idx="455">
                  <c:v>11.795602761872019</c:v>
                </c:pt>
                <c:pt idx="456">
                  <c:v>11.769933615829292</c:v>
                </c:pt>
                <c:pt idx="457">
                  <c:v>11.744376120477854</c:v>
                </c:pt>
                <c:pt idx="458">
                  <c:v>11.71892954785535</c:v>
                </c:pt>
                <c:pt idx="459">
                  <c:v>11.693593176323159</c:v>
                </c:pt>
                <c:pt idx="460">
                  <c:v>11.66836629049781</c:v>
                </c:pt>
                <c:pt idx="461">
                  <c:v>11.643248181183234</c:v>
                </c:pt>
                <c:pt idx="462">
                  <c:v>11.618238145303975</c:v>
                </c:pt>
                <c:pt idx="463">
                  <c:v>11.593335485839123</c:v>
                </c:pt>
                <c:pt idx="464">
                  <c:v>11.568539511757292</c:v>
                </c:pt>
                <c:pt idx="465">
                  <c:v>11.543849537952292</c:v>
                </c:pt>
                <c:pt idx="466">
                  <c:v>11.519264885179663</c:v>
                </c:pt>
                <c:pt idx="467">
                  <c:v>11.49478487999405</c:v>
                </c:pt>
                <c:pt idx="468">
                  <c:v>11.470408854687374</c:v>
                </c:pt>
                <c:pt idx="469">
                  <c:v>11.446136147227769</c:v>
                </c:pt>
                <c:pt idx="470">
                  <c:v>11.421966101199308</c:v>
                </c:pt>
                <c:pt idx="471">
                  <c:v>11.397898065742528</c:v>
                </c:pt>
                <c:pt idx="472">
                  <c:v>11.37393139549566</c:v>
                </c:pt>
                <c:pt idx="473">
                  <c:v>11.350065450536643</c:v>
                </c:pt>
                <c:pt idx="474">
                  <c:v>11.326299596325844</c:v>
                </c:pt>
                <c:pt idx="475">
                  <c:v>11.302633203649535</c:v>
                </c:pt>
                <c:pt idx="476">
                  <c:v>11.279065648564028</c:v>
                </c:pt>
                <c:pt idx="477">
                  <c:v>11.255596312340581</c:v>
                </c:pt>
                <c:pt idx="478">
                  <c:v>11.232224581410932</c:v>
                </c:pt>
                <c:pt idx="479">
                  <c:v>11.208949847313551</c:v>
                </c:pt>
                <c:pt idx="480">
                  <c:v>11.18577150664056</c:v>
                </c:pt>
                <c:pt idx="481">
                  <c:v>11.162688960985298</c:v>
                </c:pt>
                <c:pt idx="482">
                  <c:v>11.13970161689056</c:v>
                </c:pt>
                <c:pt idx="483">
                  <c:v>11.116808885797454</c:v>
                </c:pt>
                <c:pt idx="484">
                  <c:v>11.094010183994911</c:v>
                </c:pt>
                <c:pt idx="485">
                  <c:v>11.071304932569824</c:v>
                </c:pt>
                <c:pt idx="486">
                  <c:v>11.04869255735775</c:v>
                </c:pt>
                <c:pt idx="487">
                  <c:v>11.026172488894321</c:v>
                </c:pt>
                <c:pt idx="488">
                  <c:v>11.003744162367136</c:v>
                </c:pt>
                <c:pt idx="489">
                  <c:v>10.981407017568335</c:v>
                </c:pt>
                <c:pt idx="490">
                  <c:v>10.959160498847684</c:v>
                </c:pt>
                <c:pt idx="491">
                  <c:v>10.937004055066286</c:v>
                </c:pt>
                <c:pt idx="492">
                  <c:v>10.914937139550826</c:v>
                </c:pt>
                <c:pt idx="493">
                  <c:v>10.892959210048378</c:v>
                </c:pt>
                <c:pt idx="494">
                  <c:v>10.871069728681759</c:v>
                </c:pt>
                <c:pt idx="495">
                  <c:v>10.849268161905446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F4-42F3-99DF-806949253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85072585349201"/>
          <c:y val="8.5994177124253501E-2"/>
          <c:w val="0.24794484866683264"/>
          <c:h val="0.19955382232445143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r>
              <a:rPr lang="en-US" altLang="ja-JP" sz="1050"/>
              <a:t>+1</a:t>
            </a:r>
          </a:p>
          <a:p>
            <a:pPr>
              <a:defRPr/>
            </a:pPr>
            <a:r>
              <a:rPr lang="en-US" altLang="ja-JP" sz="1050"/>
              <a:t>RL:</a:t>
            </a:r>
            <a:r>
              <a:rPr lang="ja-JP" altLang="en-US" sz="1050"/>
              <a:t>　</a:t>
            </a:r>
            <a:r>
              <a:rPr lang="en-US" altLang="ja-JP" sz="1050"/>
              <a:t>20dB</a:t>
            </a:r>
            <a:r>
              <a:rPr lang="ja-JP" altLang="en-US" sz="1050"/>
              <a:t>　</a:t>
            </a:r>
            <a:r>
              <a:rPr lang="en-US" altLang="ja-JP" sz="1050"/>
              <a:t>min</a:t>
            </a:r>
          </a:p>
          <a:p>
            <a:pPr>
              <a:defRPr/>
            </a:pPr>
            <a:r>
              <a:rPr lang="en-US" altLang="ja-JP" sz="1050"/>
              <a:t>VSWR:1.22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  <a:endParaRPr lang="ja-JP" altLang="en-US" sz="1050"/>
          </a:p>
        </c:rich>
      </c:tx>
      <c:layout>
        <c:manualLayout>
          <c:xMode val="edge"/>
          <c:yMode val="edge"/>
          <c:x val="0.50644163327227121"/>
          <c:y val="0.51992225461613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585678467437764"/>
          <c:y val="5.86736606903729E-2"/>
          <c:w val="0.73270172494624064"/>
          <c:h val="0.8180914885639295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03-474D-BC3C-537B47E8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963936"/>
        <c:axId val="1146968096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演算部!$AV$33:$AV$528</c:f>
              <c:numCache>
                <c:formatCode>General</c:formatCode>
                <c:ptCount val="496"/>
                <c:pt idx="18">
                  <c:v>-0.53835030452751342</c:v>
                </c:pt>
                <c:pt idx="19">
                  <c:v>-0.55893872226002883</c:v>
                </c:pt>
                <c:pt idx="20">
                  <c:v>-0.58252224295962607</c:v>
                </c:pt>
                <c:pt idx="21">
                  <c:v>-0.60954825118870193</c:v>
                </c:pt>
                <c:pt idx="22">
                  <c:v>-0.64266731987793102</c:v>
                </c:pt>
                <c:pt idx="23">
                  <c:v>-0.67578638856716033</c:v>
                </c:pt>
                <c:pt idx="24">
                  <c:v>-0.71582542897401602</c:v>
                </c:pt>
                <c:pt idx="25">
                  <c:v>-0.76079102829767753</c:v>
                </c:pt>
                <c:pt idx="26">
                  <c:v>-0.81052796745180045</c:v>
                </c:pt>
                <c:pt idx="27">
                  <c:v>-0.86431882513421621</c:v>
                </c:pt>
                <c:pt idx="28">
                  <c:v>-0.92062263380727927</c:v>
                </c:pt>
                <c:pt idx="29">
                  <c:v>-0.97683085827479177</c:v>
                </c:pt>
                <c:pt idx="30">
                  <c:v>-1.0291645485125569</c:v>
                </c:pt>
                <c:pt idx="31">
                  <c:v>-1.0728874945434828</c:v>
                </c:pt>
                <c:pt idx="32">
                  <c:v>-1.1029779168935707</c:v>
                </c:pt>
                <c:pt idx="33">
                  <c:v>-1.1152161698017795</c:v>
                </c:pt>
                <c:pt idx="34">
                  <c:v>-1.107348220157633</c:v>
                </c:pt>
                <c:pt idx="35">
                  <c:v>-1.0797923943080616</c:v>
                </c:pt>
                <c:pt idx="36">
                  <c:v>-1.0355094689007407</c:v>
                </c:pt>
                <c:pt idx="37">
                  <c:v>-0.97910853556522326</c:v>
                </c:pt>
                <c:pt idx="38">
                  <c:v>-0.9156538099523357</c:v>
                </c:pt>
                <c:pt idx="39">
                  <c:v>-0.84967667402860458</c:v>
                </c:pt>
                <c:pt idx="40">
                  <c:v>-0.78464457252910103</c:v>
                </c:pt>
                <c:pt idx="41">
                  <c:v>-0.72285846873016923</c:v>
                </c:pt>
                <c:pt idx="42">
                  <c:v>-0.66561325978085939</c:v>
                </c:pt>
                <c:pt idx="43">
                  <c:v>-0.61345637828525557</c:v>
                </c:pt>
                <c:pt idx="44">
                  <c:v>-0.56644014313181867</c:v>
                </c:pt>
                <c:pt idx="45">
                  <c:v>-0.52432286013433027</c:v>
                </c:pt>
                <c:pt idx="46">
                  <c:v>-0.48671085121923968</c:v>
                </c:pt>
                <c:pt idx="47">
                  <c:v>-0.45315029548223129</c:v>
                </c:pt>
                <c:pt idx="48">
                  <c:v>-0.42318213604591803</c:v>
                </c:pt>
                <c:pt idx="49">
                  <c:v>-0.39637210933923356</c:v>
                </c:pt>
                <c:pt idx="50">
                  <c:v>-0.37232507115891256</c:v>
                </c:pt>
                <c:pt idx="51">
                  <c:v>-0.3506899603516046</c:v>
                </c:pt>
                <c:pt idx="52">
                  <c:v>-0.33115951751978984</c:v>
                </c:pt>
                <c:pt idx="53">
                  <c:v>-0.31346730964105213</c:v>
                </c:pt>
                <c:pt idx="54">
                  <c:v>-0.29738357619292616</c:v>
                </c:pt>
                <c:pt idx="55">
                  <c:v>-0.28271075734613182</c:v>
                </c:pt>
                <c:pt idx="56">
                  <c:v>-0.26927916420069087</c:v>
                </c:pt>
                <c:pt idx="57">
                  <c:v>-0.2569430135409016</c:v>
                </c:pt>
                <c:pt idx="58">
                  <c:v>-0.24557691346923896</c:v>
                </c:pt>
                <c:pt idx="59">
                  <c:v>-0.23507281164852756</c:v>
                </c:pt>
                <c:pt idx="60">
                  <c:v>-0.22568130081800616</c:v>
                </c:pt>
                <c:pt idx="61">
                  <c:v>-0.21628978998748474</c:v>
                </c:pt>
                <c:pt idx="62">
                  <c:v>-0.20785983612900003</c:v>
                </c:pt>
                <c:pt idx="63">
                  <c:v>-0.19998634833114565</c:v>
                </c:pt>
                <c:pt idx="64">
                  <c:v>-0.19261585982412599</c:v>
                </c:pt>
                <c:pt idx="65">
                  <c:v>-0.18570148468998685</c:v>
                </c:pt>
                <c:pt idx="66">
                  <c:v>-0.17920197322230205</c:v>
                </c:pt>
                <c:pt idx="67">
                  <c:v>-0.17308091584758209</c:v>
                </c:pt>
                <c:pt idx="68">
                  <c:v>-0.16730607120164309</c:v>
                </c:pt>
                <c:pt idx="69">
                  <c:v>-0.16184879792108461</c:v>
                </c:pt>
                <c:pt idx="70">
                  <c:v>-0.15668357310475309</c:v>
                </c:pt>
                <c:pt idx="71">
                  <c:v>-0.15178758326734715</c:v>
                </c:pt>
                <c:pt idx="72">
                  <c:v>-0.14714037600757326</c:v>
                </c:pt>
                <c:pt idx="73">
                  <c:v>-0.14272356261116265</c:v>
                </c:pt>
                <c:pt idx="74">
                  <c:v>-0.13852056346579317</c:v>
                </c:pt>
                <c:pt idx="75">
                  <c:v>-0.13451638953556005</c:v>
                </c:pt>
                <c:pt idx="76">
                  <c:v>-0.13069745427530968</c:v>
                </c:pt>
                <c:pt idx="77">
                  <c:v>-0.12705141130092307</c:v>
                </c:pt>
                <c:pt idx="78">
                  <c:v>-0.12356701390463212</c:v>
                </c:pt>
                <c:pt idx="79">
                  <c:v>-0.12023399314403971</c:v>
                </c:pt>
                <c:pt idx="80">
                  <c:v>-0.11704295176257487</c:v>
                </c:pt>
                <c:pt idx="81">
                  <c:v>-0.11398527163793294</c:v>
                </c:pt>
                <c:pt idx="82">
                  <c:v>-0.1110530328193861</c:v>
                </c:pt>
                <c:pt idx="83">
                  <c:v>-0.10823894251775584</c:v>
                </c:pt>
                <c:pt idx="84">
                  <c:v>-0.10553627266434844</c:v>
                </c:pt>
                <c:pt idx="85">
                  <c:v>-0.10293880486594424</c:v>
                </c:pt>
                <c:pt idx="86">
                  <c:v>-0.10044078175934176</c:v>
                </c:pt>
                <c:pt idx="87">
                  <c:v>-9.8036863916798625E-2</c:v>
                </c:pt>
                <c:pt idx="88">
                  <c:v>-9.5722091577886317E-2</c:v>
                </c:pt>
                <c:pt idx="89">
                  <c:v>-9.3491850588079517E-2</c:v>
                </c:pt>
                <c:pt idx="90">
                  <c:v>-9.1341842012430161E-2</c:v>
                </c:pt>
                <c:pt idx="91">
                  <c:v>-8.9268054967528113E-2</c:v>
                </c:pt>
                <c:pt idx="92">
                  <c:v>-8.7266742278139534E-2</c:v>
                </c:pt>
                <c:pt idx="93">
                  <c:v>-8.5334398618652454E-2</c:v>
                </c:pt>
                <c:pt idx="94">
                  <c:v>-8.346774084525177E-2</c:v>
                </c:pt>
                <c:pt idx="95">
                  <c:v>-8.166369026372533E-2</c:v>
                </c:pt>
                <c:pt idx="96">
                  <c:v>-7.9919356611204598E-2</c:v>
                </c:pt>
                <c:pt idx="97">
                  <c:v>-7.8232023558722372E-2</c:v>
                </c:pt>
                <c:pt idx="98">
                  <c:v>-7.6599135565963969E-2</c:v>
                </c:pt>
                <c:pt idx="99">
                  <c:v>-7.5018285940808768E-2</c:v>
                </c:pt>
                <c:pt idx="100">
                  <c:v>-7.3487205974323441E-2</c:v>
                </c:pt>
                <c:pt idx="101">
                  <c:v>-7.2003755037705869E-2</c:v>
                </c:pt>
                <c:pt idx="102">
                  <c:v>-7.0565911541248555E-2</c:v>
                </c:pt>
                <c:pt idx="103">
                  <c:v>-6.917176466718479E-2</c:v>
                </c:pt>
                <c:pt idx="104">
                  <c:v>-6.7819506798546841E-2</c:v>
                </c:pt>
                <c:pt idx="105">
                  <c:v>-6.650742657514537E-2</c:v>
                </c:pt>
                <c:pt idx="106">
                  <c:v>-6.5233902515497932E-2</c:v>
                </c:pt>
                <c:pt idx="107">
                  <c:v>-6.3997397150413998E-2</c:v>
                </c:pt>
                <c:pt idx="108">
                  <c:v>-6.2796451619870852E-2</c:v>
                </c:pt>
                <c:pt idx="109">
                  <c:v>-6.1629680690090241E-2</c:v>
                </c:pt>
                <c:pt idx="110">
                  <c:v>-6.0495768152298179E-2</c:v>
                </c:pt>
                <c:pt idx="111">
                  <c:v>-5.9393462568641545E-2</c:v>
                </c:pt>
                <c:pt idx="112">
                  <c:v>-5.832157333454048E-2</c:v>
                </c:pt>
                <c:pt idx="113">
                  <c:v>-5.7278967029543174E-2</c:v>
                </c:pt>
                <c:pt idx="114">
                  <c:v>-5.6264564031935124E-2</c:v>
                </c:pt>
                <c:pt idx="115">
                  <c:v>-5.5277335374530313E-2</c:v>
                </c:pt>
                <c:pt idx="116">
                  <c:v>-5.4316299821479626E-2</c:v>
                </c:pt>
                <c:pt idx="117">
                  <c:v>-5.3380521147729031E-2</c:v>
                </c:pt>
                <c:pt idx="118">
                  <c:v>-5.2469105604661684E-2</c:v>
                </c:pt>
                <c:pt idx="119">
                  <c:v>-5.1581199556872265E-2</c:v>
                </c:pt>
                <c:pt idx="120">
                  <c:v>-5.0715987276511054E-2</c:v>
                </c:pt>
                <c:pt idx="121">
                  <c:v>-4.987268888284524E-2</c:v>
                </c:pt>
                <c:pt idx="122">
                  <c:v>-4.9050558415780106E-2</c:v>
                </c:pt>
                <c:pt idx="123">
                  <c:v>-4.8248882033151037E-2</c:v>
                </c:pt>
                <c:pt idx="124">
                  <c:v>-4.7466976322409753E-2</c:v>
                </c:pt>
                <c:pt idx="125">
                  <c:v>-4.6704186718217029E-2</c:v>
                </c:pt>
                <c:pt idx="126">
                  <c:v>-4.5959886018150521E-2</c:v>
                </c:pt>
                <c:pt idx="127">
                  <c:v>-4.523347298938276E-2</c:v>
                </c:pt>
                <c:pt idx="128">
                  <c:v>-4.452437105983182E-2</c:v>
                </c:pt>
                <c:pt idx="129">
                  <c:v>-4.3832027087749977E-2</c:v>
                </c:pt>
                <c:pt idx="130">
                  <c:v>-4.315591020429501E-2</c:v>
                </c:pt>
                <c:pt idx="131">
                  <c:v>-4.2495510724011608E-2</c:v>
                </c:pt>
                <c:pt idx="132">
                  <c:v>-4.1850339118529277E-2</c:v>
                </c:pt>
                <c:pt idx="133">
                  <c:v>-4.1219925049287003E-2</c:v>
                </c:pt>
                <c:pt idx="134">
                  <c:v>-4.0603816455216532E-2</c:v>
                </c:pt>
                <c:pt idx="135">
                  <c:v>-4.0001578691824677E-2</c:v>
                </c:pt>
                <c:pt idx="136">
                  <c:v>-3.9412793718281831E-2</c:v>
                </c:pt>
                <c:pt idx="137">
                  <c:v>-3.8837059329353947E-2</c:v>
                </c:pt>
                <c:pt idx="138">
                  <c:v>-3.8273988429395604E-2</c:v>
                </c:pt>
                <c:pt idx="139">
                  <c:v>-3.7723208345603575E-2</c:v>
                </c:pt>
                <c:pt idx="140">
                  <c:v>-3.7184360178191912E-2</c:v>
                </c:pt>
                <c:pt idx="141">
                  <c:v>-3.6657098185071832E-2</c:v>
                </c:pt>
                <c:pt idx="142">
                  <c:v>-3.6141089198993497E-2</c:v>
                </c:pt>
                <c:pt idx="143">
                  <c:v>-3.5636012075096077E-2</c:v>
                </c:pt>
                <c:pt idx="144">
                  <c:v>-3.5141557167087764E-2</c:v>
                </c:pt>
                <c:pt idx="145">
                  <c:v>-3.4657425830300043E-2</c:v>
                </c:pt>
                <c:pt idx="146">
                  <c:v>-3.4183329950005781E-2</c:v>
                </c:pt>
                <c:pt idx="147">
                  <c:v>-3.3718991493579917E-2</c:v>
                </c:pt>
                <c:pt idx="148">
                  <c:v>-3.3264142085006707E-2</c:v>
                </c:pt>
                <c:pt idx="149">
                  <c:v>-3.2818522600566141E-2</c:v>
                </c:pt>
                <c:pt idx="150">
                  <c:v>-3.2381882784357281E-2</c:v>
                </c:pt>
                <c:pt idx="151">
                  <c:v>-3.1953980882641127E-2</c:v>
                </c:pt>
                <c:pt idx="152">
                  <c:v>-3.1534583295861188E-2</c:v>
                </c:pt>
                <c:pt idx="153">
                  <c:v>-3.1123464247398334E-2</c:v>
                </c:pt>
                <c:pt idx="154">
                  <c:v>-3.0720405468123376E-2</c:v>
                </c:pt>
                <c:pt idx="155">
                  <c:v>-3.032519589586808E-2</c:v>
                </c:pt>
                <c:pt idx="156">
                  <c:v>-2.9937631388998472E-2</c:v>
                </c:pt>
                <c:pt idx="157">
                  <c:v>-2.9557514453361834E-2</c:v>
                </c:pt>
                <c:pt idx="158">
                  <c:v>-2.918465398184384E-2</c:v>
                </c:pt>
                <c:pt idx="159">
                  <c:v>-2.881886500588747E-2</c:v>
                </c:pt>
                <c:pt idx="160">
                  <c:v>-2.845996845833591E-2</c:v>
                </c:pt>
                <c:pt idx="161">
                  <c:v>-2.8107790947032221E-2</c:v>
                </c:pt>
                <c:pt idx="162">
                  <c:v>-2.7762164538549246E-2</c:v>
                </c:pt>
                <c:pt idx="163">
                  <c:v>-2.7422926551601255E-2</c:v>
                </c:pt>
                <c:pt idx="164">
                  <c:v>-2.7089919359611764E-2</c:v>
                </c:pt>
                <c:pt idx="165">
                  <c:v>-2.6762990201925296E-2</c:v>
                </c:pt>
                <c:pt idx="166">
                  <c:v>-2.6441991003323586E-2</c:v>
                </c:pt>
                <c:pt idx="167">
                  <c:v>-2.6126778201342991E-2</c:v>
                </c:pt>
                <c:pt idx="168">
                  <c:v>-2.5817212581032829E-2</c:v>
                </c:pt>
                <c:pt idx="169">
                  <c:v>-2.5513159116797461E-2</c:v>
                </c:pt>
                <c:pt idx="170">
                  <c:v>-2.5214486820988011E-2</c:v>
                </c:pt>
                <c:pt idx="171">
                  <c:v>-2.4921068598837179E-2</c:v>
                </c:pt>
                <c:pt idx="172">
                  <c:v>-2.4632781109545653E-2</c:v>
                </c:pt>
                <c:pt idx="173">
                  <c:v>-2.4349504633119027E-2</c:v>
                </c:pt>
                <c:pt idx="174">
                  <c:v>-2.4071122942746905E-2</c:v>
                </c:pt>
                <c:pt idx="175">
                  <c:v>-2.3797523182427206E-2</c:v>
                </c:pt>
                <c:pt idx="176">
                  <c:v>-2.352859574960673E-2</c:v>
                </c:pt>
                <c:pt idx="177">
                  <c:v>-2.3264234182577878E-2</c:v>
                </c:pt>
                <c:pt idx="178">
                  <c:v>-2.3004335052461855E-2</c:v>
                </c:pt>
                <c:pt idx="179">
                  <c:v>-2.2748797859485709E-2</c:v>
                </c:pt>
                <c:pt idx="180">
                  <c:v>-2.2497524933432347E-2</c:v>
                </c:pt>
                <c:pt idx="181">
                  <c:v>-2.2250421338038961E-2</c:v>
                </c:pt>
                <c:pt idx="182">
                  <c:v>-2.2007394779142622E-2</c:v>
                </c:pt>
                <c:pt idx="183">
                  <c:v>-2.1768355516459989E-2</c:v>
                </c:pt>
                <c:pt idx="184">
                  <c:v>-2.153321627878696E-2</c:v>
                </c:pt>
                <c:pt idx="185">
                  <c:v>-2.1301892182482185E-2</c:v>
                </c:pt>
                <c:pt idx="186">
                  <c:v>-2.1074300653101594E-2</c:v>
                </c:pt>
                <c:pt idx="187">
                  <c:v>-2.0850361350033986E-2</c:v>
                </c:pt>
                <c:pt idx="188">
                  <c:v>-2.0629996093996562E-2</c:v>
                </c:pt>
                <c:pt idx="189">
                  <c:v>-2.0413128797280838E-2</c:v>
                </c:pt>
                <c:pt idx="190">
                  <c:v>-2.0199685396635483E-2</c:v>
                </c:pt>
                <c:pt idx="191">
                  <c:v>-1.998959378864738E-2</c:v>
                </c:pt>
                <c:pt idx="192">
                  <c:v>-1.9782783767528185E-2</c:v>
                </c:pt>
                <c:pt idx="193">
                  <c:v>-1.9579186965224458E-2</c:v>
                </c:pt>
                <c:pt idx="194">
                  <c:v>-1.9378736793706788E-2</c:v>
                </c:pt>
                <c:pt idx="195">
                  <c:v>-1.9181368389388505E-2</c:v>
                </c:pt>
                <c:pt idx="196">
                  <c:v>-1.8987018559561041E-2</c:v>
                </c:pt>
                <c:pt idx="197">
                  <c:v>-1.8795625730779784E-2</c:v>
                </c:pt>
                <c:pt idx="198">
                  <c:v>-1.8607129899099802E-2</c:v>
                </c:pt>
                <c:pt idx="199">
                  <c:v>-1.8421472582088247E-2</c:v>
                </c:pt>
                <c:pt idx="200">
                  <c:v>-1.8238596772572963E-2</c:v>
                </c:pt>
                <c:pt idx="201">
                  <c:v>-1.8058446893997063E-2</c:v>
                </c:pt>
                <c:pt idx="202">
                  <c:v>-1.7880968757385006E-2</c:v>
                </c:pt>
                <c:pt idx="203">
                  <c:v>-1.7706109519778364E-2</c:v>
                </c:pt>
                <c:pt idx="204">
                  <c:v>-1.7533817644160808E-2</c:v>
                </c:pt>
                <c:pt idx="205">
                  <c:v>-1.7364042860745652E-2</c:v>
                </c:pt>
                <c:pt idx="206">
                  <c:v>-1.7196736129620877E-2</c:v>
                </c:pt>
                <c:pt idx="207">
                  <c:v>-1.7031849604660018E-2</c:v>
                </c:pt>
                <c:pt idx="208">
                  <c:v>-1.6869336598690849E-2</c:v>
                </c:pt>
                <c:pt idx="209">
                  <c:v>-1.6709151549815952E-2</c:v>
                </c:pt>
                <c:pt idx="210">
                  <c:v>-1.6551249988910135E-2</c:v>
                </c:pt>
                <c:pt idx="211">
                  <c:v>-1.6395588508186398E-2</c:v>
                </c:pt>
                <c:pt idx="212">
                  <c:v>-1.6242124730825678E-2</c:v>
                </c:pt>
                <c:pt idx="213">
                  <c:v>-1.6090817281619478E-2</c:v>
                </c:pt>
                <c:pt idx="214">
                  <c:v>-1.5941625758582417E-2</c:v>
                </c:pt>
                <c:pt idx="215">
                  <c:v>-1.5794510705513611E-2</c:v>
                </c:pt>
                <c:pt idx="216">
                  <c:v>-1.5649433585439094E-2</c:v>
                </c:pt>
                <c:pt idx="217">
                  <c:v>-1.5506356754948328E-2</c:v>
                </c:pt>
                <c:pt idx="218">
                  <c:v>-1.5365243439343661E-2</c:v>
                </c:pt>
                <c:pt idx="219">
                  <c:v>-1.522605770861726E-2</c:v>
                </c:pt>
                <c:pt idx="220">
                  <c:v>-1.5088764454172522E-2</c:v>
                </c:pt>
                <c:pt idx="221">
                  <c:v>-1.4953329366327959E-2</c:v>
                </c:pt>
                <c:pt idx="222">
                  <c:v>-1.4819718912509335E-2</c:v>
                </c:pt>
                <c:pt idx="223">
                  <c:v>-1.4687900316153284E-2</c:v>
                </c:pt>
                <c:pt idx="224">
                  <c:v>-1.4557841536275771E-2</c:v>
                </c:pt>
                <c:pt idx="225">
                  <c:v>-1.4429511247669051E-2</c:v>
                </c:pt>
                <c:pt idx="226">
                  <c:v>-1.4302878821752085E-2</c:v>
                </c:pt>
                <c:pt idx="227">
                  <c:v>-1.417791430797459E-2</c:v>
                </c:pt>
                <c:pt idx="228">
                  <c:v>-1.4054588415842163E-2</c:v>
                </c:pt>
                <c:pt idx="229">
                  <c:v>-1.3932872497464777E-2</c:v>
                </c:pt>
                <c:pt idx="230">
                  <c:v>-1.3812738530663298E-2</c:v>
                </c:pt>
                <c:pt idx="231">
                  <c:v>-1.3694159102581555E-2</c:v>
                </c:pt>
                <c:pt idx="232">
                  <c:v>-1.3577107393803694E-2</c:v>
                </c:pt>
                <c:pt idx="233">
                  <c:v>-1.346155716294835E-2</c:v>
                </c:pt>
                <c:pt idx="234">
                  <c:v>-1.3347482731748536E-2</c:v>
                </c:pt>
                <c:pt idx="235">
                  <c:v>-1.3234858970547464E-2</c:v>
                </c:pt>
                <c:pt idx="236">
                  <c:v>-1.3123661284250177E-2</c:v>
                </c:pt>
                <c:pt idx="237">
                  <c:v>-1.3013865598706723E-2</c:v>
                </c:pt>
                <c:pt idx="238">
                  <c:v>-1.2905448347467915E-2</c:v>
                </c:pt>
                <c:pt idx="239">
                  <c:v>-1.2798386458952236E-2</c:v>
                </c:pt>
                <c:pt idx="240">
                  <c:v>-1.2692657343997851E-2</c:v>
                </c:pt>
                <c:pt idx="241">
                  <c:v>-1.2588238883760426E-2</c:v>
                </c:pt>
                <c:pt idx="242">
                  <c:v>-1.2485109417975544E-2</c:v>
                </c:pt>
                <c:pt idx="243">
                  <c:v>-1.2383247733567209E-2</c:v>
                </c:pt>
                <c:pt idx="244">
                  <c:v>-1.2282633053571803E-2</c:v>
                </c:pt>
                <c:pt idx="245">
                  <c:v>-1.2183245026396648E-2</c:v>
                </c:pt>
                <c:pt idx="246">
                  <c:v>-1.208506371537413E-2</c:v>
                </c:pt>
                <c:pt idx="247">
                  <c:v>-1.1988069588626043E-2</c:v>
                </c:pt>
                <c:pt idx="248">
                  <c:v>-1.1892243509206367E-2</c:v>
                </c:pt>
                <c:pt idx="249">
                  <c:v>-1.1797566725530765E-2</c:v>
                </c:pt>
                <c:pt idx="250">
                  <c:v>-1.1704020862075289E-2</c:v>
                </c:pt>
                <c:pt idx="251">
                  <c:v>-1.1611587910331296E-2</c:v>
                </c:pt>
                <c:pt idx="252">
                  <c:v>-1.1520250220021398E-2</c:v>
                </c:pt>
                <c:pt idx="253">
                  <c:v>-1.1429990490551635E-2</c:v>
                </c:pt>
                <c:pt idx="254">
                  <c:v>-1.1340791762717527E-2</c:v>
                </c:pt>
                <c:pt idx="255">
                  <c:v>-1.1252637410612547E-2</c:v>
                </c:pt>
                <c:pt idx="256">
                  <c:v>-1.1165511133790237E-2</c:v>
                </c:pt>
                <c:pt idx="257">
                  <c:v>-1.1079396949616141E-2</c:v>
                </c:pt>
                <c:pt idx="258">
                  <c:v>-1.0994279185845519E-2</c:v>
                </c:pt>
                <c:pt idx="259">
                  <c:v>-1.0910142473398523E-2</c:v>
                </c:pt>
                <c:pt idx="260">
                  <c:v>-1.0826971739320934E-2</c:v>
                </c:pt>
                <c:pt idx="261">
                  <c:v>-1.0744752199952986E-2</c:v>
                </c:pt>
                <c:pt idx="262">
                  <c:v>-1.0663469354272623E-2</c:v>
                </c:pt>
                <c:pt idx="263">
                  <c:v>-1.0583108977410096E-2</c:v>
                </c:pt>
                <c:pt idx="264">
                  <c:v>-1.0503657114355996E-2</c:v>
                </c:pt>
                <c:pt idx="265">
                  <c:v>-1.0425100073809293E-2</c:v>
                </c:pt>
                <c:pt idx="266">
                  <c:v>-1.0347424422217064E-2</c:v>
                </c:pt>
                <c:pt idx="267">
                  <c:v>-1.0270616977947594E-2</c:v>
                </c:pt>
                <c:pt idx="268">
                  <c:v>-1.0194664805633184E-2</c:v>
                </c:pt>
                <c:pt idx="269">
                  <c:v>-1.0119555210650548E-2</c:v>
                </c:pt>
                <c:pt idx="270">
                  <c:v>-1.0045275733750868E-2</c:v>
                </c:pt>
                <c:pt idx="271">
                  <c:v>-9.9718141458319792E-3</c:v>
                </c:pt>
                <c:pt idx="272">
                  <c:v>-9.899158442831785E-3</c:v>
                </c:pt>
                <c:pt idx="273">
                  <c:v>-9.8272968407781807E-3</c:v>
                </c:pt>
                <c:pt idx="274">
                  <c:v>-9.7562177709373185E-3</c:v>
                </c:pt>
                <c:pt idx="275">
                  <c:v>-9.6859098751086309E-3</c:v>
                </c:pt>
                <c:pt idx="276">
                  <c:v>-9.6163620010320163E-3</c:v>
                </c:pt>
                <c:pt idx="277">
                  <c:v>-9.5475631979089499E-3</c:v>
                </c:pt>
                <c:pt idx="278">
                  <c:v>-9.4795027120370308E-3</c:v>
                </c:pt>
                <c:pt idx="279">
                  <c:v>-9.4121699825641045E-3</c:v>
                </c:pt>
                <c:pt idx="280">
                  <c:v>-9.3455546373383408E-3</c:v>
                </c:pt>
                <c:pt idx="281">
                  <c:v>-9.2796464888647585E-3</c:v>
                </c:pt>
                <c:pt idx="282">
                  <c:v>-9.2144355303649134E-3</c:v>
                </c:pt>
                <c:pt idx="283">
                  <c:v>-9.1499119319378014E-3</c:v>
                </c:pt>
                <c:pt idx="284">
                  <c:v>-9.08606603680992E-3</c:v>
                </c:pt>
                <c:pt idx="285">
                  <c:v>-9.0228883576699455E-3</c:v>
                </c:pt>
                <c:pt idx="286">
                  <c:v>-8.9603695731224984E-3</c:v>
                </c:pt>
                <c:pt idx="287">
                  <c:v>-8.8985005241975848E-3</c:v>
                </c:pt>
                <c:pt idx="288">
                  <c:v>-8.8372722109522975E-3</c:v>
                </c:pt>
                <c:pt idx="289">
                  <c:v>-8.7766757891772247E-3</c:v>
                </c:pt>
                <c:pt idx="290">
                  <c:v>-8.7167025671510325E-3</c:v>
                </c:pt>
                <c:pt idx="291">
                  <c:v>-8.6573440024954873E-3</c:v>
                </c:pt>
                <c:pt idx="292">
                  <c:v>-8.5985916990996853E-3</c:v>
                </c:pt>
                <c:pt idx="293">
                  <c:v>-8.5404374041098616E-3</c:v>
                </c:pt>
                <c:pt idx="294">
                  <c:v>-8.4828730050168794E-3</c:v>
                </c:pt>
                <c:pt idx="295">
                  <c:v>-8.425890526767869E-3</c:v>
                </c:pt>
                <c:pt idx="296">
                  <c:v>-8.3694821290013887E-3</c:v>
                </c:pt>
                <c:pt idx="297">
                  <c:v>-8.3136401033034185E-3</c:v>
                </c:pt>
                <c:pt idx="298">
                  <c:v>-8.2583568705514379E-3</c:v>
                </c:pt>
                <c:pt idx="299">
                  <c:v>-8.2036249783102276E-3</c:v>
                </c:pt>
                <c:pt idx="300">
                  <c:v>-8.1494370983015724E-3</c:v>
                </c:pt>
                <c:pt idx="301">
                  <c:v>-8.095786023916314E-3</c:v>
                </c:pt>
                <c:pt idx="302">
                  <c:v>-8.0426646677931677E-3</c:v>
                </c:pt>
                <c:pt idx="303">
                  <c:v>-7.9900660594624563E-3</c:v>
                </c:pt>
                <c:pt idx="304">
                  <c:v>-7.9379833430232045E-3</c:v>
                </c:pt>
                <c:pt idx="305">
                  <c:v>-7.8864097748894083E-3</c:v>
                </c:pt>
                <c:pt idx="306">
                  <c:v>-7.8353387215876202E-3</c:v>
                </c:pt>
                <c:pt idx="307">
                  <c:v>-7.7847636575993605E-3</c:v>
                </c:pt>
                <c:pt idx="308">
                  <c:v>-7.7346781632549842E-3</c:v>
                </c:pt>
                <c:pt idx="309">
                  <c:v>-7.685075922672255E-3</c:v>
                </c:pt>
                <c:pt idx="310">
                  <c:v>-7.6359507217484681E-3</c:v>
                </c:pt>
                <c:pt idx="311">
                  <c:v>-7.5872964461961576E-3</c:v>
                </c:pt>
                <c:pt idx="312">
                  <c:v>-7.539107079612274E-3</c:v>
                </c:pt>
                <c:pt idx="313">
                  <c:v>-7.4913767016095345E-3</c:v>
                </c:pt>
                <c:pt idx="314">
                  <c:v>-7.4440994859769705E-3</c:v>
                </c:pt>
                <c:pt idx="315">
                  <c:v>-7.3972696988748466E-3</c:v>
                </c:pt>
                <c:pt idx="316">
                  <c:v>-7.3508816970910117E-3</c:v>
                </c:pt>
                <c:pt idx="317">
                  <c:v>-7.3049299263191429E-3</c:v>
                </c:pt>
                <c:pt idx="318">
                  <c:v>-7.2594089194763373E-3</c:v>
                </c:pt>
                <c:pt idx="319">
                  <c:v>-7.2143132950671591E-3</c:v>
                </c:pt>
                <c:pt idx="320">
                  <c:v>-7.1696377555696984E-3</c:v>
                </c:pt>
                <c:pt idx="321">
                  <c:v>-7.1253770858736446E-3</c:v>
                </c:pt>
                <c:pt idx="322">
                  <c:v>-7.0815261517348169E-3</c:v>
                </c:pt>
                <c:pt idx="323">
                  <c:v>-7.038079898276919E-3</c:v>
                </c:pt>
                <c:pt idx="324">
                  <c:v>-6.9950333485204012E-3</c:v>
                </c:pt>
                <c:pt idx="325">
                  <c:v>-6.952381601940079E-3</c:v>
                </c:pt>
                <c:pt idx="326">
                  <c:v>-6.910119833060383E-3</c:v>
                </c:pt>
                <c:pt idx="327">
                  <c:v>-6.868243290078662E-3</c:v>
                </c:pt>
                <c:pt idx="328">
                  <c:v>-6.8267472935082309E-3</c:v>
                </c:pt>
                <c:pt idx="329">
                  <c:v>-6.7856272348718024E-3</c:v>
                </c:pt>
                <c:pt idx="330">
                  <c:v>-6.7448785754012268E-3</c:v>
                </c:pt>
                <c:pt idx="331">
                  <c:v>-6.7044968447699544E-3</c:v>
                </c:pt>
                <c:pt idx="332">
                  <c:v>-6.6644776398687156E-3</c:v>
                </c:pt>
                <c:pt idx="333">
                  <c:v>-6.6248166235794818E-3</c:v>
                </c:pt>
                <c:pt idx="334">
                  <c:v>-6.585509523600922E-3</c:v>
                </c:pt>
                <c:pt idx="335">
                  <c:v>-6.5465521312794237E-3</c:v>
                </c:pt>
                <c:pt idx="336">
                  <c:v>-6.5079403004756863E-3</c:v>
                </c:pt>
                <c:pt idx="337">
                  <c:v>-6.4696699464530374E-3</c:v>
                </c:pt>
                <c:pt idx="338">
                  <c:v>-6.4317370447814692E-3</c:v>
                </c:pt>
                <c:pt idx="339">
                  <c:v>-6.394137630279061E-3</c:v>
                </c:pt>
                <c:pt idx="340">
                  <c:v>-6.3568677959559249E-3</c:v>
                </c:pt>
                <c:pt idx="341">
                  <c:v>-6.3199236920005817E-3</c:v>
                </c:pt>
                <c:pt idx="342">
                  <c:v>-6.2833015247670317E-3</c:v>
                </c:pt>
                <c:pt idx="343">
                  <c:v>-6.24699755579967E-3</c:v>
                </c:pt>
                <c:pt idx="344">
                  <c:v>-6.2110081008712086E-3</c:v>
                </c:pt>
                <c:pt idx="345">
                  <c:v>-6.1753295290277697E-3</c:v>
                </c:pt>
                <c:pt idx="346">
                  <c:v>-6.1399582616830156E-3</c:v>
                </c:pt>
                <c:pt idx="347">
                  <c:v>-6.1048907717008377E-3</c:v>
                </c:pt>
                <c:pt idx="348">
                  <c:v>-6.0701235825077852E-3</c:v>
                </c:pt>
                <c:pt idx="349">
                  <c:v>-6.0356532672335601E-3</c:v>
                </c:pt>
                <c:pt idx="350">
                  <c:v>-6.0014764478486127E-3</c:v>
                </c:pt>
                <c:pt idx="351">
                  <c:v>-5.9675897943389823E-3</c:v>
                </c:pt>
                <c:pt idx="352">
                  <c:v>-5.9339900238770038E-3</c:v>
                </c:pt>
                <c:pt idx="353">
                  <c:v>-5.9006739000328576E-3</c:v>
                </c:pt>
                <c:pt idx="354">
                  <c:v>-5.8676382319773962E-3</c:v>
                </c:pt>
                <c:pt idx="355">
                  <c:v>-5.8348798737163504E-3</c:v>
                </c:pt>
                <c:pt idx="356">
                  <c:v>-5.8023957233351376E-3</c:v>
                </c:pt>
                <c:pt idx="357">
                  <c:v>-5.7701827222596718E-3</c:v>
                </c:pt>
                <c:pt idx="358">
                  <c:v>-5.7382378545263908E-3</c:v>
                </c:pt>
                <c:pt idx="359">
                  <c:v>-5.7065581460745488E-3</c:v>
                </c:pt>
                <c:pt idx="360">
                  <c:v>-5.6751406640442844E-3</c:v>
                </c:pt>
                <c:pt idx="361">
                  <c:v>-5.6439825160968593E-3</c:v>
                </c:pt>
                <c:pt idx="362">
                  <c:v>-5.6130808497407174E-3</c:v>
                </c:pt>
                <c:pt idx="363">
                  <c:v>-5.5824328516724253E-3</c:v>
                </c:pt>
                <c:pt idx="364">
                  <c:v>-5.5520357471345325E-3</c:v>
                </c:pt>
                <c:pt idx="365">
                  <c:v>-5.5218867992790034E-3</c:v>
                </c:pt>
                <c:pt idx="366">
                  <c:v>-5.4919833085472335E-3</c:v>
                </c:pt>
                <c:pt idx="367">
                  <c:v>-5.4623226120658072E-3</c:v>
                </c:pt>
                <c:pt idx="368">
                  <c:v>-5.4329020830355757E-3</c:v>
                </c:pt>
                <c:pt idx="369">
                  <c:v>-5.4037191301652826E-3</c:v>
                </c:pt>
                <c:pt idx="370">
                  <c:v>-5.374771197076164E-3</c:v>
                </c:pt>
                <c:pt idx="371">
                  <c:v>-5.3460557617539938E-3</c:v>
                </c:pt>
                <c:pt idx="372">
                  <c:v>-5.3175703359847285E-3</c:v>
                </c:pt>
                <c:pt idx="373">
                  <c:v>-5.2893124648148021E-3</c:v>
                </c:pt>
                <c:pt idx="374">
                  <c:v>-5.261279726023812E-3</c:v>
                </c:pt>
                <c:pt idx="375">
                  <c:v>-5.2334697295882207E-3</c:v>
                </c:pt>
                <c:pt idx="376">
                  <c:v>-5.2058801171809676E-3</c:v>
                </c:pt>
                <c:pt idx="377">
                  <c:v>-5.1785085616635126E-3</c:v>
                </c:pt>
                <c:pt idx="378">
                  <c:v>-5.1513527665857295E-3</c:v>
                </c:pt>
                <c:pt idx="379">
                  <c:v>-5.1244104657094868E-3</c:v>
                </c:pt>
                <c:pt idx="380">
                  <c:v>-5.0976794225258562E-3</c:v>
                </c:pt>
                <c:pt idx="381">
                  <c:v>-5.0711574297902483E-3</c:v>
                </c:pt>
                <c:pt idx="382">
                  <c:v>-5.0448423090628499E-3</c:v>
                </c:pt>
                <c:pt idx="383">
                  <c:v>-5.0187319102567964E-3</c:v>
                </c:pt>
                <c:pt idx="384">
                  <c:v>-4.9928241111993734E-3</c:v>
                </c:pt>
                <c:pt idx="385">
                  <c:v>-4.9671168171917471E-3</c:v>
                </c:pt>
                <c:pt idx="386">
                  <c:v>-4.9416079605872259E-3</c:v>
                </c:pt>
                <c:pt idx="387">
                  <c:v>-4.9162955003729126E-3</c:v>
                </c:pt>
                <c:pt idx="388">
                  <c:v>-4.8911774217509588E-3</c:v>
                </c:pt>
                <c:pt idx="389">
                  <c:v>-4.8662517357470798E-3</c:v>
                </c:pt>
                <c:pt idx="390">
                  <c:v>-4.8415164788008364E-3</c:v>
                </c:pt>
                <c:pt idx="391">
                  <c:v>-4.8169697123878873E-3</c:v>
                </c:pt>
                <c:pt idx="392">
                  <c:v>-4.7926095226261834E-3</c:v>
                </c:pt>
                <c:pt idx="393">
                  <c:v>-4.7684340199114373E-3</c:v>
                </c:pt>
                <c:pt idx="394">
                  <c:v>-4.7444413385388847E-3</c:v>
                </c:pt>
                <c:pt idx="395">
                  <c:v>-4.7206296363461577E-3</c:v>
                </c:pt>
                <c:pt idx="396">
                  <c:v>-4.6969970943547493E-3</c:v>
                </c:pt>
                <c:pt idx="397">
                  <c:v>-4.6735419164216901E-3</c:v>
                </c:pt>
                <c:pt idx="398">
                  <c:v>-4.650262328894132E-3</c:v>
                </c:pt>
                <c:pt idx="399">
                  <c:v>-4.6271565802725612E-3</c:v>
                </c:pt>
                <c:pt idx="400">
                  <c:v>-4.6042229408823857E-3</c:v>
                </c:pt>
                <c:pt idx="401">
                  <c:v>-4.5814597025388938E-3</c:v>
                </c:pt>
                <c:pt idx="402">
                  <c:v>-4.5588651782374834E-3</c:v>
                </c:pt>
                <c:pt idx="403">
                  <c:v>-4.5364377018333162E-3</c:v>
                </c:pt>
                <c:pt idx="404">
                  <c:v>-4.5141756277324533E-3</c:v>
                </c:pt>
                <c:pt idx="405">
                  <c:v>-4.4920773305878459E-3</c:v>
                </c:pt>
                <c:pt idx="406">
                  <c:v>-4.4701412050027227E-3</c:v>
                </c:pt>
                <c:pt idx="407">
                  <c:v>-4.4483656652358232E-3</c:v>
                </c:pt>
                <c:pt idx="408">
                  <c:v>-4.4267491449092545E-3</c:v>
                </c:pt>
                <c:pt idx="409">
                  <c:v>-4.4052900967348962E-3</c:v>
                </c:pt>
                <c:pt idx="410">
                  <c:v>-4.3839869922220219E-3</c:v>
                </c:pt>
                <c:pt idx="411">
                  <c:v>-4.362838321415566E-3</c:v>
                </c:pt>
                <c:pt idx="412">
                  <c:v>-4.3418425926180443E-3</c:v>
                </c:pt>
                <c:pt idx="413">
                  <c:v>-4.320998332131119E-3</c:v>
                </c:pt>
                <c:pt idx="414">
                  <c:v>-4.3003040839910342E-3</c:v>
                </c:pt>
                <c:pt idx="415">
                  <c:v>-4.2797584097151063E-3</c:v>
                </c:pt>
                <c:pt idx="416">
                  <c:v>-4.2593598880473925E-3</c:v>
                </c:pt>
                <c:pt idx="417">
                  <c:v>-4.2391071147151686E-3</c:v>
                </c:pt>
                <c:pt idx="418">
                  <c:v>-4.2189987021820615E-3</c:v>
                </c:pt>
                <c:pt idx="419">
                  <c:v>-4.1990332794129342E-3</c:v>
                </c:pt>
                <c:pt idx="420">
                  <c:v>-4.1792094916316188E-3</c:v>
                </c:pt>
                <c:pt idx="421">
                  <c:v>-4.1595260000992437E-3</c:v>
                </c:pt>
                <c:pt idx="422">
                  <c:v>-4.1399814818773818E-3</c:v>
                </c:pt>
                <c:pt idx="423">
                  <c:v>-4.1205746296124257E-3</c:v>
                </c:pt>
                <c:pt idx="424">
                  <c:v>-4.1013041513088579E-3</c:v>
                </c:pt>
                <c:pt idx="425">
                  <c:v>-4.0821687701163081E-3</c:v>
                </c:pt>
                <c:pt idx="426">
                  <c:v>-4.0631672241186649E-3</c:v>
                </c:pt>
                <c:pt idx="427">
                  <c:v>-4.0442982661183947E-3</c:v>
                </c:pt>
                <c:pt idx="428">
                  <c:v>-4.025560663437967E-3</c:v>
                </c:pt>
                <c:pt idx="429">
                  <c:v>-4.0069531977110729E-3</c:v>
                </c:pt>
                <c:pt idx="430">
                  <c:v>-3.9884746646880881E-3</c:v>
                </c:pt>
                <c:pt idx="431">
                  <c:v>-3.9701238740370926E-3</c:v>
                </c:pt>
                <c:pt idx="432">
                  <c:v>-3.9518996491515147E-3</c:v>
                </c:pt>
                <c:pt idx="433">
                  <c:v>-3.9338008269622733E-3</c:v>
                </c:pt>
                <c:pt idx="434">
                  <c:v>-3.9158262577477509E-3</c:v>
                </c:pt>
                <c:pt idx="435">
                  <c:v>-3.8979748049525107E-3</c:v>
                </c:pt>
                <c:pt idx="436">
                  <c:v>-3.8802453450070672E-3</c:v>
                </c:pt>
                <c:pt idx="437">
                  <c:v>-3.8626367671477282E-3</c:v>
                </c:pt>
                <c:pt idx="438">
                  <c:v>-3.8451479732432218E-3</c:v>
                </c:pt>
                <c:pt idx="439">
                  <c:v>-3.8277778776207743E-3</c:v>
                </c:pt>
                <c:pt idx="440">
                  <c:v>-3.8105254069001845E-3</c:v>
                </c:pt>
                <c:pt idx="441">
                  <c:v>-3.793389499823423E-3</c:v>
                </c:pt>
                <c:pt idx="442">
                  <c:v>-3.7763691070906782E-3</c:v>
                </c:pt>
                <c:pt idx="443">
                  <c:v>-3.7594631912018991E-3</c:v>
                </c:pt>
                <c:pt idx="444">
                  <c:v>-3.7426707262937565E-3</c:v>
                </c:pt>
                <c:pt idx="445">
                  <c:v>-3.7259906979862979E-3</c:v>
                </c:pt>
                <c:pt idx="446">
                  <c:v>-3.7094221032276465E-3</c:v>
                </c:pt>
                <c:pt idx="447">
                  <c:v>-3.6929639501407721E-3</c:v>
                </c:pt>
                <c:pt idx="448">
                  <c:v>-3.6766152578784146E-3</c:v>
                </c:pt>
                <c:pt idx="449">
                  <c:v>-3.6603750564695612E-3</c:v>
                </c:pt>
                <c:pt idx="450">
                  <c:v>-3.6442423866818456E-3</c:v>
                </c:pt>
                <c:pt idx="451">
                  <c:v>-3.6282162998755078E-3</c:v>
                </c:pt>
                <c:pt idx="452">
                  <c:v>-3.6122958578612479E-3</c:v>
                </c:pt>
                <c:pt idx="453">
                  <c:v>-3.596480132766739E-3</c:v>
                </c:pt>
                <c:pt idx="454">
                  <c:v>-3.5807682068967547E-3</c:v>
                </c:pt>
                <c:pt idx="455">
                  <c:v>-3.5651591726010433E-3</c:v>
                </c:pt>
                <c:pt idx="456">
                  <c:v>-3.5496521321438236E-3</c:v>
                </c:pt>
                <c:pt idx="457">
                  <c:v>-3.534246197570159E-3</c:v>
                </c:pt>
                <c:pt idx="458">
                  <c:v>-3.5189404905821638E-3</c:v>
                </c:pt>
                <c:pt idx="459">
                  <c:v>-3.503734142409664E-3</c:v>
                </c:pt>
                <c:pt idx="460">
                  <c:v>-3.4886262936908797E-3</c:v>
                </c:pt>
                <c:pt idx="461">
                  <c:v>-3.4736160943434043E-3</c:v>
                </c:pt>
                <c:pt idx="462">
                  <c:v>-3.4587027034513767E-3</c:v>
                </c:pt>
                <c:pt idx="463">
                  <c:v>-3.443885289143312E-3</c:v>
                </c:pt>
                <c:pt idx="464">
                  <c:v>-3.4291630284722552E-3</c:v>
                </c:pt>
                <c:pt idx="465">
                  <c:v>-3.4145351073097486E-3</c:v>
                </c:pt>
                <c:pt idx="466">
                  <c:v>-3.4000007202237208E-3</c:v>
                </c:pt>
                <c:pt idx="467">
                  <c:v>-3.3855590703717447E-3</c:v>
                </c:pt>
                <c:pt idx="468">
                  <c:v>-3.3712093693897128E-3</c:v>
                </c:pt>
                <c:pt idx="469">
                  <c:v>-3.3569508372863002E-3</c:v>
                </c:pt>
                <c:pt idx="470">
                  <c:v>-3.3427827023306796E-3</c:v>
                </c:pt>
                <c:pt idx="471">
                  <c:v>-3.3287042009535941E-3</c:v>
                </c:pt>
                <c:pt idx="472">
                  <c:v>-3.3147145776412676E-3</c:v>
                </c:pt>
                <c:pt idx="473">
                  <c:v>-3.3008130848332677E-3</c:v>
                </c:pt>
                <c:pt idx="474">
                  <c:v>-3.2869989828208557E-3</c:v>
                </c:pt>
                <c:pt idx="475">
                  <c:v>-3.2732715396534377E-3</c:v>
                </c:pt>
                <c:pt idx="476">
                  <c:v>-3.2596300310344739E-3</c:v>
                </c:pt>
                <c:pt idx="477">
                  <c:v>-3.2460737402290126E-3</c:v>
                </c:pt>
                <c:pt idx="478">
                  <c:v>-3.2326019579696384E-3</c:v>
                </c:pt>
                <c:pt idx="479">
                  <c:v>-3.2192139823597463E-3</c:v>
                </c:pt>
                <c:pt idx="480">
                  <c:v>-3.2059091187864449E-3</c:v>
                </c:pt>
                <c:pt idx="481">
                  <c:v>-3.1926866798246845E-3</c:v>
                </c:pt>
                <c:pt idx="482">
                  <c:v>-3.1795459851537669E-3</c:v>
                </c:pt>
                <c:pt idx="483">
                  <c:v>-3.1664863614641004E-3</c:v>
                </c:pt>
                <c:pt idx="484">
                  <c:v>-3.1535071423749658E-3</c:v>
                </c:pt>
                <c:pt idx="485">
                  <c:v>-3.1406076683436071E-3</c:v>
                </c:pt>
                <c:pt idx="486">
                  <c:v>-3.1277872865871225E-3</c:v>
                </c:pt>
                <c:pt idx="487">
                  <c:v>-3.1150453509980395E-3</c:v>
                </c:pt>
                <c:pt idx="488">
                  <c:v>-3.1023812220557297E-3</c:v>
                </c:pt>
                <c:pt idx="489">
                  <c:v>-3.0897942667571922E-3</c:v>
                </c:pt>
                <c:pt idx="490">
                  <c:v>-3.0772838585273114E-3</c:v>
                </c:pt>
                <c:pt idx="491">
                  <c:v>-3.0648493771472298E-3</c:v>
                </c:pt>
                <c:pt idx="492">
                  <c:v>-3.0524902086734029E-3</c:v>
                </c:pt>
                <c:pt idx="493">
                  <c:v>-3.0402057453638534E-3</c:v>
                </c:pt>
                <c:pt idx="494">
                  <c:v>-3.0279953855988171E-3</c:v>
                </c:pt>
                <c:pt idx="495">
                  <c:v>-1.5139976927994086E-3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03-474D-BC3C-537B47E8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38544"/>
        <c:axId val="1186034384"/>
      </c:scatterChart>
      <c:valAx>
        <c:axId val="11469639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164603882367085"/>
              <c:y val="0.90007269499475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8096"/>
        <c:crossesAt val="-50"/>
        <c:crossBetween val="midCat"/>
      </c:valAx>
      <c:valAx>
        <c:axId val="114696809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050997272382001E-3"/>
              <c:y val="0.28954875538516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3936"/>
        <c:crossesAt val="0.1"/>
        <c:crossBetween val="midCat"/>
        <c:majorUnit val="10"/>
      </c:valAx>
      <c:valAx>
        <c:axId val="11860343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38544"/>
        <c:crosses val="max"/>
        <c:crossBetween val="midCat"/>
      </c:valAx>
      <c:valAx>
        <c:axId val="118603854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6034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789756128741477"/>
          <c:y val="0.23291897186321098"/>
          <c:w val="0.24357041990657205"/>
          <c:h val="0.1976772036148542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r>
              <a:rPr lang="en-US" altLang="ja-JP" sz="1050"/>
              <a:t>+1</a:t>
            </a:r>
          </a:p>
          <a:p>
            <a:pPr>
              <a:defRPr/>
            </a:pPr>
            <a:r>
              <a:rPr lang="en-US" altLang="ja-JP" sz="1050"/>
              <a:t>RL:</a:t>
            </a:r>
            <a:r>
              <a:rPr lang="ja-JP" altLang="en-US" sz="1050"/>
              <a:t>　</a:t>
            </a:r>
            <a:r>
              <a:rPr lang="en-US" altLang="ja-JP" sz="1050"/>
              <a:t>20dB</a:t>
            </a:r>
            <a:r>
              <a:rPr lang="ja-JP" altLang="en-US" sz="1050"/>
              <a:t>　</a:t>
            </a:r>
            <a:r>
              <a:rPr lang="en-US" altLang="ja-JP" sz="1050"/>
              <a:t>min</a:t>
            </a:r>
          </a:p>
          <a:p>
            <a:pPr>
              <a:defRPr/>
            </a:pPr>
            <a:r>
              <a:rPr lang="en-US" altLang="ja-JP" sz="1050"/>
              <a:t>VSWR:1.22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  <a:endParaRPr lang="ja-JP" altLang="en-US" sz="1050"/>
          </a:p>
        </c:rich>
      </c:tx>
      <c:layout>
        <c:manualLayout>
          <c:xMode val="edge"/>
          <c:yMode val="edge"/>
          <c:x val="0.50644163327227121"/>
          <c:y val="0.51992225461613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585678467437764"/>
          <c:y val="5.86736606903729E-2"/>
          <c:w val="0.73270172494624064"/>
          <c:h val="0.8180914885639295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AD-46F3-881A-B810E6E1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963936"/>
        <c:axId val="1146968096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演算部!$AV$33:$AV$528</c:f>
              <c:numCache>
                <c:formatCode>General</c:formatCode>
                <c:ptCount val="496"/>
                <c:pt idx="18">
                  <c:v>-0.53835030452751342</c:v>
                </c:pt>
                <c:pt idx="19">
                  <c:v>-0.55893872226002883</c:v>
                </c:pt>
                <c:pt idx="20">
                  <c:v>-0.58252224295962607</c:v>
                </c:pt>
                <c:pt idx="21">
                  <c:v>-0.60954825118870193</c:v>
                </c:pt>
                <c:pt idx="22">
                  <c:v>-0.64266731987793102</c:v>
                </c:pt>
                <c:pt idx="23">
                  <c:v>-0.67578638856716033</c:v>
                </c:pt>
                <c:pt idx="24">
                  <c:v>-0.71582542897401602</c:v>
                </c:pt>
                <c:pt idx="25">
                  <c:v>-0.76079102829767753</c:v>
                </c:pt>
                <c:pt idx="26">
                  <c:v>-0.81052796745180045</c:v>
                </c:pt>
                <c:pt idx="27">
                  <c:v>-0.86431882513421621</c:v>
                </c:pt>
                <c:pt idx="28">
                  <c:v>-0.92062263380727927</c:v>
                </c:pt>
                <c:pt idx="29">
                  <c:v>-0.97683085827479177</c:v>
                </c:pt>
                <c:pt idx="30">
                  <c:v>-1.0291645485125569</c:v>
                </c:pt>
                <c:pt idx="31">
                  <c:v>-1.0728874945434828</c:v>
                </c:pt>
                <c:pt idx="32">
                  <c:v>-1.1029779168935707</c:v>
                </c:pt>
                <c:pt idx="33">
                  <c:v>-1.1152161698017795</c:v>
                </c:pt>
                <c:pt idx="34">
                  <c:v>-1.107348220157633</c:v>
                </c:pt>
                <c:pt idx="35">
                  <c:v>-1.0797923943080616</c:v>
                </c:pt>
                <c:pt idx="36">
                  <c:v>-1.0355094689007407</c:v>
                </c:pt>
                <c:pt idx="37">
                  <c:v>-0.97910853556522326</c:v>
                </c:pt>
                <c:pt idx="38">
                  <c:v>-0.9156538099523357</c:v>
                </c:pt>
                <c:pt idx="39">
                  <c:v>-0.84967667402860458</c:v>
                </c:pt>
                <c:pt idx="40">
                  <c:v>-0.78464457252910103</c:v>
                </c:pt>
                <c:pt idx="41">
                  <c:v>-0.72285846873016923</c:v>
                </c:pt>
                <c:pt idx="42">
                  <c:v>-0.66561325978085939</c:v>
                </c:pt>
                <c:pt idx="43">
                  <c:v>-0.61345637828525557</c:v>
                </c:pt>
                <c:pt idx="44">
                  <c:v>-0.56644014313181867</c:v>
                </c:pt>
                <c:pt idx="45">
                  <c:v>-0.52432286013433027</c:v>
                </c:pt>
                <c:pt idx="46">
                  <c:v>-0.48671085121923968</c:v>
                </c:pt>
                <c:pt idx="47">
                  <c:v>-0.45315029548223129</c:v>
                </c:pt>
                <c:pt idx="48">
                  <c:v>-0.42318213604591803</c:v>
                </c:pt>
                <c:pt idx="49">
                  <c:v>-0.39637210933923356</c:v>
                </c:pt>
                <c:pt idx="50">
                  <c:v>-0.37232507115891256</c:v>
                </c:pt>
                <c:pt idx="51">
                  <c:v>-0.3506899603516046</c:v>
                </c:pt>
                <c:pt idx="52">
                  <c:v>-0.33115951751978984</c:v>
                </c:pt>
                <c:pt idx="53">
                  <c:v>-0.31346730964105213</c:v>
                </c:pt>
                <c:pt idx="54">
                  <c:v>-0.29738357619292616</c:v>
                </c:pt>
                <c:pt idx="55">
                  <c:v>-0.28271075734613182</c:v>
                </c:pt>
                <c:pt idx="56">
                  <c:v>-0.26927916420069087</c:v>
                </c:pt>
                <c:pt idx="57">
                  <c:v>-0.2569430135409016</c:v>
                </c:pt>
                <c:pt idx="58">
                  <c:v>-0.24557691346923896</c:v>
                </c:pt>
                <c:pt idx="59">
                  <c:v>-0.23507281164852756</c:v>
                </c:pt>
                <c:pt idx="60">
                  <c:v>-0.22568130081800616</c:v>
                </c:pt>
                <c:pt idx="61">
                  <c:v>-0.21628978998748474</c:v>
                </c:pt>
                <c:pt idx="62">
                  <c:v>-0.20785983612900003</c:v>
                </c:pt>
                <c:pt idx="63">
                  <c:v>-0.19998634833114565</c:v>
                </c:pt>
                <c:pt idx="64">
                  <c:v>-0.19261585982412599</c:v>
                </c:pt>
                <c:pt idx="65">
                  <c:v>-0.18570148468998685</c:v>
                </c:pt>
                <c:pt idx="66">
                  <c:v>-0.17920197322230205</c:v>
                </c:pt>
                <c:pt idx="67">
                  <c:v>-0.17308091584758209</c:v>
                </c:pt>
                <c:pt idx="68">
                  <c:v>-0.16730607120164309</c:v>
                </c:pt>
                <c:pt idx="69">
                  <c:v>-0.16184879792108461</c:v>
                </c:pt>
                <c:pt idx="70">
                  <c:v>-0.15668357310475309</c:v>
                </c:pt>
                <c:pt idx="71">
                  <c:v>-0.15178758326734715</c:v>
                </c:pt>
                <c:pt idx="72">
                  <c:v>-0.14714037600757326</c:v>
                </c:pt>
                <c:pt idx="73">
                  <c:v>-0.14272356261116265</c:v>
                </c:pt>
                <c:pt idx="74">
                  <c:v>-0.13852056346579317</c:v>
                </c:pt>
                <c:pt idx="75">
                  <c:v>-0.13451638953556005</c:v>
                </c:pt>
                <c:pt idx="76">
                  <c:v>-0.13069745427530968</c:v>
                </c:pt>
                <c:pt idx="77">
                  <c:v>-0.12705141130092307</c:v>
                </c:pt>
                <c:pt idx="78">
                  <c:v>-0.12356701390463212</c:v>
                </c:pt>
                <c:pt idx="79">
                  <c:v>-0.12023399314403971</c:v>
                </c:pt>
                <c:pt idx="80">
                  <c:v>-0.11704295176257487</c:v>
                </c:pt>
                <c:pt idx="81">
                  <c:v>-0.11398527163793294</c:v>
                </c:pt>
                <c:pt idx="82">
                  <c:v>-0.1110530328193861</c:v>
                </c:pt>
                <c:pt idx="83">
                  <c:v>-0.10823894251775584</c:v>
                </c:pt>
                <c:pt idx="84">
                  <c:v>-0.10553627266434844</c:v>
                </c:pt>
                <c:pt idx="85">
                  <c:v>-0.10293880486594424</c:v>
                </c:pt>
                <c:pt idx="86">
                  <c:v>-0.10044078175934176</c:v>
                </c:pt>
                <c:pt idx="87">
                  <c:v>-9.8036863916798625E-2</c:v>
                </c:pt>
                <c:pt idx="88">
                  <c:v>-9.5722091577886317E-2</c:v>
                </c:pt>
                <c:pt idx="89">
                  <c:v>-9.3491850588079517E-2</c:v>
                </c:pt>
                <c:pt idx="90">
                  <c:v>-9.1341842012430161E-2</c:v>
                </c:pt>
                <c:pt idx="91">
                  <c:v>-8.9268054967528113E-2</c:v>
                </c:pt>
                <c:pt idx="92">
                  <c:v>-8.7266742278139534E-2</c:v>
                </c:pt>
                <c:pt idx="93">
                  <c:v>-8.5334398618652454E-2</c:v>
                </c:pt>
                <c:pt idx="94">
                  <c:v>-8.346774084525177E-2</c:v>
                </c:pt>
                <c:pt idx="95">
                  <c:v>-8.166369026372533E-2</c:v>
                </c:pt>
                <c:pt idx="96">
                  <c:v>-7.9919356611204598E-2</c:v>
                </c:pt>
                <c:pt idx="97">
                  <c:v>-7.8232023558722372E-2</c:v>
                </c:pt>
                <c:pt idx="98">
                  <c:v>-7.6599135565963969E-2</c:v>
                </c:pt>
                <c:pt idx="99">
                  <c:v>-7.5018285940808768E-2</c:v>
                </c:pt>
                <c:pt idx="100">
                  <c:v>-7.3487205974323441E-2</c:v>
                </c:pt>
                <c:pt idx="101">
                  <c:v>-7.2003755037705869E-2</c:v>
                </c:pt>
                <c:pt idx="102">
                  <c:v>-7.0565911541248555E-2</c:v>
                </c:pt>
                <c:pt idx="103">
                  <c:v>-6.917176466718479E-2</c:v>
                </c:pt>
                <c:pt idx="104">
                  <c:v>-6.7819506798546841E-2</c:v>
                </c:pt>
                <c:pt idx="105">
                  <c:v>-6.650742657514537E-2</c:v>
                </c:pt>
                <c:pt idx="106">
                  <c:v>-6.5233902515497932E-2</c:v>
                </c:pt>
                <c:pt idx="107">
                  <c:v>-6.3997397150413998E-2</c:v>
                </c:pt>
                <c:pt idx="108">
                  <c:v>-6.2796451619870852E-2</c:v>
                </c:pt>
                <c:pt idx="109">
                  <c:v>-6.1629680690090241E-2</c:v>
                </c:pt>
                <c:pt idx="110">
                  <c:v>-6.0495768152298179E-2</c:v>
                </c:pt>
                <c:pt idx="111">
                  <c:v>-5.9393462568641545E-2</c:v>
                </c:pt>
                <c:pt idx="112">
                  <c:v>-5.832157333454048E-2</c:v>
                </c:pt>
                <c:pt idx="113">
                  <c:v>-5.7278967029543174E-2</c:v>
                </c:pt>
                <c:pt idx="114">
                  <c:v>-5.6264564031935124E-2</c:v>
                </c:pt>
                <c:pt idx="115">
                  <c:v>-5.5277335374530313E-2</c:v>
                </c:pt>
                <c:pt idx="116">
                  <c:v>-5.4316299821479626E-2</c:v>
                </c:pt>
                <c:pt idx="117">
                  <c:v>-5.3380521147729031E-2</c:v>
                </c:pt>
                <c:pt idx="118">
                  <c:v>-5.2469105604661684E-2</c:v>
                </c:pt>
                <c:pt idx="119">
                  <c:v>-5.1581199556872265E-2</c:v>
                </c:pt>
                <c:pt idx="120">
                  <c:v>-5.0715987276511054E-2</c:v>
                </c:pt>
                <c:pt idx="121">
                  <c:v>-4.987268888284524E-2</c:v>
                </c:pt>
                <c:pt idx="122">
                  <c:v>-4.9050558415780106E-2</c:v>
                </c:pt>
                <c:pt idx="123">
                  <c:v>-4.8248882033151037E-2</c:v>
                </c:pt>
                <c:pt idx="124">
                  <c:v>-4.7466976322409753E-2</c:v>
                </c:pt>
                <c:pt idx="125">
                  <c:v>-4.6704186718217029E-2</c:v>
                </c:pt>
                <c:pt idx="126">
                  <c:v>-4.5959886018150521E-2</c:v>
                </c:pt>
                <c:pt idx="127">
                  <c:v>-4.523347298938276E-2</c:v>
                </c:pt>
                <c:pt idx="128">
                  <c:v>-4.452437105983182E-2</c:v>
                </c:pt>
                <c:pt idx="129">
                  <c:v>-4.3832027087749977E-2</c:v>
                </c:pt>
                <c:pt idx="130">
                  <c:v>-4.315591020429501E-2</c:v>
                </c:pt>
                <c:pt idx="131">
                  <c:v>-4.2495510724011608E-2</c:v>
                </c:pt>
                <c:pt idx="132">
                  <c:v>-4.1850339118529277E-2</c:v>
                </c:pt>
                <c:pt idx="133">
                  <c:v>-4.1219925049287003E-2</c:v>
                </c:pt>
                <c:pt idx="134">
                  <c:v>-4.0603816455216532E-2</c:v>
                </c:pt>
                <c:pt idx="135">
                  <c:v>-4.0001578691824677E-2</c:v>
                </c:pt>
                <c:pt idx="136">
                  <c:v>-3.9412793718281831E-2</c:v>
                </c:pt>
                <c:pt idx="137">
                  <c:v>-3.8837059329353947E-2</c:v>
                </c:pt>
                <c:pt idx="138">
                  <c:v>-3.8273988429395604E-2</c:v>
                </c:pt>
                <c:pt idx="139">
                  <c:v>-3.7723208345603575E-2</c:v>
                </c:pt>
                <c:pt idx="140">
                  <c:v>-3.7184360178191912E-2</c:v>
                </c:pt>
                <c:pt idx="141">
                  <c:v>-3.6657098185071832E-2</c:v>
                </c:pt>
                <c:pt idx="142">
                  <c:v>-3.6141089198993497E-2</c:v>
                </c:pt>
                <c:pt idx="143">
                  <c:v>-3.5636012075096077E-2</c:v>
                </c:pt>
                <c:pt idx="144">
                  <c:v>-3.5141557167087764E-2</c:v>
                </c:pt>
                <c:pt idx="145">
                  <c:v>-3.4657425830300043E-2</c:v>
                </c:pt>
                <c:pt idx="146">
                  <c:v>-3.4183329950005781E-2</c:v>
                </c:pt>
                <c:pt idx="147">
                  <c:v>-3.3718991493579917E-2</c:v>
                </c:pt>
                <c:pt idx="148">
                  <c:v>-3.3264142085006707E-2</c:v>
                </c:pt>
                <c:pt idx="149">
                  <c:v>-3.2818522600566141E-2</c:v>
                </c:pt>
                <c:pt idx="150">
                  <c:v>-3.2381882784357281E-2</c:v>
                </c:pt>
                <c:pt idx="151">
                  <c:v>-3.1953980882641127E-2</c:v>
                </c:pt>
                <c:pt idx="152">
                  <c:v>-3.1534583295861188E-2</c:v>
                </c:pt>
                <c:pt idx="153">
                  <c:v>-3.1123464247398334E-2</c:v>
                </c:pt>
                <c:pt idx="154">
                  <c:v>-3.0720405468123376E-2</c:v>
                </c:pt>
                <c:pt idx="155">
                  <c:v>-3.032519589586808E-2</c:v>
                </c:pt>
                <c:pt idx="156">
                  <c:v>-2.9937631388998472E-2</c:v>
                </c:pt>
                <c:pt idx="157">
                  <c:v>-2.9557514453361834E-2</c:v>
                </c:pt>
                <c:pt idx="158">
                  <c:v>-2.918465398184384E-2</c:v>
                </c:pt>
                <c:pt idx="159">
                  <c:v>-2.881886500588747E-2</c:v>
                </c:pt>
                <c:pt idx="160">
                  <c:v>-2.845996845833591E-2</c:v>
                </c:pt>
                <c:pt idx="161">
                  <c:v>-2.8107790947032221E-2</c:v>
                </c:pt>
                <c:pt idx="162">
                  <c:v>-2.7762164538549246E-2</c:v>
                </c:pt>
                <c:pt idx="163">
                  <c:v>-2.7422926551601255E-2</c:v>
                </c:pt>
                <c:pt idx="164">
                  <c:v>-2.7089919359611764E-2</c:v>
                </c:pt>
                <c:pt idx="165">
                  <c:v>-2.6762990201925296E-2</c:v>
                </c:pt>
                <c:pt idx="166">
                  <c:v>-2.6441991003323586E-2</c:v>
                </c:pt>
                <c:pt idx="167">
                  <c:v>-2.6126778201342991E-2</c:v>
                </c:pt>
                <c:pt idx="168">
                  <c:v>-2.5817212581032829E-2</c:v>
                </c:pt>
                <c:pt idx="169">
                  <c:v>-2.5513159116797461E-2</c:v>
                </c:pt>
                <c:pt idx="170">
                  <c:v>-2.5214486820988011E-2</c:v>
                </c:pt>
                <c:pt idx="171">
                  <c:v>-2.4921068598837179E-2</c:v>
                </c:pt>
                <c:pt idx="172">
                  <c:v>-2.4632781109545653E-2</c:v>
                </c:pt>
                <c:pt idx="173">
                  <c:v>-2.4349504633119027E-2</c:v>
                </c:pt>
                <c:pt idx="174">
                  <c:v>-2.4071122942746905E-2</c:v>
                </c:pt>
                <c:pt idx="175">
                  <c:v>-2.3797523182427206E-2</c:v>
                </c:pt>
                <c:pt idx="176">
                  <c:v>-2.352859574960673E-2</c:v>
                </c:pt>
                <c:pt idx="177">
                  <c:v>-2.3264234182577878E-2</c:v>
                </c:pt>
                <c:pt idx="178">
                  <c:v>-2.3004335052461855E-2</c:v>
                </c:pt>
                <c:pt idx="179">
                  <c:v>-2.2748797859485709E-2</c:v>
                </c:pt>
                <c:pt idx="180">
                  <c:v>-2.2497524933432347E-2</c:v>
                </c:pt>
                <c:pt idx="181">
                  <c:v>-2.2250421338038961E-2</c:v>
                </c:pt>
                <c:pt idx="182">
                  <c:v>-2.2007394779142622E-2</c:v>
                </c:pt>
                <c:pt idx="183">
                  <c:v>-2.1768355516459989E-2</c:v>
                </c:pt>
                <c:pt idx="184">
                  <c:v>-2.153321627878696E-2</c:v>
                </c:pt>
                <c:pt idx="185">
                  <c:v>-2.1301892182482185E-2</c:v>
                </c:pt>
                <c:pt idx="186">
                  <c:v>-2.1074300653101594E-2</c:v>
                </c:pt>
                <c:pt idx="187">
                  <c:v>-2.0850361350033986E-2</c:v>
                </c:pt>
                <c:pt idx="188">
                  <c:v>-2.0629996093996562E-2</c:v>
                </c:pt>
                <c:pt idx="189">
                  <c:v>-2.0413128797280838E-2</c:v>
                </c:pt>
                <c:pt idx="190">
                  <c:v>-2.0199685396635483E-2</c:v>
                </c:pt>
                <c:pt idx="191">
                  <c:v>-1.998959378864738E-2</c:v>
                </c:pt>
                <c:pt idx="192">
                  <c:v>-1.9782783767528185E-2</c:v>
                </c:pt>
                <c:pt idx="193">
                  <c:v>-1.9579186965224458E-2</c:v>
                </c:pt>
                <c:pt idx="194">
                  <c:v>-1.9378736793706788E-2</c:v>
                </c:pt>
                <c:pt idx="195">
                  <c:v>-1.9181368389388505E-2</c:v>
                </c:pt>
                <c:pt idx="196">
                  <c:v>-1.8987018559561041E-2</c:v>
                </c:pt>
                <c:pt idx="197">
                  <c:v>-1.8795625730779784E-2</c:v>
                </c:pt>
                <c:pt idx="198">
                  <c:v>-1.8607129899099802E-2</c:v>
                </c:pt>
                <c:pt idx="199">
                  <c:v>-1.8421472582088247E-2</c:v>
                </c:pt>
                <c:pt idx="200">
                  <c:v>-1.8238596772572963E-2</c:v>
                </c:pt>
                <c:pt idx="201">
                  <c:v>-1.8058446893997063E-2</c:v>
                </c:pt>
                <c:pt idx="202">
                  <c:v>-1.7880968757385006E-2</c:v>
                </c:pt>
                <c:pt idx="203">
                  <c:v>-1.7706109519778364E-2</c:v>
                </c:pt>
                <c:pt idx="204">
                  <c:v>-1.7533817644160808E-2</c:v>
                </c:pt>
                <c:pt idx="205">
                  <c:v>-1.7364042860745652E-2</c:v>
                </c:pt>
                <c:pt idx="206">
                  <c:v>-1.7196736129620877E-2</c:v>
                </c:pt>
                <c:pt idx="207">
                  <c:v>-1.7031849604660018E-2</c:v>
                </c:pt>
                <c:pt idx="208">
                  <c:v>-1.6869336598690849E-2</c:v>
                </c:pt>
                <c:pt idx="209">
                  <c:v>-1.6709151549815952E-2</c:v>
                </c:pt>
                <c:pt idx="210">
                  <c:v>-1.6551249988910135E-2</c:v>
                </c:pt>
                <c:pt idx="211">
                  <c:v>-1.6395588508186398E-2</c:v>
                </c:pt>
                <c:pt idx="212">
                  <c:v>-1.6242124730825678E-2</c:v>
                </c:pt>
                <c:pt idx="213">
                  <c:v>-1.6090817281619478E-2</c:v>
                </c:pt>
                <c:pt idx="214">
                  <c:v>-1.5941625758582417E-2</c:v>
                </c:pt>
                <c:pt idx="215">
                  <c:v>-1.5794510705513611E-2</c:v>
                </c:pt>
                <c:pt idx="216">
                  <c:v>-1.5649433585439094E-2</c:v>
                </c:pt>
                <c:pt idx="217">
                  <c:v>-1.5506356754948328E-2</c:v>
                </c:pt>
                <c:pt idx="218">
                  <c:v>-1.5365243439343661E-2</c:v>
                </c:pt>
                <c:pt idx="219">
                  <c:v>-1.522605770861726E-2</c:v>
                </c:pt>
                <c:pt idx="220">
                  <c:v>-1.5088764454172522E-2</c:v>
                </c:pt>
                <c:pt idx="221">
                  <c:v>-1.4953329366327959E-2</c:v>
                </c:pt>
                <c:pt idx="222">
                  <c:v>-1.4819718912509335E-2</c:v>
                </c:pt>
                <c:pt idx="223">
                  <c:v>-1.4687900316153284E-2</c:v>
                </c:pt>
                <c:pt idx="224">
                  <c:v>-1.4557841536275771E-2</c:v>
                </c:pt>
                <c:pt idx="225">
                  <c:v>-1.4429511247669051E-2</c:v>
                </c:pt>
                <c:pt idx="226">
                  <c:v>-1.4302878821752085E-2</c:v>
                </c:pt>
                <c:pt idx="227">
                  <c:v>-1.417791430797459E-2</c:v>
                </c:pt>
                <c:pt idx="228">
                  <c:v>-1.4054588415842163E-2</c:v>
                </c:pt>
                <c:pt idx="229">
                  <c:v>-1.3932872497464777E-2</c:v>
                </c:pt>
                <c:pt idx="230">
                  <c:v>-1.3812738530663298E-2</c:v>
                </c:pt>
                <c:pt idx="231">
                  <c:v>-1.3694159102581555E-2</c:v>
                </c:pt>
                <c:pt idx="232">
                  <c:v>-1.3577107393803694E-2</c:v>
                </c:pt>
                <c:pt idx="233">
                  <c:v>-1.346155716294835E-2</c:v>
                </c:pt>
                <c:pt idx="234">
                  <c:v>-1.3347482731748536E-2</c:v>
                </c:pt>
                <c:pt idx="235">
                  <c:v>-1.3234858970547464E-2</c:v>
                </c:pt>
                <c:pt idx="236">
                  <c:v>-1.3123661284250177E-2</c:v>
                </c:pt>
                <c:pt idx="237">
                  <c:v>-1.3013865598706723E-2</c:v>
                </c:pt>
                <c:pt idx="238">
                  <c:v>-1.2905448347467915E-2</c:v>
                </c:pt>
                <c:pt idx="239">
                  <c:v>-1.2798386458952236E-2</c:v>
                </c:pt>
                <c:pt idx="240">
                  <c:v>-1.2692657343997851E-2</c:v>
                </c:pt>
                <c:pt idx="241">
                  <c:v>-1.2588238883760426E-2</c:v>
                </c:pt>
                <c:pt idx="242">
                  <c:v>-1.2485109417975544E-2</c:v>
                </c:pt>
                <c:pt idx="243">
                  <c:v>-1.2383247733567209E-2</c:v>
                </c:pt>
                <c:pt idx="244">
                  <c:v>-1.2282633053571803E-2</c:v>
                </c:pt>
                <c:pt idx="245">
                  <c:v>-1.2183245026396648E-2</c:v>
                </c:pt>
                <c:pt idx="246">
                  <c:v>-1.208506371537413E-2</c:v>
                </c:pt>
                <c:pt idx="247">
                  <c:v>-1.1988069588626043E-2</c:v>
                </c:pt>
                <c:pt idx="248">
                  <c:v>-1.1892243509206367E-2</c:v>
                </c:pt>
                <c:pt idx="249">
                  <c:v>-1.1797566725530765E-2</c:v>
                </c:pt>
                <c:pt idx="250">
                  <c:v>-1.1704020862075289E-2</c:v>
                </c:pt>
                <c:pt idx="251">
                  <c:v>-1.1611587910331296E-2</c:v>
                </c:pt>
                <c:pt idx="252">
                  <c:v>-1.1520250220021398E-2</c:v>
                </c:pt>
                <c:pt idx="253">
                  <c:v>-1.1429990490551635E-2</c:v>
                </c:pt>
                <c:pt idx="254">
                  <c:v>-1.1340791762717527E-2</c:v>
                </c:pt>
                <c:pt idx="255">
                  <c:v>-1.1252637410612547E-2</c:v>
                </c:pt>
                <c:pt idx="256">
                  <c:v>-1.1165511133790237E-2</c:v>
                </c:pt>
                <c:pt idx="257">
                  <c:v>-1.1079396949616141E-2</c:v>
                </c:pt>
                <c:pt idx="258">
                  <c:v>-1.0994279185845519E-2</c:v>
                </c:pt>
                <c:pt idx="259">
                  <c:v>-1.0910142473398523E-2</c:v>
                </c:pt>
                <c:pt idx="260">
                  <c:v>-1.0826971739320934E-2</c:v>
                </c:pt>
                <c:pt idx="261">
                  <c:v>-1.0744752199952986E-2</c:v>
                </c:pt>
                <c:pt idx="262">
                  <c:v>-1.0663469354272623E-2</c:v>
                </c:pt>
                <c:pt idx="263">
                  <c:v>-1.0583108977410096E-2</c:v>
                </c:pt>
                <c:pt idx="264">
                  <c:v>-1.0503657114355996E-2</c:v>
                </c:pt>
                <c:pt idx="265">
                  <c:v>-1.0425100073809293E-2</c:v>
                </c:pt>
                <c:pt idx="266">
                  <c:v>-1.0347424422217064E-2</c:v>
                </c:pt>
                <c:pt idx="267">
                  <c:v>-1.0270616977947594E-2</c:v>
                </c:pt>
                <c:pt idx="268">
                  <c:v>-1.0194664805633184E-2</c:v>
                </c:pt>
                <c:pt idx="269">
                  <c:v>-1.0119555210650548E-2</c:v>
                </c:pt>
                <c:pt idx="270">
                  <c:v>-1.0045275733750868E-2</c:v>
                </c:pt>
                <c:pt idx="271">
                  <c:v>-9.9718141458319792E-3</c:v>
                </c:pt>
                <c:pt idx="272">
                  <c:v>-9.899158442831785E-3</c:v>
                </c:pt>
                <c:pt idx="273">
                  <c:v>-9.8272968407781807E-3</c:v>
                </c:pt>
                <c:pt idx="274">
                  <c:v>-9.7562177709373185E-3</c:v>
                </c:pt>
                <c:pt idx="275">
                  <c:v>-9.6859098751086309E-3</c:v>
                </c:pt>
                <c:pt idx="276">
                  <c:v>-9.6163620010320163E-3</c:v>
                </c:pt>
                <c:pt idx="277">
                  <c:v>-9.5475631979089499E-3</c:v>
                </c:pt>
                <c:pt idx="278">
                  <c:v>-9.4795027120370308E-3</c:v>
                </c:pt>
                <c:pt idx="279">
                  <c:v>-9.4121699825641045E-3</c:v>
                </c:pt>
                <c:pt idx="280">
                  <c:v>-9.3455546373383408E-3</c:v>
                </c:pt>
                <c:pt idx="281">
                  <c:v>-9.2796464888647585E-3</c:v>
                </c:pt>
                <c:pt idx="282">
                  <c:v>-9.2144355303649134E-3</c:v>
                </c:pt>
                <c:pt idx="283">
                  <c:v>-9.1499119319378014E-3</c:v>
                </c:pt>
                <c:pt idx="284">
                  <c:v>-9.08606603680992E-3</c:v>
                </c:pt>
                <c:pt idx="285">
                  <c:v>-9.0228883576699455E-3</c:v>
                </c:pt>
                <c:pt idx="286">
                  <c:v>-8.9603695731224984E-3</c:v>
                </c:pt>
                <c:pt idx="287">
                  <c:v>-8.8985005241975848E-3</c:v>
                </c:pt>
                <c:pt idx="288">
                  <c:v>-8.8372722109522975E-3</c:v>
                </c:pt>
                <c:pt idx="289">
                  <c:v>-8.7766757891772247E-3</c:v>
                </c:pt>
                <c:pt idx="290">
                  <c:v>-8.7167025671510325E-3</c:v>
                </c:pt>
                <c:pt idx="291">
                  <c:v>-8.6573440024954873E-3</c:v>
                </c:pt>
                <c:pt idx="292">
                  <c:v>-8.5985916990996853E-3</c:v>
                </c:pt>
                <c:pt idx="293">
                  <c:v>-8.5404374041098616E-3</c:v>
                </c:pt>
                <c:pt idx="294">
                  <c:v>-8.4828730050168794E-3</c:v>
                </c:pt>
                <c:pt idx="295">
                  <c:v>-8.425890526767869E-3</c:v>
                </c:pt>
                <c:pt idx="296">
                  <c:v>-8.3694821290013887E-3</c:v>
                </c:pt>
                <c:pt idx="297">
                  <c:v>-8.3136401033034185E-3</c:v>
                </c:pt>
                <c:pt idx="298">
                  <c:v>-8.2583568705514379E-3</c:v>
                </c:pt>
                <c:pt idx="299">
                  <c:v>-8.2036249783102276E-3</c:v>
                </c:pt>
                <c:pt idx="300">
                  <c:v>-8.1494370983015724E-3</c:v>
                </c:pt>
                <c:pt idx="301">
                  <c:v>-8.095786023916314E-3</c:v>
                </c:pt>
                <c:pt idx="302">
                  <c:v>-8.0426646677931677E-3</c:v>
                </c:pt>
                <c:pt idx="303">
                  <c:v>-7.9900660594624563E-3</c:v>
                </c:pt>
                <c:pt idx="304">
                  <c:v>-7.9379833430232045E-3</c:v>
                </c:pt>
                <c:pt idx="305">
                  <c:v>-7.8864097748894083E-3</c:v>
                </c:pt>
                <c:pt idx="306">
                  <c:v>-7.8353387215876202E-3</c:v>
                </c:pt>
                <c:pt idx="307">
                  <c:v>-7.7847636575993605E-3</c:v>
                </c:pt>
                <c:pt idx="308">
                  <c:v>-7.7346781632549842E-3</c:v>
                </c:pt>
                <c:pt idx="309">
                  <c:v>-7.685075922672255E-3</c:v>
                </c:pt>
                <c:pt idx="310">
                  <c:v>-7.6359507217484681E-3</c:v>
                </c:pt>
                <c:pt idx="311">
                  <c:v>-7.5872964461961576E-3</c:v>
                </c:pt>
                <c:pt idx="312">
                  <c:v>-7.539107079612274E-3</c:v>
                </c:pt>
                <c:pt idx="313">
                  <c:v>-7.4913767016095345E-3</c:v>
                </c:pt>
                <c:pt idx="314">
                  <c:v>-7.4440994859769705E-3</c:v>
                </c:pt>
                <c:pt idx="315">
                  <c:v>-7.3972696988748466E-3</c:v>
                </c:pt>
                <c:pt idx="316">
                  <c:v>-7.3508816970910117E-3</c:v>
                </c:pt>
                <c:pt idx="317">
                  <c:v>-7.3049299263191429E-3</c:v>
                </c:pt>
                <c:pt idx="318">
                  <c:v>-7.2594089194763373E-3</c:v>
                </c:pt>
                <c:pt idx="319">
                  <c:v>-7.2143132950671591E-3</c:v>
                </c:pt>
                <c:pt idx="320">
                  <c:v>-7.1696377555696984E-3</c:v>
                </c:pt>
                <c:pt idx="321">
                  <c:v>-7.1253770858736446E-3</c:v>
                </c:pt>
                <c:pt idx="322">
                  <c:v>-7.0815261517348169E-3</c:v>
                </c:pt>
                <c:pt idx="323">
                  <c:v>-7.038079898276919E-3</c:v>
                </c:pt>
                <c:pt idx="324">
                  <c:v>-6.9950333485204012E-3</c:v>
                </c:pt>
                <c:pt idx="325">
                  <c:v>-6.952381601940079E-3</c:v>
                </c:pt>
                <c:pt idx="326">
                  <c:v>-6.910119833060383E-3</c:v>
                </c:pt>
                <c:pt idx="327">
                  <c:v>-6.868243290078662E-3</c:v>
                </c:pt>
                <c:pt idx="328">
                  <c:v>-6.8267472935082309E-3</c:v>
                </c:pt>
                <c:pt idx="329">
                  <c:v>-6.7856272348718024E-3</c:v>
                </c:pt>
                <c:pt idx="330">
                  <c:v>-6.7448785754012268E-3</c:v>
                </c:pt>
                <c:pt idx="331">
                  <c:v>-6.7044968447699544E-3</c:v>
                </c:pt>
                <c:pt idx="332">
                  <c:v>-6.6644776398687156E-3</c:v>
                </c:pt>
                <c:pt idx="333">
                  <c:v>-6.6248166235794818E-3</c:v>
                </c:pt>
                <c:pt idx="334">
                  <c:v>-6.585509523600922E-3</c:v>
                </c:pt>
                <c:pt idx="335">
                  <c:v>-6.5465521312794237E-3</c:v>
                </c:pt>
                <c:pt idx="336">
                  <c:v>-6.5079403004756863E-3</c:v>
                </c:pt>
                <c:pt idx="337">
                  <c:v>-6.4696699464530374E-3</c:v>
                </c:pt>
                <c:pt idx="338">
                  <c:v>-6.4317370447814692E-3</c:v>
                </c:pt>
                <c:pt idx="339">
                  <c:v>-6.394137630279061E-3</c:v>
                </c:pt>
                <c:pt idx="340">
                  <c:v>-6.3568677959559249E-3</c:v>
                </c:pt>
                <c:pt idx="341">
                  <c:v>-6.3199236920005817E-3</c:v>
                </c:pt>
                <c:pt idx="342">
                  <c:v>-6.2833015247670317E-3</c:v>
                </c:pt>
                <c:pt idx="343">
                  <c:v>-6.24699755579967E-3</c:v>
                </c:pt>
                <c:pt idx="344">
                  <c:v>-6.2110081008712086E-3</c:v>
                </c:pt>
                <c:pt idx="345">
                  <c:v>-6.1753295290277697E-3</c:v>
                </c:pt>
                <c:pt idx="346">
                  <c:v>-6.1399582616830156E-3</c:v>
                </c:pt>
                <c:pt idx="347">
                  <c:v>-6.1048907717008377E-3</c:v>
                </c:pt>
                <c:pt idx="348">
                  <c:v>-6.0701235825077852E-3</c:v>
                </c:pt>
                <c:pt idx="349">
                  <c:v>-6.0356532672335601E-3</c:v>
                </c:pt>
                <c:pt idx="350">
                  <c:v>-6.0014764478486127E-3</c:v>
                </c:pt>
                <c:pt idx="351">
                  <c:v>-5.9675897943389823E-3</c:v>
                </c:pt>
                <c:pt idx="352">
                  <c:v>-5.9339900238770038E-3</c:v>
                </c:pt>
                <c:pt idx="353">
                  <c:v>-5.9006739000328576E-3</c:v>
                </c:pt>
                <c:pt idx="354">
                  <c:v>-5.8676382319773962E-3</c:v>
                </c:pt>
                <c:pt idx="355">
                  <c:v>-5.8348798737163504E-3</c:v>
                </c:pt>
                <c:pt idx="356">
                  <c:v>-5.8023957233351376E-3</c:v>
                </c:pt>
                <c:pt idx="357">
                  <c:v>-5.7701827222596718E-3</c:v>
                </c:pt>
                <c:pt idx="358">
                  <c:v>-5.7382378545263908E-3</c:v>
                </c:pt>
                <c:pt idx="359">
                  <c:v>-5.7065581460745488E-3</c:v>
                </c:pt>
                <c:pt idx="360">
                  <c:v>-5.6751406640442844E-3</c:v>
                </c:pt>
                <c:pt idx="361">
                  <c:v>-5.6439825160968593E-3</c:v>
                </c:pt>
                <c:pt idx="362">
                  <c:v>-5.6130808497407174E-3</c:v>
                </c:pt>
                <c:pt idx="363">
                  <c:v>-5.5824328516724253E-3</c:v>
                </c:pt>
                <c:pt idx="364">
                  <c:v>-5.5520357471345325E-3</c:v>
                </c:pt>
                <c:pt idx="365">
                  <c:v>-5.5218867992790034E-3</c:v>
                </c:pt>
                <c:pt idx="366">
                  <c:v>-5.4919833085472335E-3</c:v>
                </c:pt>
                <c:pt idx="367">
                  <c:v>-5.4623226120658072E-3</c:v>
                </c:pt>
                <c:pt idx="368">
                  <c:v>-5.4329020830355757E-3</c:v>
                </c:pt>
                <c:pt idx="369">
                  <c:v>-5.4037191301652826E-3</c:v>
                </c:pt>
                <c:pt idx="370">
                  <c:v>-5.374771197076164E-3</c:v>
                </c:pt>
                <c:pt idx="371">
                  <c:v>-5.3460557617539938E-3</c:v>
                </c:pt>
                <c:pt idx="372">
                  <c:v>-5.3175703359847285E-3</c:v>
                </c:pt>
                <c:pt idx="373">
                  <c:v>-5.2893124648148021E-3</c:v>
                </c:pt>
                <c:pt idx="374">
                  <c:v>-5.261279726023812E-3</c:v>
                </c:pt>
                <c:pt idx="375">
                  <c:v>-5.2334697295882207E-3</c:v>
                </c:pt>
                <c:pt idx="376">
                  <c:v>-5.2058801171809676E-3</c:v>
                </c:pt>
                <c:pt idx="377">
                  <c:v>-5.1785085616635126E-3</c:v>
                </c:pt>
                <c:pt idx="378">
                  <c:v>-5.1513527665857295E-3</c:v>
                </c:pt>
                <c:pt idx="379">
                  <c:v>-5.1244104657094868E-3</c:v>
                </c:pt>
                <c:pt idx="380">
                  <c:v>-5.0976794225258562E-3</c:v>
                </c:pt>
                <c:pt idx="381">
                  <c:v>-5.0711574297902483E-3</c:v>
                </c:pt>
                <c:pt idx="382">
                  <c:v>-5.0448423090628499E-3</c:v>
                </c:pt>
                <c:pt idx="383">
                  <c:v>-5.0187319102567964E-3</c:v>
                </c:pt>
                <c:pt idx="384">
                  <c:v>-4.9928241111993734E-3</c:v>
                </c:pt>
                <c:pt idx="385">
                  <c:v>-4.9671168171917471E-3</c:v>
                </c:pt>
                <c:pt idx="386">
                  <c:v>-4.9416079605872259E-3</c:v>
                </c:pt>
                <c:pt idx="387">
                  <c:v>-4.9162955003729126E-3</c:v>
                </c:pt>
                <c:pt idx="388">
                  <c:v>-4.8911774217509588E-3</c:v>
                </c:pt>
                <c:pt idx="389">
                  <c:v>-4.8662517357470798E-3</c:v>
                </c:pt>
                <c:pt idx="390">
                  <c:v>-4.8415164788008364E-3</c:v>
                </c:pt>
                <c:pt idx="391">
                  <c:v>-4.8169697123878873E-3</c:v>
                </c:pt>
                <c:pt idx="392">
                  <c:v>-4.7926095226261834E-3</c:v>
                </c:pt>
                <c:pt idx="393">
                  <c:v>-4.7684340199114373E-3</c:v>
                </c:pt>
                <c:pt idx="394">
                  <c:v>-4.7444413385388847E-3</c:v>
                </c:pt>
                <c:pt idx="395">
                  <c:v>-4.7206296363461577E-3</c:v>
                </c:pt>
                <c:pt idx="396">
                  <c:v>-4.6969970943547493E-3</c:v>
                </c:pt>
                <c:pt idx="397">
                  <c:v>-4.6735419164216901E-3</c:v>
                </c:pt>
                <c:pt idx="398">
                  <c:v>-4.650262328894132E-3</c:v>
                </c:pt>
                <c:pt idx="399">
                  <c:v>-4.6271565802725612E-3</c:v>
                </c:pt>
                <c:pt idx="400">
                  <c:v>-4.6042229408823857E-3</c:v>
                </c:pt>
                <c:pt idx="401">
                  <c:v>-4.5814597025388938E-3</c:v>
                </c:pt>
                <c:pt idx="402">
                  <c:v>-4.5588651782374834E-3</c:v>
                </c:pt>
                <c:pt idx="403">
                  <c:v>-4.5364377018333162E-3</c:v>
                </c:pt>
                <c:pt idx="404">
                  <c:v>-4.5141756277324533E-3</c:v>
                </c:pt>
                <c:pt idx="405">
                  <c:v>-4.4920773305878459E-3</c:v>
                </c:pt>
                <c:pt idx="406">
                  <c:v>-4.4701412050027227E-3</c:v>
                </c:pt>
                <c:pt idx="407">
                  <c:v>-4.4483656652358232E-3</c:v>
                </c:pt>
                <c:pt idx="408">
                  <c:v>-4.4267491449092545E-3</c:v>
                </c:pt>
                <c:pt idx="409">
                  <c:v>-4.4052900967348962E-3</c:v>
                </c:pt>
                <c:pt idx="410">
                  <c:v>-4.3839869922220219E-3</c:v>
                </c:pt>
                <c:pt idx="411">
                  <c:v>-4.362838321415566E-3</c:v>
                </c:pt>
                <c:pt idx="412">
                  <c:v>-4.3418425926180443E-3</c:v>
                </c:pt>
                <c:pt idx="413">
                  <c:v>-4.320998332131119E-3</c:v>
                </c:pt>
                <c:pt idx="414">
                  <c:v>-4.3003040839910342E-3</c:v>
                </c:pt>
                <c:pt idx="415">
                  <c:v>-4.2797584097151063E-3</c:v>
                </c:pt>
                <c:pt idx="416">
                  <c:v>-4.2593598880473925E-3</c:v>
                </c:pt>
                <c:pt idx="417">
                  <c:v>-4.2391071147151686E-3</c:v>
                </c:pt>
                <c:pt idx="418">
                  <c:v>-4.2189987021820615E-3</c:v>
                </c:pt>
                <c:pt idx="419">
                  <c:v>-4.1990332794129342E-3</c:v>
                </c:pt>
                <c:pt idx="420">
                  <c:v>-4.1792094916316188E-3</c:v>
                </c:pt>
                <c:pt idx="421">
                  <c:v>-4.1595260000992437E-3</c:v>
                </c:pt>
                <c:pt idx="422">
                  <c:v>-4.1399814818773818E-3</c:v>
                </c:pt>
                <c:pt idx="423">
                  <c:v>-4.1205746296124257E-3</c:v>
                </c:pt>
                <c:pt idx="424">
                  <c:v>-4.1013041513088579E-3</c:v>
                </c:pt>
                <c:pt idx="425">
                  <c:v>-4.0821687701163081E-3</c:v>
                </c:pt>
                <c:pt idx="426">
                  <c:v>-4.0631672241186649E-3</c:v>
                </c:pt>
                <c:pt idx="427">
                  <c:v>-4.0442982661183947E-3</c:v>
                </c:pt>
                <c:pt idx="428">
                  <c:v>-4.025560663437967E-3</c:v>
                </c:pt>
                <c:pt idx="429">
                  <c:v>-4.0069531977110729E-3</c:v>
                </c:pt>
                <c:pt idx="430">
                  <c:v>-3.9884746646880881E-3</c:v>
                </c:pt>
                <c:pt idx="431">
                  <c:v>-3.9701238740370926E-3</c:v>
                </c:pt>
                <c:pt idx="432">
                  <c:v>-3.9518996491515147E-3</c:v>
                </c:pt>
                <c:pt idx="433">
                  <c:v>-3.9338008269622733E-3</c:v>
                </c:pt>
                <c:pt idx="434">
                  <c:v>-3.9158262577477509E-3</c:v>
                </c:pt>
                <c:pt idx="435">
                  <c:v>-3.8979748049525107E-3</c:v>
                </c:pt>
                <c:pt idx="436">
                  <c:v>-3.8802453450070672E-3</c:v>
                </c:pt>
                <c:pt idx="437">
                  <c:v>-3.8626367671477282E-3</c:v>
                </c:pt>
                <c:pt idx="438">
                  <c:v>-3.8451479732432218E-3</c:v>
                </c:pt>
                <c:pt idx="439">
                  <c:v>-3.8277778776207743E-3</c:v>
                </c:pt>
                <c:pt idx="440">
                  <c:v>-3.8105254069001845E-3</c:v>
                </c:pt>
                <c:pt idx="441">
                  <c:v>-3.793389499823423E-3</c:v>
                </c:pt>
                <c:pt idx="442">
                  <c:v>-3.7763691070906782E-3</c:v>
                </c:pt>
                <c:pt idx="443">
                  <c:v>-3.7594631912018991E-3</c:v>
                </c:pt>
                <c:pt idx="444">
                  <c:v>-3.7426707262937565E-3</c:v>
                </c:pt>
                <c:pt idx="445">
                  <c:v>-3.7259906979862979E-3</c:v>
                </c:pt>
                <c:pt idx="446">
                  <c:v>-3.7094221032276465E-3</c:v>
                </c:pt>
                <c:pt idx="447">
                  <c:v>-3.6929639501407721E-3</c:v>
                </c:pt>
                <c:pt idx="448">
                  <c:v>-3.6766152578784146E-3</c:v>
                </c:pt>
                <c:pt idx="449">
                  <c:v>-3.6603750564695612E-3</c:v>
                </c:pt>
                <c:pt idx="450">
                  <c:v>-3.6442423866818456E-3</c:v>
                </c:pt>
                <c:pt idx="451">
                  <c:v>-3.6282162998755078E-3</c:v>
                </c:pt>
                <c:pt idx="452">
                  <c:v>-3.6122958578612479E-3</c:v>
                </c:pt>
                <c:pt idx="453">
                  <c:v>-3.596480132766739E-3</c:v>
                </c:pt>
                <c:pt idx="454">
                  <c:v>-3.5807682068967547E-3</c:v>
                </c:pt>
                <c:pt idx="455">
                  <c:v>-3.5651591726010433E-3</c:v>
                </c:pt>
                <c:pt idx="456">
                  <c:v>-3.5496521321438236E-3</c:v>
                </c:pt>
                <c:pt idx="457">
                  <c:v>-3.534246197570159E-3</c:v>
                </c:pt>
                <c:pt idx="458">
                  <c:v>-3.5189404905821638E-3</c:v>
                </c:pt>
                <c:pt idx="459">
                  <c:v>-3.503734142409664E-3</c:v>
                </c:pt>
                <c:pt idx="460">
                  <c:v>-3.4886262936908797E-3</c:v>
                </c:pt>
                <c:pt idx="461">
                  <c:v>-3.4736160943434043E-3</c:v>
                </c:pt>
                <c:pt idx="462">
                  <c:v>-3.4587027034513767E-3</c:v>
                </c:pt>
                <c:pt idx="463">
                  <c:v>-3.443885289143312E-3</c:v>
                </c:pt>
                <c:pt idx="464">
                  <c:v>-3.4291630284722552E-3</c:v>
                </c:pt>
                <c:pt idx="465">
                  <c:v>-3.4145351073097486E-3</c:v>
                </c:pt>
                <c:pt idx="466">
                  <c:v>-3.4000007202237208E-3</c:v>
                </c:pt>
                <c:pt idx="467">
                  <c:v>-3.3855590703717447E-3</c:v>
                </c:pt>
                <c:pt idx="468">
                  <c:v>-3.3712093693897128E-3</c:v>
                </c:pt>
                <c:pt idx="469">
                  <c:v>-3.3569508372863002E-3</c:v>
                </c:pt>
                <c:pt idx="470">
                  <c:v>-3.3427827023306796E-3</c:v>
                </c:pt>
                <c:pt idx="471">
                  <c:v>-3.3287042009535941E-3</c:v>
                </c:pt>
                <c:pt idx="472">
                  <c:v>-3.3147145776412676E-3</c:v>
                </c:pt>
                <c:pt idx="473">
                  <c:v>-3.3008130848332677E-3</c:v>
                </c:pt>
                <c:pt idx="474">
                  <c:v>-3.2869989828208557E-3</c:v>
                </c:pt>
                <c:pt idx="475">
                  <c:v>-3.2732715396534377E-3</c:v>
                </c:pt>
                <c:pt idx="476">
                  <c:v>-3.2596300310344739E-3</c:v>
                </c:pt>
                <c:pt idx="477">
                  <c:v>-3.2460737402290126E-3</c:v>
                </c:pt>
                <c:pt idx="478">
                  <c:v>-3.2326019579696384E-3</c:v>
                </c:pt>
                <c:pt idx="479">
                  <c:v>-3.2192139823597463E-3</c:v>
                </c:pt>
                <c:pt idx="480">
                  <c:v>-3.2059091187864449E-3</c:v>
                </c:pt>
                <c:pt idx="481">
                  <c:v>-3.1926866798246845E-3</c:v>
                </c:pt>
                <c:pt idx="482">
                  <c:v>-3.1795459851537669E-3</c:v>
                </c:pt>
                <c:pt idx="483">
                  <c:v>-3.1664863614641004E-3</c:v>
                </c:pt>
                <c:pt idx="484">
                  <c:v>-3.1535071423749658E-3</c:v>
                </c:pt>
                <c:pt idx="485">
                  <c:v>-3.1406076683436071E-3</c:v>
                </c:pt>
                <c:pt idx="486">
                  <c:v>-3.1277872865871225E-3</c:v>
                </c:pt>
                <c:pt idx="487">
                  <c:v>-3.1150453509980395E-3</c:v>
                </c:pt>
                <c:pt idx="488">
                  <c:v>-3.1023812220557297E-3</c:v>
                </c:pt>
                <c:pt idx="489">
                  <c:v>-3.0897942667571922E-3</c:v>
                </c:pt>
                <c:pt idx="490">
                  <c:v>-3.0772838585273114E-3</c:v>
                </c:pt>
                <c:pt idx="491">
                  <c:v>-3.0648493771472298E-3</c:v>
                </c:pt>
                <c:pt idx="492">
                  <c:v>-3.0524902086734029E-3</c:v>
                </c:pt>
                <c:pt idx="493">
                  <c:v>-3.0402057453638534E-3</c:v>
                </c:pt>
                <c:pt idx="494">
                  <c:v>-3.0279953855988171E-3</c:v>
                </c:pt>
                <c:pt idx="495">
                  <c:v>-1.5139976927994086E-3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AD-46F3-881A-B810E6E1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38544"/>
        <c:axId val="1186034384"/>
      </c:scatterChart>
      <c:valAx>
        <c:axId val="11469639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164603882367085"/>
              <c:y val="0.90007269499475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8096"/>
        <c:crossesAt val="-50"/>
        <c:crossBetween val="midCat"/>
      </c:valAx>
      <c:valAx>
        <c:axId val="114696809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050997272382001E-3"/>
              <c:y val="0.28954875538516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3936"/>
        <c:crossesAt val="0.1"/>
        <c:crossBetween val="midCat"/>
        <c:majorUnit val="10"/>
      </c:valAx>
      <c:valAx>
        <c:axId val="11860343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38544"/>
        <c:crosses val="max"/>
        <c:crossBetween val="midCat"/>
      </c:valAx>
      <c:valAx>
        <c:axId val="118603854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6034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789756128741477"/>
          <c:y val="0.23291897186321098"/>
          <c:w val="0.24357041990657205"/>
          <c:h val="0.1976772036148542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249381</xdr:colOff>
      <xdr:row>5</xdr:row>
      <xdr:rowOff>180110</xdr:rowOff>
    </xdr:from>
    <xdr:to>
      <xdr:col>12</xdr:col>
      <xdr:colOff>554182</xdr:colOff>
      <xdr:row>11</xdr:row>
      <xdr:rowOff>147386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1308" y="1343892"/>
          <a:ext cx="2410692" cy="1366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</xdr:row>
      <xdr:rowOff>117764</xdr:rowOff>
    </xdr:from>
    <xdr:to>
      <xdr:col>7</xdr:col>
      <xdr:colOff>199920</xdr:colOff>
      <xdr:row>23</xdr:row>
      <xdr:rowOff>161387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339435</xdr:colOff>
      <xdr:row>13</xdr:row>
      <xdr:rowOff>27710</xdr:rowOff>
    </xdr:from>
    <xdr:to>
      <xdr:col>14</xdr:col>
      <xdr:colOff>145473</xdr:colOff>
      <xdr:row>25</xdr:row>
      <xdr:rowOff>41103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318653</xdr:colOff>
      <xdr:row>24</xdr:row>
      <xdr:rowOff>69273</xdr:rowOff>
    </xdr:from>
    <xdr:to>
      <xdr:col>7</xdr:col>
      <xdr:colOff>198888</xdr:colOff>
      <xdr:row>35</xdr:row>
      <xdr:rowOff>168333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498764</xdr:colOff>
      <xdr:row>2</xdr:row>
      <xdr:rowOff>41564</xdr:rowOff>
    </xdr:from>
    <xdr:to>
      <xdr:col>11</xdr:col>
      <xdr:colOff>658784</xdr:colOff>
      <xdr:row>5</xdr:row>
      <xdr:rowOff>14594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2637" y="505691"/>
          <a:ext cx="922020" cy="69346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443347</xdr:colOff>
      <xdr:row>25</xdr:row>
      <xdr:rowOff>173180</xdr:rowOff>
    </xdr:from>
    <xdr:to>
      <xdr:col>14</xdr:col>
      <xdr:colOff>247074</xdr:colOff>
      <xdr:row>37</xdr:row>
      <xdr:rowOff>149896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626687</xdr:colOff>
      <xdr:row>13</xdr:row>
      <xdr:rowOff>205316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327660</xdr:colOff>
      <xdr:row>2</xdr:row>
      <xdr:rowOff>0</xdr:rowOff>
    </xdr:from>
    <xdr:to>
      <xdr:col>15</xdr:col>
      <xdr:colOff>215900</xdr:colOff>
      <xdr:row>13</xdr:row>
      <xdr:rowOff>219286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259080</xdr:colOff>
      <xdr:row>15</xdr:row>
      <xdr:rowOff>7620</xdr:rowOff>
    </xdr:from>
    <xdr:to>
      <xdr:col>15</xdr:col>
      <xdr:colOff>87698</xdr:colOff>
      <xdr:row>27</xdr:row>
      <xdr:rowOff>52398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15</xdr:row>
      <xdr:rowOff>0</xdr:rowOff>
    </xdr:from>
    <xdr:to>
      <xdr:col>7</xdr:col>
      <xdr:colOff>223135</xdr:colOff>
      <xdr:row>26</xdr:row>
      <xdr:rowOff>99060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380741</xdr:colOff>
      <xdr:row>8</xdr:row>
      <xdr:rowOff>84884</xdr:rowOff>
    </xdr:from>
    <xdr:to>
      <xdr:col>11</xdr:col>
      <xdr:colOff>373379</xdr:colOff>
      <xdr:row>13</xdr:row>
      <xdr:rowOff>216877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3193791" y="1926384"/>
          <a:ext cx="1497588" cy="1281343"/>
          <a:chOff x="3288077" y="1925407"/>
          <a:chExt cx="1686622" cy="128085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200-000001040000}"/>
                  </a:ext>
                </a:extLst>
              </xdr:cNvPr>
              <xdr:cNvSpPr/>
            </xdr:nvSpPr>
            <xdr:spPr bwMode="auto">
              <a:xfrm>
                <a:off x="3288077" y="2710376"/>
                <a:ext cx="1686622" cy="49588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6" name="Oval 6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 Box 7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8" name="Oval 8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9" name="Line 9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" name="Oval 10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" name="Oval 11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2" name="Line 12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13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" name="Line 14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" name="Line 15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" name="Oval 16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7" name="Line 17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" name="Line 18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" name="Oval 19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0" name="Group 20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3" name="Group 21">
                <a:extLst>
                  <a:ext uri="{FF2B5EF4-FFF2-40B4-BE49-F238E27FC236}">
                    <a16:creationId xmlns:a16="http://schemas.microsoft.com/office/drawing/2014/main" id="{00000000-0008-0000-02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" name="Arc 22">
                  <a:extLst>
                    <a:ext uri="{FF2B5EF4-FFF2-40B4-BE49-F238E27FC236}">
                      <a16:creationId xmlns:a16="http://schemas.microsoft.com/office/drawing/2014/main" id="{00000000-0008-0000-02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" name="Arc 23">
                  <a:extLst>
                    <a:ext uri="{FF2B5EF4-FFF2-40B4-BE49-F238E27FC236}">
                      <a16:creationId xmlns:a16="http://schemas.microsoft.com/office/drawing/2014/main" id="{00000000-0008-0000-0200-00001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8" name="Arc 24">
                  <a:extLst>
                    <a:ext uri="{FF2B5EF4-FFF2-40B4-BE49-F238E27FC236}">
                      <a16:creationId xmlns:a16="http://schemas.microsoft.com/office/drawing/2014/main" id="{00000000-0008-0000-0200-00001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4" name="Line 25">
                <a:extLst>
                  <a:ext uri="{FF2B5EF4-FFF2-40B4-BE49-F238E27FC236}">
                    <a16:creationId xmlns:a16="http://schemas.microsoft.com/office/drawing/2014/main" id="{00000000-0008-0000-0200-00001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" name="Line 26">
                <a:extLst>
                  <a:ext uri="{FF2B5EF4-FFF2-40B4-BE49-F238E27FC236}">
                    <a16:creationId xmlns:a16="http://schemas.microsoft.com/office/drawing/2014/main" id="{00000000-0008-0000-0200-00001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" name="Oval 27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" name="Text Box 28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C2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220274" y="1988038"/>
          <a:ext cx="730739" cy="1168107"/>
          <a:chOff x="1211002" y="1981200"/>
          <a:chExt cx="893887" cy="1167625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2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2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2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200-000006040000}"/>
                  </a:ext>
                </a:extLst>
              </xdr:cNvPr>
              <xdr:cNvSpPr/>
            </xdr:nvSpPr>
            <xdr:spPr bwMode="auto">
              <a:xfrm>
                <a:off x="1211002" y="2594325"/>
                <a:ext cx="893887" cy="55450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GrpSpPr/>
      </xdr:nvGrpSpPr>
      <xdr:grpSpPr>
        <a:xfrm>
          <a:off x="7520843" y="1982177"/>
          <a:ext cx="783493" cy="1168107"/>
          <a:chOff x="1216862" y="1981200"/>
          <a:chExt cx="893885" cy="1167625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2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200-000008040000}"/>
                  </a:ext>
                </a:extLst>
              </xdr:cNvPr>
              <xdr:cNvSpPr/>
            </xdr:nvSpPr>
            <xdr:spPr bwMode="auto">
              <a:xfrm>
                <a:off x="1216862" y="2594325"/>
                <a:ext cx="893885" cy="55450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474133</xdr:colOff>
      <xdr:row>8</xdr:row>
      <xdr:rowOff>40519</xdr:rowOff>
    </xdr:from>
    <xdr:to>
      <xdr:col>30</xdr:col>
      <xdr:colOff>364067</xdr:colOff>
      <xdr:row>14</xdr:row>
      <xdr:rowOff>73120</xdr:rowOff>
    </xdr:to>
    <xdr:grpSp>
      <xdr:nvGrpSpPr>
        <xdr:cNvPr id="111" name="グループ化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GrpSpPr/>
      </xdr:nvGrpSpPr>
      <xdr:grpSpPr>
        <a:xfrm>
          <a:off x="11789833" y="1882019"/>
          <a:ext cx="1077384" cy="1416901"/>
          <a:chOff x="12441011" y="2216604"/>
          <a:chExt cx="858688" cy="1151163"/>
        </a:xfrm>
      </xdr:grpSpPr>
      <xdr:grpSp>
        <xdr:nvGrpSpPr>
          <xdr:cNvPr id="112" name="グループ化 111">
            <a:extLst>
              <a:ext uri="{FF2B5EF4-FFF2-40B4-BE49-F238E27FC236}">
                <a16:creationId xmlns:a16="http://schemas.microsoft.com/office/drawing/2014/main" id="{00000000-0008-0000-0200-00007000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113" name="Oval 70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4" name="Text Box 71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2" y="77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5" name="Oval 72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6" name="Line 73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17" name="Oval 74">
              <a:extLst>
                <a:ext uri="{FF2B5EF4-FFF2-40B4-BE49-F238E27FC236}">
                  <a16:creationId xmlns:a16="http://schemas.microsoft.com/office/drawing/2014/main" id="{00000000-0008-0000-0200-00007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8" name="Oval 75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9" name="Line 76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0" name="Oval 77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1" name="Oval 78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22" name="Group 79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123" name="Group 80">
                <a:extLst>
                  <a:ext uri="{FF2B5EF4-FFF2-40B4-BE49-F238E27FC236}">
                    <a16:creationId xmlns:a16="http://schemas.microsoft.com/office/drawing/2014/main" id="{00000000-0008-0000-0200-00007B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138" name="Arc 81">
                  <a:extLst>
                    <a:ext uri="{FF2B5EF4-FFF2-40B4-BE49-F238E27FC236}">
                      <a16:creationId xmlns:a16="http://schemas.microsoft.com/office/drawing/2014/main" id="{00000000-0008-0000-0200-00008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39" name="Arc 82">
                  <a:extLst>
                    <a:ext uri="{FF2B5EF4-FFF2-40B4-BE49-F238E27FC236}">
                      <a16:creationId xmlns:a16="http://schemas.microsoft.com/office/drawing/2014/main" id="{00000000-0008-0000-0200-00008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40" name="Arc 83">
                  <a:extLst>
                    <a:ext uri="{FF2B5EF4-FFF2-40B4-BE49-F238E27FC236}">
                      <a16:creationId xmlns:a16="http://schemas.microsoft.com/office/drawing/2014/main" id="{00000000-0008-0000-0200-00008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24" name="Line 84">
                <a:extLst>
                  <a:ext uri="{FF2B5EF4-FFF2-40B4-BE49-F238E27FC236}">
                    <a16:creationId xmlns:a16="http://schemas.microsoft.com/office/drawing/2014/main" id="{00000000-0008-0000-0200-00007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27" name="Line 85">
                <a:extLst>
                  <a:ext uri="{FF2B5EF4-FFF2-40B4-BE49-F238E27FC236}">
                    <a16:creationId xmlns:a16="http://schemas.microsoft.com/office/drawing/2014/main" id="{00000000-0008-0000-0200-00007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4" name="Object 10" hidden="1">
                <a:extLst>
                  <a:ext uri="{63B3BB69-23CF-44E3-9099-C40C66FF867C}">
                    <a14:compatExt spid="_x0000_s1034"/>
                  </a:ext>
                  <a:ext uri="{FF2B5EF4-FFF2-40B4-BE49-F238E27FC236}">
                    <a16:creationId xmlns:a16="http://schemas.microsoft.com/office/drawing/2014/main" id="{00000000-0008-0000-0200-00000A040000}"/>
                  </a:ext>
                </a:extLst>
              </xdr:cNvPr>
              <xdr:cNvSpPr/>
            </xdr:nvSpPr>
            <xdr:spPr bwMode="auto">
              <a:xfrm>
                <a:off x="12543065" y="2835729"/>
                <a:ext cx="724730" cy="53203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49</xdr:col>
      <xdr:colOff>99907</xdr:colOff>
      <xdr:row>43</xdr:row>
      <xdr:rowOff>134620</xdr:rowOff>
    </xdr:from>
    <xdr:to>
      <xdr:col>55</xdr:col>
      <xdr:colOff>658707</xdr:colOff>
      <xdr:row>54</xdr:row>
      <xdr:rowOff>121920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31</xdr:col>
      <xdr:colOff>311150</xdr:colOff>
      <xdr:row>9</xdr:row>
      <xdr:rowOff>203200</xdr:rowOff>
    </xdr:from>
    <xdr:to>
      <xdr:col>41</xdr:col>
      <xdr:colOff>182842</xdr:colOff>
      <xdr:row>14</xdr:row>
      <xdr:rowOff>43657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3850" y="2273300"/>
          <a:ext cx="4265892" cy="996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541605</xdr:colOff>
      <xdr:row>17</xdr:row>
      <xdr:rowOff>11723</xdr:rowOff>
    </xdr:from>
    <xdr:to>
      <xdr:col>11</xdr:col>
      <xdr:colOff>316524</xdr:colOff>
      <xdr:row>19</xdr:row>
      <xdr:rowOff>171743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pSpPr/>
      </xdr:nvGrpSpPr>
      <xdr:grpSpPr>
        <a:xfrm>
          <a:off x="5526355" y="3980473"/>
          <a:ext cx="1756119" cy="623570"/>
          <a:chOff x="2971931" y="5509613"/>
          <a:chExt cx="1377462" cy="597876"/>
        </a:xfrm>
      </xdr:grpSpPr>
      <xdr:sp macro="" textlink="">
        <xdr:nvSpPr>
          <xdr:cNvPr id="11" name="吹き出し: 角を丸めた四角形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2971931" y="5509613"/>
            <a:ext cx="1377462" cy="597876"/>
          </a:xfrm>
          <a:prstGeom prst="wedgeRoundRectCallout">
            <a:avLst>
              <a:gd name="adj1" fmla="val -74118"/>
              <a:gd name="adj2" fmla="val 55044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 txBox="1"/>
        </xdr:nvSpPr>
        <xdr:spPr>
          <a:xfrm>
            <a:off x="3021171" y="5528625"/>
            <a:ext cx="1281079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系列の中から上記実定数に近いものを挿入する</a:t>
            </a:r>
          </a:p>
        </xdr:txBody>
      </xdr:sp>
    </xdr:grpSp>
    <xdr:clientData/>
  </xdr:twoCellAnchor>
  <xdr:twoCellAnchor>
    <xdr:from>
      <xdr:col>8</xdr:col>
      <xdr:colOff>409723</xdr:colOff>
      <xdr:row>10</xdr:row>
      <xdr:rowOff>76497</xdr:rowOff>
    </xdr:from>
    <xdr:to>
      <xdr:col>12</xdr:col>
      <xdr:colOff>230361</xdr:colOff>
      <xdr:row>13</xdr:row>
      <xdr:rowOff>64473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pSpPr/>
      </xdr:nvGrpSpPr>
      <xdr:grpSpPr>
        <a:xfrm>
          <a:off x="5394473" y="2413297"/>
          <a:ext cx="2462238" cy="680126"/>
          <a:chOff x="6975230" y="4243974"/>
          <a:chExt cx="1413240" cy="597876"/>
        </a:xfrm>
      </xdr:grpSpPr>
      <xdr:sp macro="" textlink="">
        <xdr:nvSpPr>
          <xdr:cNvPr id="14" name="吹き出し: 角を丸めた四角形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/>
        </xdr:nvSpPr>
        <xdr:spPr>
          <a:xfrm>
            <a:off x="6975230" y="4243974"/>
            <a:ext cx="1413240" cy="597876"/>
          </a:xfrm>
          <a:prstGeom prst="wedgeRoundRectCallout">
            <a:avLst>
              <a:gd name="adj1" fmla="val -61731"/>
              <a:gd name="adj2" fmla="val 91457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 txBox="1"/>
        </xdr:nvSpPr>
        <xdr:spPr>
          <a:xfrm>
            <a:off x="7012017" y="4269497"/>
            <a:ext cx="1336201" cy="49500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br>
              <a:rPr kumimoji="1" lang="en-US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kumimoji="1" lang="ja-JP" altLang="en-US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ことで</a:t>
            </a:r>
            <a:r>
              <a:rPr kumimoji="1" lang="ja-JP" altLang="en-US" sz="105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特性値</a:t>
            </a:r>
            <a:r>
              <a:rPr kumimoji="1" lang="ja-JP" altLang="en-US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のずれ具合が判る</a:t>
            </a:r>
            <a:endParaRPr kumimoji="1" lang="ja-JP" altLang="en-US" sz="105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571500</xdr:colOff>
      <xdr:row>13</xdr:row>
      <xdr:rowOff>205740</xdr:rowOff>
    </xdr:from>
    <xdr:to>
      <xdr:col>8</xdr:col>
      <xdr:colOff>137159</xdr:colOff>
      <xdr:row>15</xdr:row>
      <xdr:rowOff>45720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2583180" y="3246120"/>
          <a:ext cx="3710939" cy="32004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19343</xdr:colOff>
      <xdr:row>19</xdr:row>
      <xdr:rowOff>6443</xdr:rowOff>
    </xdr:from>
    <xdr:to>
      <xdr:col>8</xdr:col>
      <xdr:colOff>211015</xdr:colOff>
      <xdr:row>20</xdr:row>
      <xdr:rowOff>80884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2023989" y="4449489"/>
          <a:ext cx="3661703" cy="320626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27</a:t>
          </a:r>
        </a:p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W25"/>
  <sheetViews>
    <sheetView tabSelected="1" zoomScaleNormal="100" workbookViewId="0">
      <selection activeCell="M2" sqref="M2"/>
    </sheetView>
  </sheetViews>
  <sheetFormatPr defaultRowHeight="18"/>
  <cols>
    <col min="1" max="1" width="4.5" customWidth="1"/>
    <col min="11" max="11" width="10" customWidth="1"/>
    <col min="13" max="13" width="9.58203125" customWidth="1"/>
    <col min="20" max="20" width="8.83203125" customWidth="1"/>
    <col min="21" max="21" width="9.5" customWidth="1"/>
  </cols>
  <sheetData>
    <row r="1" spans="2:23">
      <c r="C1" s="157" t="s">
        <v>69</v>
      </c>
      <c r="V1" s="72"/>
    </row>
    <row r="2" spans="2:23" ht="16.75" customHeight="1" thickBot="1">
      <c r="C2" s="158"/>
      <c r="O2" s="2" t="s">
        <v>43</v>
      </c>
      <c r="R2" s="3" t="s">
        <v>42</v>
      </c>
    </row>
    <row r="3" spans="2:23" ht="18.5" thickBot="1">
      <c r="B3" s="97" t="s">
        <v>37</v>
      </c>
      <c r="C3" s="85"/>
      <c r="D3" s="85"/>
      <c r="E3" s="85"/>
      <c r="F3" s="85"/>
      <c r="G3" s="85"/>
      <c r="H3" s="81"/>
      <c r="K3" s="4" t="s">
        <v>60</v>
      </c>
      <c r="N3" s="142"/>
      <c r="O3" s="109" t="s">
        <v>5</v>
      </c>
      <c r="P3" s="143" t="s">
        <v>6</v>
      </c>
      <c r="Q3" s="110" t="s">
        <v>7</v>
      </c>
      <c r="R3" s="108" t="s">
        <v>2</v>
      </c>
      <c r="S3" s="108" t="s">
        <v>3</v>
      </c>
      <c r="T3" s="108" t="s">
        <v>8</v>
      </c>
      <c r="U3" s="111" t="s">
        <v>46</v>
      </c>
      <c r="W3" s="205"/>
    </row>
    <row r="4" spans="2:23" ht="19" thickTop="1" thickBot="1">
      <c r="B4" s="81"/>
      <c r="C4" s="98" t="s">
        <v>38</v>
      </c>
      <c r="D4" s="86" t="s">
        <v>32</v>
      </c>
      <c r="E4" s="86" t="s">
        <v>30</v>
      </c>
      <c r="F4" s="86" t="s">
        <v>33</v>
      </c>
      <c r="G4" s="82" t="s">
        <v>31</v>
      </c>
      <c r="H4" s="86" t="s">
        <v>35</v>
      </c>
      <c r="I4" s="82" t="s">
        <v>27</v>
      </c>
      <c r="J4" s="83" t="s">
        <v>29</v>
      </c>
      <c r="N4" s="146" t="s">
        <v>47</v>
      </c>
      <c r="O4" s="207">
        <v>0.83330000000000004</v>
      </c>
      <c r="P4" s="208">
        <v>8.7899999999999991</v>
      </c>
      <c r="Q4" s="209">
        <v>5.0872000000000002</v>
      </c>
      <c r="R4" s="210">
        <v>2.2502</v>
      </c>
      <c r="S4" s="210">
        <v>0.71789999999999998</v>
      </c>
      <c r="T4" s="210">
        <v>0.96179999999999999</v>
      </c>
      <c r="U4" s="211">
        <v>1.2627999999999999</v>
      </c>
      <c r="W4" s="206"/>
    </row>
    <row r="5" spans="2:23" ht="19" thickTop="1" thickBot="1">
      <c r="C5" s="99">
        <v>1</v>
      </c>
      <c r="D5" s="193">
        <v>1.5645045214180671</v>
      </c>
      <c r="E5" s="193">
        <v>0.9233525082870887</v>
      </c>
      <c r="F5" s="193">
        <v>5.1266277042961139</v>
      </c>
      <c r="G5" s="194">
        <v>0.7988624199140425</v>
      </c>
      <c r="H5" s="195">
        <v>1.2377003527446007</v>
      </c>
      <c r="I5" s="167">
        <v>1</v>
      </c>
      <c r="J5" s="84">
        <f>20*LOG(2*I5/(1+I5))</f>
        <v>0</v>
      </c>
      <c r="N5" s="146" t="s">
        <v>48</v>
      </c>
      <c r="O5" s="212">
        <v>0.76919999999999999</v>
      </c>
      <c r="P5" s="213">
        <v>13.12</v>
      </c>
      <c r="Q5" s="214">
        <v>3.0074999999999998</v>
      </c>
      <c r="R5" s="215">
        <v>1.6226</v>
      </c>
      <c r="S5" s="215">
        <v>1.1870000000000001</v>
      </c>
      <c r="T5" s="215">
        <v>0.91590000000000005</v>
      </c>
      <c r="U5" s="216">
        <v>1.2376</v>
      </c>
      <c r="W5" s="206"/>
    </row>
    <row r="6" spans="2:23">
      <c r="B6" s="100"/>
      <c r="C6" s="87"/>
      <c r="D6" s="87"/>
      <c r="E6" s="159">
        <f>(E5*F5)^-0.5</f>
        <v>0.45962150798238327</v>
      </c>
      <c r="F6" s="87"/>
      <c r="G6" s="87"/>
      <c r="N6" s="146" t="s">
        <v>49</v>
      </c>
      <c r="O6" s="212">
        <v>0.71430000000000005</v>
      </c>
      <c r="P6" s="213">
        <v>16.850000000000001</v>
      </c>
      <c r="Q6" s="214">
        <v>2.3776000000000002</v>
      </c>
      <c r="R6" s="215">
        <v>1.3496999999999999</v>
      </c>
      <c r="S6" s="215">
        <v>1.6727000000000001</v>
      </c>
      <c r="T6" s="215">
        <v>0.88329999999999997</v>
      </c>
      <c r="U6" s="216">
        <v>1.2318</v>
      </c>
      <c r="W6" s="206"/>
    </row>
    <row r="7" spans="2:23" ht="18.5" thickBot="1">
      <c r="B7" s="101" t="s">
        <v>39</v>
      </c>
      <c r="C7" s="87"/>
      <c r="D7" s="87"/>
      <c r="E7" s="87"/>
      <c r="F7" s="87"/>
      <c r="G7" s="87"/>
      <c r="N7" s="146" t="s">
        <v>50</v>
      </c>
      <c r="O7" s="212">
        <v>0.66669999999999996</v>
      </c>
      <c r="P7" s="213">
        <v>20.13</v>
      </c>
      <c r="Q7" s="214">
        <v>2.0693999999999999</v>
      </c>
      <c r="R7" s="215">
        <v>1.198</v>
      </c>
      <c r="S7" s="215">
        <v>2.1800000000000002</v>
      </c>
      <c r="T7" s="215">
        <v>0.85929999999999995</v>
      </c>
      <c r="U7" s="216">
        <v>1.2311000000000001</v>
      </c>
      <c r="W7" s="206"/>
    </row>
    <row r="8" spans="2:23">
      <c r="B8" s="102" t="s">
        <v>23</v>
      </c>
      <c r="C8" s="103" t="s">
        <v>40</v>
      </c>
      <c r="D8" s="104" t="s">
        <v>32</v>
      </c>
      <c r="E8" s="104" t="s">
        <v>30</v>
      </c>
      <c r="F8" s="88" t="s">
        <v>33</v>
      </c>
      <c r="G8" s="88" t="s">
        <v>31</v>
      </c>
      <c r="H8" s="88" t="s">
        <v>35</v>
      </c>
      <c r="I8" s="89" t="s">
        <v>27</v>
      </c>
      <c r="N8" s="146" t="s">
        <v>51</v>
      </c>
      <c r="O8" s="217">
        <v>0.625</v>
      </c>
      <c r="P8" s="218">
        <v>23.04</v>
      </c>
      <c r="Q8" s="219">
        <v>1.8859999999999999</v>
      </c>
      <c r="R8" s="220">
        <v>1.1020000000000001</v>
      </c>
      <c r="S8" s="220">
        <v>2.7122000000000002</v>
      </c>
      <c r="T8" s="220">
        <v>0.84109999999999996</v>
      </c>
      <c r="U8" s="221">
        <v>1.2321</v>
      </c>
      <c r="W8" s="206"/>
    </row>
    <row r="9" spans="2:23" ht="18.5" thickBot="1">
      <c r="B9" s="90" t="s">
        <v>24</v>
      </c>
      <c r="C9" s="91" t="s">
        <v>25</v>
      </c>
      <c r="D9" s="92" t="s">
        <v>26</v>
      </c>
      <c r="E9" s="93" t="s">
        <v>36</v>
      </c>
      <c r="F9" s="92" t="s">
        <v>26</v>
      </c>
      <c r="G9" s="92" t="s">
        <v>26</v>
      </c>
      <c r="H9" s="93" t="s">
        <v>36</v>
      </c>
      <c r="I9" s="94" t="s">
        <v>28</v>
      </c>
      <c r="N9" s="146" t="s">
        <v>52</v>
      </c>
      <c r="O9" s="212">
        <v>0.58819999999999995</v>
      </c>
      <c r="P9" s="213">
        <v>25.68</v>
      </c>
      <c r="Q9" s="214">
        <v>1.7645999999999999</v>
      </c>
      <c r="R9" s="215">
        <v>1.0359</v>
      </c>
      <c r="S9" s="215">
        <v>3.2717999999999998</v>
      </c>
      <c r="T9" s="215">
        <v>0.82689999999999997</v>
      </c>
      <c r="U9" s="216">
        <v>1.2335</v>
      </c>
      <c r="W9" s="206"/>
    </row>
    <row r="10" spans="2:23" ht="19" thickTop="1" thickBot="1">
      <c r="B10" s="179">
        <v>100</v>
      </c>
      <c r="C10" s="167">
        <v>50</v>
      </c>
      <c r="D10" s="95">
        <f>D5*10^6/(2*PI()*$B$10*$C$10)</f>
        <v>49.799725614661085</v>
      </c>
      <c r="E10" s="95">
        <f>10^3*$C$10*E5/(2*PI()*$B$10)</f>
        <v>73.47805795509521</v>
      </c>
      <c r="F10" s="95">
        <f>F5*10^6/(2*PI()*$B$10*$C$10)</f>
        <v>163.18562810611641</v>
      </c>
      <c r="G10" s="95">
        <f>G5*10^6/(2*PI()*$B$10*$C$10)</f>
        <v>25.428580595934644</v>
      </c>
      <c r="H10" s="95">
        <f>10^3*$C$10*H5/(2*PI()*$B$10)</f>
        <v>98.493064602942852</v>
      </c>
      <c r="I10" s="96">
        <f>C10*I5</f>
        <v>50</v>
      </c>
      <c r="N10" s="146" t="s">
        <v>53</v>
      </c>
      <c r="O10" s="212">
        <v>0.55559999999999998</v>
      </c>
      <c r="P10" s="213">
        <v>28.09</v>
      </c>
      <c r="Q10" s="214">
        <v>0.5121</v>
      </c>
      <c r="R10" s="215">
        <v>1.6782999999999999</v>
      </c>
      <c r="S10" s="215">
        <v>3.8601000000000001</v>
      </c>
      <c r="T10" s="215">
        <v>0.81559999999999999</v>
      </c>
      <c r="U10" s="216">
        <v>1.2350000000000001</v>
      </c>
      <c r="W10" s="206"/>
    </row>
    <row r="11" spans="2:23">
      <c r="E11" s="160">
        <f>(10^-6)/(2*PI()*(E10*F10*10^-21)^0.5)</f>
        <v>45.962150798238333</v>
      </c>
      <c r="N11" s="146" t="s">
        <v>54</v>
      </c>
      <c r="O11" s="212">
        <v>0.52629999999999999</v>
      </c>
      <c r="P11" s="213">
        <v>30.32</v>
      </c>
      <c r="Q11" s="214">
        <v>1.6140000000000001</v>
      </c>
      <c r="R11" s="215">
        <v>0.95169999999999999</v>
      </c>
      <c r="S11" s="215">
        <v>4.4781000000000004</v>
      </c>
      <c r="T11" s="215">
        <v>0.80640000000000001</v>
      </c>
      <c r="U11" s="216">
        <v>1.2363999999999999</v>
      </c>
      <c r="W11" s="206"/>
    </row>
    <row r="12" spans="2:23">
      <c r="N12" s="146" t="s">
        <v>55</v>
      </c>
      <c r="O12" s="212">
        <v>0.5</v>
      </c>
      <c r="P12" s="213">
        <v>32.39</v>
      </c>
      <c r="Q12" s="214">
        <v>1.5645</v>
      </c>
      <c r="R12" s="215">
        <v>0.9234</v>
      </c>
      <c r="S12" s="215">
        <v>5.1265999999999998</v>
      </c>
      <c r="T12" s="215">
        <v>0.79890000000000005</v>
      </c>
      <c r="U12" s="216">
        <v>1.2377</v>
      </c>
      <c r="W12" s="206"/>
    </row>
    <row r="13" spans="2:23" ht="18.5" thickBot="1">
      <c r="N13" s="146" t="s">
        <v>56</v>
      </c>
      <c r="O13" s="222">
        <v>0.47620000000000001</v>
      </c>
      <c r="P13" s="223">
        <v>34.33</v>
      </c>
      <c r="Q13" s="224">
        <v>1.5251999999999999</v>
      </c>
      <c r="R13" s="225">
        <v>0.90069999999999995</v>
      </c>
      <c r="S13" s="225">
        <v>5.8059000000000003</v>
      </c>
      <c r="T13" s="225">
        <v>0.79249999999999998</v>
      </c>
      <c r="U13" s="226">
        <v>1.2388999999999999</v>
      </c>
      <c r="W13" s="206"/>
    </row>
    <row r="14" spans="2:23" ht="18.5" thickBot="1">
      <c r="I14" s="71"/>
      <c r="J14" s="71"/>
      <c r="K14" s="72"/>
      <c r="P14" s="202" t="s">
        <v>67</v>
      </c>
      <c r="Q14" s="139" t="s">
        <v>1</v>
      </c>
      <c r="R14" s="140" t="s">
        <v>3</v>
      </c>
      <c r="S14" s="140" t="s">
        <v>2</v>
      </c>
      <c r="T14" s="140" t="s">
        <v>4</v>
      </c>
      <c r="U14" s="141" t="s">
        <v>45</v>
      </c>
    </row>
    <row r="15" spans="2:23">
      <c r="I15" s="73"/>
      <c r="J15" s="74"/>
      <c r="K15" s="74"/>
    </row>
    <row r="16" spans="2:23">
      <c r="I16" s="76"/>
      <c r="J16" s="77"/>
      <c r="K16" s="44"/>
      <c r="L16" s="44"/>
      <c r="M16" s="44"/>
      <c r="N16" s="44"/>
      <c r="V16" s="72"/>
    </row>
    <row r="17" spans="9:22">
      <c r="I17" s="76"/>
      <c r="J17" s="77"/>
      <c r="K17" s="44"/>
      <c r="L17" s="44"/>
      <c r="M17" s="44"/>
      <c r="N17" s="44"/>
      <c r="V17" s="72"/>
    </row>
    <row r="18" spans="9:22">
      <c r="I18" s="76"/>
      <c r="J18" s="77"/>
      <c r="K18" s="44"/>
      <c r="L18" s="44"/>
      <c r="M18" s="44"/>
      <c r="N18" s="44"/>
      <c r="V18" s="72"/>
    </row>
    <row r="19" spans="9:22">
      <c r="I19" s="76"/>
      <c r="J19" s="77"/>
      <c r="K19" s="44"/>
      <c r="L19" s="44"/>
      <c r="M19" s="44"/>
      <c r="N19" s="44"/>
      <c r="V19" s="72"/>
    </row>
    <row r="20" spans="9:22">
      <c r="I20" s="76"/>
      <c r="J20" s="77"/>
      <c r="K20" s="44"/>
      <c r="L20" s="44"/>
      <c r="M20" s="44"/>
      <c r="N20" s="44"/>
      <c r="V20" s="72"/>
    </row>
    <row r="21" spans="9:22">
      <c r="I21" s="76"/>
      <c r="J21" s="77"/>
      <c r="K21" s="44"/>
      <c r="L21" s="44"/>
      <c r="M21" s="44"/>
      <c r="N21" s="44"/>
      <c r="V21" s="72"/>
    </row>
    <row r="22" spans="9:22">
      <c r="I22" s="76"/>
      <c r="J22" s="77"/>
      <c r="K22" s="44"/>
      <c r="L22" s="44"/>
      <c r="M22" s="44"/>
      <c r="N22" s="44"/>
      <c r="V22" s="72"/>
    </row>
    <row r="23" spans="9:22">
      <c r="I23" s="76"/>
      <c r="J23" s="77"/>
      <c r="K23" s="44"/>
      <c r="L23" s="44"/>
      <c r="M23" s="44"/>
      <c r="N23" s="44"/>
      <c r="V23" s="72"/>
    </row>
    <row r="24" spans="9:22">
      <c r="I24" s="76"/>
      <c r="J24" s="77"/>
      <c r="K24" s="75"/>
      <c r="L24" s="75"/>
      <c r="M24" s="74"/>
      <c r="N24" s="75"/>
      <c r="V24" s="72"/>
    </row>
    <row r="25" spans="9:22">
      <c r="V25" s="72"/>
    </row>
  </sheetData>
  <sheetProtection algorithmName="SHA-512" hashValue="mPS4SvqjyFO2Hb0zTJYCme4Rar40hWYjG7/5TiwEoSAV2/WkbLl6OuMorWBGTWN8Nt5T4Kt/ocoF6l4Byj1AIg==" saltValue="oQ5pBoY1VQEFM6NOji+wYA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64800-6901-4FC3-AA03-4FEFB593CC57}">
  <dimension ref="D1"/>
  <sheetViews>
    <sheetView workbookViewId="0">
      <selection activeCell="A3" sqref="A3"/>
    </sheetView>
  </sheetViews>
  <sheetFormatPr defaultRowHeight="18"/>
  <sheetData>
    <row r="1" spans="4:4">
      <c r="D1" s="70" t="s">
        <v>86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F3509"/>
  <sheetViews>
    <sheetView zoomScaleNormal="100" zoomScaleSheetLayoutView="100" workbookViewId="0">
      <selection activeCell="N7" sqref="N7"/>
    </sheetView>
  </sheetViews>
  <sheetFormatPr defaultRowHeight="18"/>
  <cols>
    <col min="1" max="1" width="1.33203125" customWidth="1"/>
    <col min="2" max="2" width="5.6640625" customWidth="1"/>
    <col min="3" max="3" width="2.58203125" customWidth="1"/>
    <col min="4" max="7" width="6.58203125" customWidth="1"/>
    <col min="8" max="8" width="1" customWidth="1"/>
    <col min="9" max="12" width="6.58203125" customWidth="1"/>
    <col min="13" max="13" width="1.33203125" customWidth="1"/>
    <col min="14" max="17" width="6.58203125" customWidth="1"/>
    <col min="18" max="18" width="1.1640625" customWidth="1"/>
    <col min="19" max="22" width="6.58203125" customWidth="1"/>
    <col min="23" max="23" width="1.1640625" customWidth="1"/>
    <col min="24" max="27" width="6.58203125" customWidth="1"/>
    <col min="28" max="28" width="2.58203125" customWidth="1"/>
    <col min="29" max="29" width="9" customWidth="1"/>
    <col min="30" max="32" width="6.58203125" customWidth="1"/>
    <col min="33" max="33" width="1.1640625" customWidth="1"/>
    <col min="34" max="37" width="6.58203125" customWidth="1"/>
    <col min="38" max="38" width="2.4140625" customWidth="1"/>
    <col min="39" max="39" width="10.4140625" customWidth="1"/>
    <col min="40" max="40" width="1.4140625" customWidth="1"/>
    <col min="41" max="41" width="9.33203125" customWidth="1"/>
    <col min="42" max="42" width="3.25" customWidth="1"/>
    <col min="44" max="44" width="8.58203125" customWidth="1"/>
    <col min="46" max="46" width="8.1640625" customWidth="1"/>
  </cols>
  <sheetData>
    <row r="1" spans="1:58" ht="18.649999999999999" customHeight="1">
      <c r="A1" t="s">
        <v>22</v>
      </c>
      <c r="F1" s="1" t="s">
        <v>34</v>
      </c>
      <c r="N1" s="235"/>
      <c r="O1" s="235"/>
      <c r="P1" s="235"/>
      <c r="Q1" s="235"/>
      <c r="AO1" s="2"/>
      <c r="AP1" s="2"/>
      <c r="AQ1" s="2"/>
      <c r="AR1" s="2"/>
      <c r="AS1" s="3"/>
      <c r="AT1" s="2"/>
      <c r="AU1" s="3"/>
      <c r="AV1" s="2"/>
      <c r="AW1" s="2"/>
    </row>
    <row r="2" spans="1:58" ht="18.649999999999999" customHeight="1" thickBot="1">
      <c r="J2" s="1"/>
      <c r="N2" s="4"/>
      <c r="O2" s="4"/>
      <c r="P2" s="4"/>
      <c r="Q2" s="4"/>
      <c r="AO2" s="5"/>
      <c r="AP2" s="5"/>
      <c r="AR2" s="2" t="s">
        <v>43</v>
      </c>
      <c r="AU2" s="3" t="s">
        <v>42</v>
      </c>
      <c r="AZ2" s="2" t="s">
        <v>41</v>
      </c>
      <c r="BA2" s="2"/>
      <c r="BB2" s="2"/>
      <c r="BC2" s="3" t="s">
        <v>42</v>
      </c>
      <c r="BD2" s="3"/>
      <c r="BE2" s="2"/>
      <c r="BF2" s="3"/>
    </row>
    <row r="3" spans="1:58" ht="18" customHeight="1" thickBot="1">
      <c r="I3" s="6"/>
      <c r="J3" s="7"/>
      <c r="K3" s="6"/>
      <c r="L3" s="6"/>
      <c r="N3" s="8"/>
      <c r="O3" s="8"/>
      <c r="P3" s="8"/>
      <c r="Q3" s="8"/>
      <c r="AO3" s="3"/>
      <c r="AP3" s="3"/>
      <c r="AQ3" s="142"/>
      <c r="AR3" s="109" t="s">
        <v>5</v>
      </c>
      <c r="AS3" s="143" t="s">
        <v>6</v>
      </c>
      <c r="AT3" s="110" t="s">
        <v>7</v>
      </c>
      <c r="AU3" s="108" t="s">
        <v>2</v>
      </c>
      <c r="AV3" s="108" t="s">
        <v>3</v>
      </c>
      <c r="AW3" s="108" t="s">
        <v>8</v>
      </c>
      <c r="AX3" s="111" t="s">
        <v>46</v>
      </c>
      <c r="AZ3" s="105" t="s">
        <v>0</v>
      </c>
      <c r="BA3" s="106" t="s">
        <v>44</v>
      </c>
      <c r="BB3" s="107" t="s">
        <v>1</v>
      </c>
      <c r="BC3" s="108" t="s">
        <v>3</v>
      </c>
      <c r="BD3" s="108" t="s">
        <v>2</v>
      </c>
      <c r="BE3" s="108" t="s">
        <v>4</v>
      </c>
      <c r="BF3" s="108" t="s">
        <v>45</v>
      </c>
    </row>
    <row r="4" spans="1:58" ht="18" customHeight="1" thickTop="1">
      <c r="I4" s="8"/>
      <c r="J4" s="78"/>
      <c r="K4" s="79"/>
      <c r="L4" s="79"/>
      <c r="AO4" s="3"/>
      <c r="AP4" s="3"/>
      <c r="AQ4" s="146" t="s">
        <v>47</v>
      </c>
      <c r="AR4" s="64">
        <v>0.83333333333333337</v>
      </c>
      <c r="AS4" s="144">
        <v>8.7899999999999991</v>
      </c>
      <c r="AT4" s="10">
        <v>5.0872462735921049</v>
      </c>
      <c r="AU4" s="11">
        <v>2.2502250225022502</v>
      </c>
      <c r="AV4" s="11">
        <v>0.71790601174494229</v>
      </c>
      <c r="AW4" s="11">
        <v>0.96176040624759562</v>
      </c>
      <c r="AX4" s="12">
        <v>1.2627538135165168</v>
      </c>
      <c r="AZ4" s="112">
        <v>1.2</v>
      </c>
      <c r="BA4" s="113">
        <v>8.7899999999999991</v>
      </c>
      <c r="BB4" s="114">
        <v>0.19656999999999999</v>
      </c>
      <c r="BC4" s="115">
        <v>0.44440000000000002</v>
      </c>
      <c r="BD4" s="116">
        <v>1.3929400000000001</v>
      </c>
      <c r="BE4" s="116">
        <v>1.03976</v>
      </c>
      <c r="BF4" s="117">
        <v>0.79191999999999996</v>
      </c>
    </row>
    <row r="5" spans="1:58" ht="18" customHeight="1">
      <c r="E5" s="8"/>
      <c r="J5" s="8"/>
      <c r="K5" s="8"/>
      <c r="N5" s="235"/>
      <c r="O5" s="235"/>
      <c r="P5" s="235"/>
      <c r="Q5" s="235"/>
      <c r="T5" s="8"/>
      <c r="AD5" s="8"/>
      <c r="AO5" s="3"/>
      <c r="AP5" s="3"/>
      <c r="AQ5" s="146" t="s">
        <v>48</v>
      </c>
      <c r="AR5" s="42">
        <v>0.76923076923076916</v>
      </c>
      <c r="AS5" s="47">
        <v>13.12</v>
      </c>
      <c r="AT5" s="14">
        <v>3.007518796992481</v>
      </c>
      <c r="AU5" s="15">
        <v>1.6225864027259453</v>
      </c>
      <c r="AV5" s="15">
        <v>1.1870281563078677</v>
      </c>
      <c r="AW5" s="15">
        <v>0.91590188858969424</v>
      </c>
      <c r="AX5" s="16">
        <v>1.2375778127049737</v>
      </c>
      <c r="AZ5" s="118">
        <v>1.3</v>
      </c>
      <c r="BA5" s="119">
        <v>13.12</v>
      </c>
      <c r="BB5" s="120">
        <v>0.33250000000000002</v>
      </c>
      <c r="BC5" s="121">
        <v>0.61629999999999996</v>
      </c>
      <c r="BD5" s="122">
        <v>0.84243999999999997</v>
      </c>
      <c r="BE5" s="122">
        <v>1.09182</v>
      </c>
      <c r="BF5" s="123">
        <v>0.80803000000000003</v>
      </c>
    </row>
    <row r="6" spans="1:58" ht="18" customHeight="1" thickBot="1">
      <c r="N6" s="8"/>
      <c r="O6" s="8"/>
      <c r="P6" s="8"/>
      <c r="Q6" s="8"/>
      <c r="AO6" s="3"/>
      <c r="AP6" s="3"/>
      <c r="AQ6" s="146" t="s">
        <v>49</v>
      </c>
      <c r="AR6" s="42">
        <v>0.7142857142857143</v>
      </c>
      <c r="AS6" s="47">
        <v>16.850000000000001</v>
      </c>
      <c r="AT6" s="14">
        <v>2.3775558725630055</v>
      </c>
      <c r="AU6" s="15">
        <v>1.3497098123903362</v>
      </c>
      <c r="AV6" s="15">
        <v>1.6727163240386063</v>
      </c>
      <c r="AW6" s="15">
        <v>0.88328298620311985</v>
      </c>
      <c r="AX6" s="16">
        <v>1.2317698068584944</v>
      </c>
      <c r="AZ6" s="118">
        <v>1.4</v>
      </c>
      <c r="BA6" s="119">
        <v>16.850000000000001</v>
      </c>
      <c r="BB6" s="120">
        <v>0.42059999999999997</v>
      </c>
      <c r="BC6" s="121">
        <v>0.7409</v>
      </c>
      <c r="BD6" s="122">
        <v>0.59782999999999997</v>
      </c>
      <c r="BE6" s="122">
        <v>1.1321399999999999</v>
      </c>
      <c r="BF6" s="123">
        <v>0.81184000000000001</v>
      </c>
    </row>
    <row r="7" spans="1:58" ht="18" customHeight="1" thickBot="1">
      <c r="E7" s="17" t="s">
        <v>32</v>
      </c>
      <c r="I7" s="8"/>
      <c r="J7" s="18" t="s">
        <v>33</v>
      </c>
      <c r="K7" s="19" t="s">
        <v>30</v>
      </c>
      <c r="L7" s="8"/>
      <c r="M7" s="8"/>
      <c r="N7" s="8"/>
      <c r="O7" s="8"/>
      <c r="P7" s="8"/>
      <c r="Q7" s="8"/>
      <c r="R7" s="8"/>
      <c r="S7" s="8"/>
      <c r="T7" s="20" t="s">
        <v>31</v>
      </c>
      <c r="U7" s="8"/>
      <c r="V7" s="8"/>
      <c r="W7" s="8"/>
      <c r="X7" s="8"/>
      <c r="Y7" s="8"/>
      <c r="Z7" s="8"/>
      <c r="AA7" s="8"/>
      <c r="AB7" s="8"/>
      <c r="AC7" s="8"/>
      <c r="AD7" s="20" t="s">
        <v>57</v>
      </c>
      <c r="AE7" s="8"/>
      <c r="AF7" s="8"/>
      <c r="AG7" s="8"/>
      <c r="AH7" s="20" t="s">
        <v>27</v>
      </c>
      <c r="AI7" s="8"/>
      <c r="AJ7" s="8"/>
      <c r="AK7" s="8"/>
      <c r="AL7" s="8"/>
      <c r="AO7" s="3"/>
      <c r="AP7" s="3"/>
      <c r="AQ7" s="146" t="s">
        <v>50</v>
      </c>
      <c r="AR7" s="42">
        <v>0.66666666666666663</v>
      </c>
      <c r="AS7" s="47">
        <v>20.13</v>
      </c>
      <c r="AT7" s="14">
        <v>2.0693651187815578</v>
      </c>
      <c r="AU7" s="15">
        <v>1.1980352222355337</v>
      </c>
      <c r="AV7" s="15">
        <v>2.1799790722009069</v>
      </c>
      <c r="AW7" s="15">
        <v>0.85930585273216298</v>
      </c>
      <c r="AX7" s="16">
        <v>1.2311328884839829</v>
      </c>
      <c r="AZ7" s="118">
        <v>1.5</v>
      </c>
      <c r="BA7" s="119">
        <v>20.13</v>
      </c>
      <c r="BB7" s="120">
        <v>0.48324</v>
      </c>
      <c r="BC7" s="121">
        <v>0.8347</v>
      </c>
      <c r="BD7" s="122">
        <v>0.45872000000000002</v>
      </c>
      <c r="BE7" s="122">
        <v>1.1637299999999999</v>
      </c>
      <c r="BF7" s="123">
        <v>0.81225999999999998</v>
      </c>
    </row>
    <row r="8" spans="1:58" ht="18" customHeight="1" thickTop="1" thickBot="1">
      <c r="A8" s="21"/>
      <c r="B8" s="21"/>
      <c r="C8" s="21"/>
      <c r="D8" s="21"/>
      <c r="E8" s="22">
        <f>設定部!D5</f>
        <v>1.5645045214180671</v>
      </c>
      <c r="F8" s="21"/>
      <c r="G8" s="21"/>
      <c r="H8" s="21"/>
      <c r="I8" s="21"/>
      <c r="J8" s="22">
        <f>設定部!E5</f>
        <v>0.9233525082870887</v>
      </c>
      <c r="K8" s="23">
        <f>設定部!F5</f>
        <v>5.1266277042961139</v>
      </c>
      <c r="L8" s="21"/>
      <c r="M8" s="21"/>
      <c r="N8" s="21"/>
      <c r="O8" s="21"/>
      <c r="P8" s="21"/>
      <c r="Q8" s="21"/>
      <c r="R8" s="21"/>
      <c r="S8" s="21"/>
      <c r="T8" s="23">
        <f>設定部!G5</f>
        <v>0.7988624199140425</v>
      </c>
      <c r="U8" s="21"/>
      <c r="V8" s="21"/>
      <c r="W8" s="21"/>
      <c r="X8" s="21"/>
      <c r="Y8" s="21"/>
      <c r="Z8" s="21"/>
      <c r="AA8" s="21"/>
      <c r="AB8" s="21"/>
      <c r="AC8" s="21"/>
      <c r="AD8" s="23">
        <f>設定部!H5</f>
        <v>1.2377003527446007</v>
      </c>
      <c r="AE8" s="21"/>
      <c r="AF8" s="21"/>
      <c r="AG8" s="21"/>
      <c r="AH8" s="204">
        <f>設定部!I5</f>
        <v>1</v>
      </c>
      <c r="AI8" s="21"/>
      <c r="AJ8" s="21"/>
      <c r="AK8" s="21"/>
      <c r="AL8" s="21"/>
      <c r="AO8" s="3"/>
      <c r="AP8" s="3"/>
      <c r="AQ8" s="146" t="s">
        <v>51</v>
      </c>
      <c r="AR8" s="42">
        <v>0.625</v>
      </c>
      <c r="AS8" s="47">
        <v>23.04</v>
      </c>
      <c r="AT8" s="14">
        <v>1.8860451519209371</v>
      </c>
      <c r="AU8" s="15">
        <v>1.1019648032441844</v>
      </c>
      <c r="AV8" s="15">
        <v>2.7122321670735015</v>
      </c>
      <c r="AW8" s="15">
        <v>0.84111363445201437</v>
      </c>
      <c r="AX8" s="16">
        <v>1.2320885132387911</v>
      </c>
      <c r="AZ8" s="124">
        <v>1.6</v>
      </c>
      <c r="BA8" s="125">
        <v>23.04</v>
      </c>
      <c r="BB8" s="126">
        <v>0.53020999999999996</v>
      </c>
      <c r="BC8" s="127">
        <v>0.90747</v>
      </c>
      <c r="BD8" s="127">
        <v>0.36870000000000003</v>
      </c>
      <c r="BE8" s="128">
        <v>1.1889000000000001</v>
      </c>
      <c r="BF8" s="129">
        <v>0.81162999999999996</v>
      </c>
    </row>
    <row r="9" spans="1:58" ht="18" customHeight="1">
      <c r="AO9" s="3"/>
      <c r="AP9" s="3"/>
      <c r="AQ9" s="146" t="s">
        <v>52</v>
      </c>
      <c r="AR9" s="42">
        <v>0.58823529411764708</v>
      </c>
      <c r="AS9" s="47">
        <v>25.68</v>
      </c>
      <c r="AT9" s="14">
        <v>1.7645709445748265</v>
      </c>
      <c r="AU9" s="15">
        <v>1.0359366421149683</v>
      </c>
      <c r="AV9" s="15">
        <v>3.2718230598089253</v>
      </c>
      <c r="AW9" s="15">
        <v>0.82693150526341908</v>
      </c>
      <c r="AX9" s="16">
        <v>1.2335171273853136</v>
      </c>
      <c r="AZ9" s="118">
        <v>1.7</v>
      </c>
      <c r="BA9" s="119">
        <v>25.68</v>
      </c>
      <c r="BB9" s="120">
        <v>0.56671000000000005</v>
      </c>
      <c r="BC9" s="121">
        <v>0.96531</v>
      </c>
      <c r="BD9" s="121">
        <v>0.30564000000000002</v>
      </c>
      <c r="BE9" s="122">
        <v>1.20929</v>
      </c>
      <c r="BF9" s="123">
        <v>0.81069000000000002</v>
      </c>
    </row>
    <row r="10" spans="1:58" ht="18" customHeight="1">
      <c r="AO10" s="3"/>
      <c r="AP10" s="3"/>
      <c r="AQ10" s="146" t="s">
        <v>53</v>
      </c>
      <c r="AR10" s="42">
        <v>0.55555555555555558</v>
      </c>
      <c r="AS10" s="47">
        <v>28.09</v>
      </c>
      <c r="AT10" s="14">
        <v>0.51207209975164503</v>
      </c>
      <c r="AU10" s="15">
        <v>1.6783029001074112</v>
      </c>
      <c r="AV10" s="15">
        <v>3.8601096271134097</v>
      </c>
      <c r="AW10" s="15">
        <v>0.81562076896726099</v>
      </c>
      <c r="AX10" s="16">
        <v>1.2350100653320324</v>
      </c>
      <c r="AZ10" s="118">
        <v>1.8</v>
      </c>
      <c r="BA10" s="119">
        <v>28.09</v>
      </c>
      <c r="BB10" s="130">
        <v>1.95285</v>
      </c>
      <c r="BC10" s="120">
        <v>0.59584000000000004</v>
      </c>
      <c r="BD10" s="121">
        <v>0.25906000000000001</v>
      </c>
      <c r="BE10" s="122">
        <v>1.2260599999999999</v>
      </c>
      <c r="BF10" s="123">
        <v>0.80971000000000004</v>
      </c>
    </row>
    <row r="11" spans="1:58" ht="18" customHeight="1">
      <c r="AO11" s="3"/>
      <c r="AP11" s="3"/>
      <c r="AQ11" s="146" t="s">
        <v>54</v>
      </c>
      <c r="AR11" s="42">
        <v>0.52631578947368418</v>
      </c>
      <c r="AS11" s="47">
        <v>30.32</v>
      </c>
      <c r="AT11" s="14">
        <v>1.6140486797081799</v>
      </c>
      <c r="AU11" s="15">
        <v>0.95166493780869643</v>
      </c>
      <c r="AV11" s="15">
        <v>4.4780797993820247</v>
      </c>
      <c r="AW11" s="15">
        <v>0.80643860582893834</v>
      </c>
      <c r="AX11" s="16">
        <v>1.2364148913809518</v>
      </c>
      <c r="AZ11" s="118">
        <v>1.9</v>
      </c>
      <c r="BA11" s="119">
        <v>30.32</v>
      </c>
      <c r="BB11" s="120">
        <v>0.61956</v>
      </c>
      <c r="BC11" s="121">
        <v>1.0507899999999999</v>
      </c>
      <c r="BD11" s="121">
        <v>0.22331000000000001</v>
      </c>
      <c r="BE11" s="122">
        <v>1.2400199999999999</v>
      </c>
      <c r="BF11" s="123">
        <v>0.80879000000000001</v>
      </c>
    </row>
    <row r="12" spans="1:58" ht="18" customHeight="1">
      <c r="AQ12" s="146" t="s">
        <v>55</v>
      </c>
      <c r="AR12" s="42">
        <v>0.5</v>
      </c>
      <c r="AS12" s="47">
        <v>32.39</v>
      </c>
      <c r="AT12" s="14">
        <v>1.5645045214180671</v>
      </c>
      <c r="AU12" s="15">
        <v>0.9233525082870887</v>
      </c>
      <c r="AV12" s="15">
        <v>5.1266277042961139</v>
      </c>
      <c r="AW12" s="15">
        <v>0.7988624199140425</v>
      </c>
      <c r="AX12" s="16">
        <v>1.2377003527446007</v>
      </c>
      <c r="AZ12" s="118">
        <v>2</v>
      </c>
      <c r="BA12" s="119">
        <v>32.39</v>
      </c>
      <c r="BB12" s="120">
        <v>0.63917999999999997</v>
      </c>
      <c r="BC12" s="121">
        <v>1.08301</v>
      </c>
      <c r="BD12" s="121">
        <v>0.19506000000000001</v>
      </c>
      <c r="BE12" s="122">
        <v>1.2517799999999999</v>
      </c>
      <c r="BF12" s="123">
        <v>0.80794999999999995</v>
      </c>
    </row>
    <row r="13" spans="1:58" ht="18.649999999999999" customHeight="1" thickBot="1">
      <c r="AQ13" s="146" t="s">
        <v>56</v>
      </c>
      <c r="AR13" s="24">
        <v>0.47619047619047616</v>
      </c>
      <c r="AS13" s="145">
        <v>34.33</v>
      </c>
      <c r="AT13" s="25">
        <v>1.5252039960344697</v>
      </c>
      <c r="AU13" s="26">
        <v>0.90071426641326569</v>
      </c>
      <c r="AV13" s="26">
        <v>5.8058522991175101</v>
      </c>
      <c r="AW13" s="26">
        <v>0.79253746720876228</v>
      </c>
      <c r="AX13" s="27">
        <v>1.2388503468780971</v>
      </c>
      <c r="AZ13" s="131">
        <v>2.1</v>
      </c>
      <c r="BA13" s="132">
        <v>34.33</v>
      </c>
      <c r="BB13" s="120">
        <v>0.65564999999999996</v>
      </c>
      <c r="BC13" s="133">
        <v>1.1102300000000001</v>
      </c>
      <c r="BD13" s="133">
        <v>0.17224</v>
      </c>
      <c r="BE13" s="134">
        <v>1.2617700000000001</v>
      </c>
      <c r="BF13" s="135">
        <v>0.80720000000000003</v>
      </c>
    </row>
    <row r="14" spans="1:58" ht="18.5" thickBot="1">
      <c r="AT14" s="139" t="s">
        <v>1</v>
      </c>
      <c r="AU14" s="140" t="s">
        <v>3</v>
      </c>
      <c r="AV14" s="140" t="s">
        <v>2</v>
      </c>
      <c r="AW14" s="140" t="s">
        <v>4</v>
      </c>
      <c r="AX14" s="141" t="s">
        <v>45</v>
      </c>
      <c r="BB14" s="136" t="s">
        <v>7</v>
      </c>
      <c r="BC14" s="137" t="s">
        <v>2</v>
      </c>
      <c r="BD14" s="137" t="s">
        <v>2</v>
      </c>
      <c r="BE14" s="137" t="s">
        <v>8</v>
      </c>
      <c r="BF14" s="138" t="s">
        <v>46</v>
      </c>
    </row>
    <row r="15" spans="1:58" ht="18" customHeight="1" thickBot="1">
      <c r="B15" s="28"/>
      <c r="E15" s="29" t="s">
        <v>9</v>
      </c>
      <c r="J15" s="29" t="s">
        <v>10</v>
      </c>
      <c r="O15" s="29" t="s">
        <v>11</v>
      </c>
      <c r="T15" s="29" t="s">
        <v>12</v>
      </c>
      <c r="Y15" s="29" t="s">
        <v>13</v>
      </c>
      <c r="AD15" s="29" t="s">
        <v>12</v>
      </c>
      <c r="AI15" s="29" t="s">
        <v>81</v>
      </c>
    </row>
    <row r="16" spans="1:58" ht="20.5" thickBot="1">
      <c r="B16" s="31" t="s">
        <v>14</v>
      </c>
      <c r="D16" s="227" t="s">
        <v>70</v>
      </c>
      <c r="E16" s="228"/>
      <c r="F16" s="229" t="s">
        <v>71</v>
      </c>
      <c r="G16" s="230"/>
      <c r="H16" s="203"/>
      <c r="I16" s="231" t="s">
        <v>15</v>
      </c>
      <c r="J16" s="232"/>
      <c r="K16" s="233" t="s">
        <v>16</v>
      </c>
      <c r="L16" s="234"/>
      <c r="M16" s="30"/>
      <c r="N16" s="231" t="s">
        <v>72</v>
      </c>
      <c r="O16" s="232"/>
      <c r="P16" s="233" t="s">
        <v>73</v>
      </c>
      <c r="Q16" s="234"/>
      <c r="R16" s="30"/>
      <c r="S16" s="227" t="s">
        <v>74</v>
      </c>
      <c r="T16" s="228"/>
      <c r="U16" s="229" t="s">
        <v>75</v>
      </c>
      <c r="V16" s="230"/>
      <c r="W16" s="8"/>
      <c r="X16" s="231" t="s">
        <v>76</v>
      </c>
      <c r="Y16" s="232"/>
      <c r="Z16" s="233" t="s">
        <v>77</v>
      </c>
      <c r="AA16" s="234"/>
      <c r="AB16" s="8"/>
      <c r="AC16" s="231" t="s">
        <v>78</v>
      </c>
      <c r="AD16" s="232"/>
      <c r="AE16" s="233" t="s">
        <v>17</v>
      </c>
      <c r="AF16" s="234"/>
      <c r="AG16" s="8"/>
      <c r="AH16" s="231" t="s">
        <v>79</v>
      </c>
      <c r="AI16" s="232"/>
      <c r="AJ16" s="233" t="s">
        <v>80</v>
      </c>
      <c r="AK16" s="234"/>
      <c r="AL16" s="8"/>
      <c r="AM16" s="35" t="s">
        <v>82</v>
      </c>
      <c r="AO16" s="147" t="s">
        <v>83</v>
      </c>
      <c r="AP16" s="4"/>
    </row>
    <row r="17" spans="2:49" ht="19" thickTop="1" thickBot="1">
      <c r="B17" s="36">
        <v>1</v>
      </c>
      <c r="D17" s="37">
        <v>1</v>
      </c>
      <c r="E17" s="38">
        <v>0</v>
      </c>
      <c r="F17" s="39">
        <v>0</v>
      </c>
      <c r="G17" s="40">
        <f>-1/($E$8*$B17)</f>
        <v>-0.63917999999999997</v>
      </c>
      <c r="I17" s="37">
        <v>1</v>
      </c>
      <c r="J17" s="41">
        <v>0</v>
      </c>
      <c r="K17" s="39">
        <v>0</v>
      </c>
      <c r="L17" s="40">
        <v>0</v>
      </c>
      <c r="N17" s="37">
        <f>D17*I17+F17*I20-E17*J17-G17*J20</f>
        <v>0.12235812846225402</v>
      </c>
      <c r="O17" s="41">
        <f>(D17*J17+E17*I17+F17*J20+G17*I20)</f>
        <v>0</v>
      </c>
      <c r="P17" s="39">
        <f>D17*K17+F17*K20-E17*L17-G17*L20</f>
        <v>0</v>
      </c>
      <c r="Q17" s="40">
        <f>(D17*L17+E17*K17+F17*L20+G17*K20)</f>
        <v>-0.63917999999999997</v>
      </c>
      <c r="S17" s="37">
        <v>1</v>
      </c>
      <c r="T17" s="38">
        <v>0</v>
      </c>
      <c r="U17" s="39">
        <v>0</v>
      </c>
      <c r="V17" s="40">
        <f>-1/($T$8*$B17)</f>
        <v>-1.2517799999999999</v>
      </c>
      <c r="X17" s="37">
        <f>N17*S17+P17*S20-O17*T17-Q17*T20</f>
        <v>0.12235812846225402</v>
      </c>
      <c r="Y17" s="41">
        <f>(N17*T17+O17*S17+P17*T20+Q17*S20)</f>
        <v>0</v>
      </c>
      <c r="Z17" s="39">
        <f>N17*U17+P17*U20-O17*V17-Q17*V20</f>
        <v>0</v>
      </c>
      <c r="AA17" s="40">
        <f>(N17*V17+O17*U17+P17*V20+Q17*U20)</f>
        <v>-0.79234545804648027</v>
      </c>
      <c r="AB17" s="8"/>
      <c r="AC17" s="37">
        <v>1</v>
      </c>
      <c r="AD17" s="38">
        <v>0</v>
      </c>
      <c r="AE17" s="39">
        <v>0</v>
      </c>
      <c r="AF17" s="40">
        <v>0</v>
      </c>
      <c r="AH17" s="37">
        <f>X17*AC17+Z17*AC20-Y17*AD17-AA17*AD20</f>
        <v>-0.51781738436639968</v>
      </c>
      <c r="AI17" s="41">
        <f>(X17*AD17+Y17*AC17+Z17*AD20+AA17*AC20)</f>
        <v>0</v>
      </c>
      <c r="AJ17" s="39">
        <f>X17*AE17+Z17*AE20-Y17*AF17-AA17*AF20</f>
        <v>0</v>
      </c>
      <c r="AK17" s="40">
        <f>(X17*AF17+Y17*AE17+Z17*AF20+AA17*AE20)</f>
        <v>-0.79234545804648027</v>
      </c>
      <c r="AL17" s="8"/>
      <c r="AM17" s="43">
        <f>20*LOG((2*$AH$8)/(($AH$8*AH17+AJ17+$AH$8*AH20+AJ20)^2+($AH$8*AI17+AK17+$AH$8*AI20+AK20)^2)^0.5)</f>
        <v>-4.3631838710665838E-2</v>
      </c>
      <c r="AO17" s="148">
        <f>((AH17^2+AI17^2)/(AH20^2+AI20^2))^0.5</f>
        <v>0.65353720661851422</v>
      </c>
      <c r="AP17" s="4"/>
      <c r="AQ17" s="44"/>
      <c r="AR17" s="44"/>
      <c r="AS17" s="44"/>
      <c r="AT17" s="44"/>
    </row>
    <row r="18" spans="2:49" ht="6" customHeight="1" thickBot="1">
      <c r="D18" s="45"/>
      <c r="G18" s="46"/>
      <c r="I18" s="45"/>
      <c r="L18" s="46"/>
      <c r="N18" s="45"/>
      <c r="Q18" s="46"/>
      <c r="S18" s="45"/>
      <c r="V18" s="46"/>
      <c r="X18" s="45"/>
      <c r="AA18" s="46"/>
      <c r="AC18" s="45"/>
      <c r="AF18" s="46"/>
      <c r="AH18" s="45"/>
      <c r="AK18" s="46"/>
      <c r="AO18" s="149"/>
      <c r="AP18" s="149"/>
      <c r="AQ18" s="49"/>
      <c r="AR18" s="49"/>
      <c r="AS18" s="49"/>
      <c r="AT18" s="49"/>
      <c r="AU18" s="50"/>
    </row>
    <row r="19" spans="2:49" ht="18.5" thickBot="1">
      <c r="D19" s="227" t="s">
        <v>70</v>
      </c>
      <c r="E19" s="228"/>
      <c r="F19" s="229" t="s">
        <v>71</v>
      </c>
      <c r="G19" s="230"/>
      <c r="H19" s="203"/>
      <c r="I19" s="231" t="s">
        <v>15</v>
      </c>
      <c r="J19" s="232"/>
      <c r="K19" s="233" t="s">
        <v>16</v>
      </c>
      <c r="L19" s="234"/>
      <c r="M19" s="30"/>
      <c r="N19" s="231" t="s">
        <v>72</v>
      </c>
      <c r="O19" s="232"/>
      <c r="P19" s="233" t="s">
        <v>73</v>
      </c>
      <c r="Q19" s="234"/>
      <c r="R19" s="30"/>
      <c r="S19" s="227" t="s">
        <v>74</v>
      </c>
      <c r="T19" s="228"/>
      <c r="U19" s="229" t="s">
        <v>75</v>
      </c>
      <c r="V19" s="230"/>
      <c r="W19" s="8"/>
      <c r="X19" s="231" t="s">
        <v>76</v>
      </c>
      <c r="Y19" s="232"/>
      <c r="Z19" s="233" t="s">
        <v>77</v>
      </c>
      <c r="AA19" s="234"/>
      <c r="AB19" s="8"/>
      <c r="AC19" s="231" t="s">
        <v>78</v>
      </c>
      <c r="AD19" s="232"/>
      <c r="AE19" s="233" t="s">
        <v>17</v>
      </c>
      <c r="AF19" s="234"/>
      <c r="AG19" s="8"/>
      <c r="AH19" s="231" t="s">
        <v>79</v>
      </c>
      <c r="AI19" s="232"/>
      <c r="AJ19" s="233" t="s">
        <v>80</v>
      </c>
      <c r="AK19" s="234"/>
      <c r="AL19" s="8"/>
      <c r="AM19" s="52" t="s">
        <v>84</v>
      </c>
      <c r="AO19" s="150" t="s">
        <v>85</v>
      </c>
      <c r="AP19" s="149"/>
      <c r="AQ19" s="49"/>
      <c r="AR19" s="49"/>
      <c r="AS19" s="49"/>
      <c r="AT19" s="49"/>
      <c r="AU19" s="50"/>
    </row>
    <row r="20" spans="2:49" ht="19" thickTop="1" thickBot="1">
      <c r="D20" s="37">
        <v>0</v>
      </c>
      <c r="E20" s="41">
        <v>0</v>
      </c>
      <c r="F20" s="39">
        <v>1</v>
      </c>
      <c r="G20" s="40">
        <v>0</v>
      </c>
      <c r="I20" s="37">
        <v>0</v>
      </c>
      <c r="J20" s="41">
        <f>IF(0=(1-$J$8*$K$8*$B17^2),10^14,$B17*$K$8/(1-$J$8*$K$8*$B17^2))</f>
        <v>-1.3730746762066179</v>
      </c>
      <c r="K20" s="39">
        <v>1</v>
      </c>
      <c r="L20" s="40">
        <v>0</v>
      </c>
      <c r="N20" s="37">
        <f>D20*I17+F20*I20-E20*J17-G20*J20</f>
        <v>0</v>
      </c>
      <c r="O20" s="41">
        <f>(D20*J17+E20*I17+F20*J20+G20*I20)</f>
        <v>-1.3730746762066179</v>
      </c>
      <c r="P20" s="39">
        <f>D20*K17+F20*K20-E20*L17-G20*L20</f>
        <v>1</v>
      </c>
      <c r="Q20" s="40">
        <f>(D20*L17+E20*K17+F20*L20+G20*K20)</f>
        <v>0</v>
      </c>
      <c r="S20" s="37">
        <v>0</v>
      </c>
      <c r="T20" s="41">
        <v>0</v>
      </c>
      <c r="U20" s="39">
        <v>1</v>
      </c>
      <c r="V20" s="40">
        <v>0</v>
      </c>
      <c r="X20" s="37">
        <f>N20*S17+P20*S20-O20*T17-Q20*T20</f>
        <v>0</v>
      </c>
      <c r="Y20" s="41">
        <f>(N20*T17+O20*S17+P20*T20+Q20*S20)</f>
        <v>-1.3730746762066179</v>
      </c>
      <c r="Z20" s="39">
        <f>N20*U17+P20*U20-O20*V17-Q20*V20</f>
        <v>-0.71878741818192005</v>
      </c>
      <c r="AA20" s="40">
        <f>(N20*V17+O20*U17+P20*V20+Q20*U20)</f>
        <v>0</v>
      </c>
      <c r="AB20" s="8"/>
      <c r="AC20" s="37">
        <v>0</v>
      </c>
      <c r="AD20" s="40">
        <f>-1/($AD$8*$B17)</f>
        <v>-0.80794999999999995</v>
      </c>
      <c r="AE20" s="39">
        <v>1</v>
      </c>
      <c r="AF20" s="40">
        <v>0</v>
      </c>
      <c r="AH20" s="37">
        <f>X20*AC17+Z20*AC20-Y20*AD17-AA20*AD20</f>
        <v>0</v>
      </c>
      <c r="AI20" s="41">
        <f>(X20*AD17+Y20*AC17+Z20*AD20+AA20*AC20)</f>
        <v>-0.79233038168653569</v>
      </c>
      <c r="AJ20" s="39">
        <f>X20*AE17+Z20*AE20-Y20*AF17-AA20*AF20</f>
        <v>-0.71878741818192005</v>
      </c>
      <c r="AK20" s="40">
        <f>(X20*AF17+Y20*AE17+Z20*AF20+AA20*AE20)</f>
        <v>0</v>
      </c>
      <c r="AL20" s="8"/>
      <c r="AM20" s="54">
        <f>(180/PI())*ATAN(-1*(($AH8*AI17+AK17+$AH$8*AI20+AK20)/($AH$8*AH17+AJ17+$AH$8*AH20+AJ20)))</f>
        <v>-52.033235582897198</v>
      </c>
      <c r="AO20" s="151">
        <f>20*LOG(((($AH$8*AH17+AJ17-$AH$8*AH20-AJ20)^2+($AH$8*AI17+AK17-$AH$8*AI20-AK20)^2)/(($AH$8*AH17+AJ17+$AH$8*AH20+AJ20)^2+($AH$8*AI17+AK17+$AH$8*AI20+AK20)^2))^0.5)</f>
        <v>-20.001605615833288</v>
      </c>
      <c r="AP20" s="149"/>
      <c r="AQ20" s="49"/>
      <c r="AR20" s="49"/>
      <c r="AS20" s="49"/>
      <c r="AT20" s="49"/>
      <c r="AU20" s="50"/>
    </row>
    <row r="21" spans="2:49">
      <c r="AO21" s="48"/>
      <c r="AP21" s="48"/>
      <c r="AQ21" s="49"/>
      <c r="AR21" s="49"/>
      <c r="AS21" s="49"/>
      <c r="AT21" s="49"/>
      <c r="AU21" s="50"/>
    </row>
    <row r="22" spans="2:49" ht="18.5" thickBot="1">
      <c r="E22" s="29" t="s">
        <v>9</v>
      </c>
      <c r="J22" s="29" t="s">
        <v>10</v>
      </c>
      <c r="O22" s="29" t="s">
        <v>11</v>
      </c>
      <c r="T22" s="29" t="s">
        <v>12</v>
      </c>
      <c r="Y22" s="29" t="s">
        <v>13</v>
      </c>
      <c r="AD22" s="29" t="s">
        <v>12</v>
      </c>
      <c r="AI22" s="29" t="s">
        <v>81</v>
      </c>
    </row>
    <row r="23" spans="2:49" ht="20.5" thickBot="1">
      <c r="B23" s="28"/>
      <c r="D23" s="227" t="s">
        <v>70</v>
      </c>
      <c r="E23" s="228"/>
      <c r="F23" s="229" t="s">
        <v>71</v>
      </c>
      <c r="G23" s="230"/>
      <c r="H23" s="203"/>
      <c r="I23" s="231" t="s">
        <v>15</v>
      </c>
      <c r="J23" s="232"/>
      <c r="K23" s="233" t="s">
        <v>16</v>
      </c>
      <c r="L23" s="234"/>
      <c r="M23" s="30"/>
      <c r="N23" s="231" t="s">
        <v>72</v>
      </c>
      <c r="O23" s="232"/>
      <c r="P23" s="233" t="s">
        <v>73</v>
      </c>
      <c r="Q23" s="234"/>
      <c r="R23" s="30"/>
      <c r="S23" s="227" t="s">
        <v>74</v>
      </c>
      <c r="T23" s="228"/>
      <c r="U23" s="229" t="s">
        <v>75</v>
      </c>
      <c r="V23" s="230"/>
      <c r="W23" s="8"/>
      <c r="X23" s="231" t="s">
        <v>76</v>
      </c>
      <c r="Y23" s="232"/>
      <c r="Z23" s="233" t="s">
        <v>77</v>
      </c>
      <c r="AA23" s="234"/>
      <c r="AB23" s="8"/>
      <c r="AC23" s="231" t="s">
        <v>78</v>
      </c>
      <c r="AD23" s="232"/>
      <c r="AE23" s="233" t="s">
        <v>17</v>
      </c>
      <c r="AF23" s="234"/>
      <c r="AG23" s="8"/>
      <c r="AH23" s="231" t="s">
        <v>79</v>
      </c>
      <c r="AI23" s="232"/>
      <c r="AJ23" s="233" t="s">
        <v>80</v>
      </c>
      <c r="AK23" s="234"/>
      <c r="AL23" s="8"/>
      <c r="AM23" s="35" t="s">
        <v>82</v>
      </c>
      <c r="AO23" s="147" t="s">
        <v>83</v>
      </c>
      <c r="AP23" s="4"/>
      <c r="AQ23" s="44"/>
      <c r="AR23" s="44"/>
      <c r="AS23" s="44"/>
      <c r="AT23" s="44"/>
    </row>
    <row r="24" spans="2:49" ht="19" thickTop="1" thickBot="1">
      <c r="B24" s="55">
        <v>1E-3</v>
      </c>
      <c r="D24" s="37">
        <v>1</v>
      </c>
      <c r="E24" s="38">
        <v>0</v>
      </c>
      <c r="F24" s="39">
        <v>0</v>
      </c>
      <c r="G24" s="40">
        <f>-1/($E$8*$B24)</f>
        <v>-639.17999999999995</v>
      </c>
      <c r="I24" s="37">
        <v>1</v>
      </c>
      <c r="J24" s="41">
        <v>0</v>
      </c>
      <c r="K24" s="39">
        <v>0</v>
      </c>
      <c r="L24" s="40">
        <v>0</v>
      </c>
      <c r="N24" s="37">
        <f>D24*I24+F24*I27-E24*J24-G24*J27</f>
        <v>4.2768534076223377</v>
      </c>
      <c r="O24" s="41">
        <f>(D24*J24+E24*I24+F24*J27+G24*I27)</f>
        <v>0</v>
      </c>
      <c r="P24" s="39">
        <f>D24*K24+F24*K27-E24*L24-G24*L27</f>
        <v>0</v>
      </c>
      <c r="Q24" s="40">
        <f>(D24*L24+E24*K24+F24*L27+G24*K27)</f>
        <v>-639.17999999999995</v>
      </c>
      <c r="S24" s="37">
        <v>1</v>
      </c>
      <c r="T24" s="38">
        <v>0</v>
      </c>
      <c r="U24" s="39">
        <v>0</v>
      </c>
      <c r="V24" s="40">
        <f>-1/($T$8*$B24)</f>
        <v>-1251.7799999999997</v>
      </c>
      <c r="X24" s="37">
        <f>N24*S24+P24*S27-O24*T24-Q24*T27</f>
        <v>4.2768534076223377</v>
      </c>
      <c r="Y24" s="41">
        <f>(N24*T24+O24*S24+P24*T27+Q24*S27)</f>
        <v>0</v>
      </c>
      <c r="Z24" s="39">
        <f>N24*U24+P24*U27-O24*V24-Q24*V27</f>
        <v>0</v>
      </c>
      <c r="AA24" s="40">
        <f>(N24*V24+O24*U24+P24*V27+Q24*U27)</f>
        <v>-5992.8595585934891</v>
      </c>
      <c r="AB24" s="8"/>
      <c r="AC24" s="37">
        <v>1</v>
      </c>
      <c r="AD24" s="38">
        <v>0</v>
      </c>
      <c r="AE24" s="39">
        <v>0</v>
      </c>
      <c r="AF24" s="40">
        <v>0</v>
      </c>
      <c r="AH24" s="37">
        <f>X24*AC24+Z24*AC27-Y24*AD24-AA24*AD27</f>
        <v>-4841926.6035122015</v>
      </c>
      <c r="AI24" s="41">
        <f>(X24*AD24+Y24*AC24+Z24*AD27+AA24*AC27)</f>
        <v>0</v>
      </c>
      <c r="AJ24" s="39">
        <f>X24*AE24+Z24*AE27-Y24*AF24-AA24*AF27</f>
        <v>0</v>
      </c>
      <c r="AK24" s="40">
        <f>(X24*AF24+Y24*AE24+Z24*AF27+AA24*AE27)</f>
        <v>-5992.8595585934891</v>
      </c>
      <c r="AL24" s="8"/>
      <c r="AM24" s="43">
        <f>20*LOG((2*$AH$8)/(($AH$8*AH24+AJ24+$AH$8*AH27+AJ27)^2+($AH$8*AI24+AK24+$AH$8*AI27+AK27)^2)^0.5)</f>
        <v>-127.67977743058908</v>
      </c>
      <c r="AO24" s="148">
        <f>((AH24^2+AI24^2)/(AH27^2+AI27^2))^0.5</f>
        <v>807.94169738468531</v>
      </c>
      <c r="AP24" s="4"/>
      <c r="AQ24" s="44"/>
      <c r="AR24" s="44"/>
      <c r="AS24" s="44"/>
      <c r="AT24" s="44"/>
    </row>
    <row r="25" spans="2:49" ht="18.5" thickBot="1">
      <c r="D25" s="45"/>
      <c r="G25" s="46"/>
      <c r="I25" s="45"/>
      <c r="L25" s="46"/>
      <c r="N25" s="45"/>
      <c r="Q25" s="46"/>
      <c r="S25" s="45"/>
      <c r="V25" s="46"/>
      <c r="X25" s="45"/>
      <c r="AA25" s="46"/>
      <c r="AC25" s="45"/>
      <c r="AF25" s="46"/>
      <c r="AH25" s="45"/>
      <c r="AK25" s="46"/>
      <c r="AO25" s="149"/>
      <c r="AP25" s="149"/>
      <c r="AQ25" s="44"/>
      <c r="AR25" s="44"/>
      <c r="AS25" s="44"/>
      <c r="AT25" s="44"/>
    </row>
    <row r="26" spans="2:49" ht="18.5" thickBot="1">
      <c r="D26" s="227" t="s">
        <v>70</v>
      </c>
      <c r="E26" s="228"/>
      <c r="F26" s="229" t="s">
        <v>71</v>
      </c>
      <c r="G26" s="230"/>
      <c r="H26" s="203"/>
      <c r="I26" s="231" t="s">
        <v>15</v>
      </c>
      <c r="J26" s="232"/>
      <c r="K26" s="233" t="s">
        <v>16</v>
      </c>
      <c r="L26" s="234"/>
      <c r="M26" s="30"/>
      <c r="N26" s="231" t="s">
        <v>72</v>
      </c>
      <c r="O26" s="232"/>
      <c r="P26" s="233" t="s">
        <v>73</v>
      </c>
      <c r="Q26" s="234"/>
      <c r="R26" s="30"/>
      <c r="S26" s="227" t="s">
        <v>74</v>
      </c>
      <c r="T26" s="228"/>
      <c r="U26" s="229" t="s">
        <v>75</v>
      </c>
      <c r="V26" s="230"/>
      <c r="W26" s="8"/>
      <c r="X26" s="231" t="s">
        <v>76</v>
      </c>
      <c r="Y26" s="232"/>
      <c r="Z26" s="233" t="s">
        <v>77</v>
      </c>
      <c r="AA26" s="234"/>
      <c r="AB26" s="8"/>
      <c r="AC26" s="231" t="s">
        <v>78</v>
      </c>
      <c r="AD26" s="232"/>
      <c r="AE26" s="233" t="s">
        <v>17</v>
      </c>
      <c r="AF26" s="234"/>
      <c r="AG26" s="8"/>
      <c r="AH26" s="231" t="s">
        <v>79</v>
      </c>
      <c r="AI26" s="232"/>
      <c r="AJ26" s="233" t="s">
        <v>80</v>
      </c>
      <c r="AK26" s="234"/>
      <c r="AL26" s="8"/>
      <c r="AM26" s="52" t="s">
        <v>84</v>
      </c>
      <c r="AO26" s="150" t="s">
        <v>85</v>
      </c>
      <c r="AP26" s="149"/>
      <c r="AQ26" s="44"/>
      <c r="AR26" s="44"/>
      <c r="AS26" s="44"/>
      <c r="AT26" s="44"/>
    </row>
    <row r="27" spans="2:49" ht="19" thickTop="1" thickBot="1">
      <c r="D27" s="37">
        <v>0</v>
      </c>
      <c r="E27" s="41">
        <v>0</v>
      </c>
      <c r="F27" s="39">
        <v>1</v>
      </c>
      <c r="G27" s="40">
        <v>0</v>
      </c>
      <c r="I27" s="37">
        <v>0</v>
      </c>
      <c r="J27" s="41">
        <f>IF(0=(1-$J$8*$K$8*$B24^2),10^14,$B24*$K$8/(1-$J$8*$K$8*$B24^2))</f>
        <v>5.1266519722493473E-3</v>
      </c>
      <c r="K27" s="39">
        <v>1</v>
      </c>
      <c r="L27" s="40">
        <v>0</v>
      </c>
      <c r="N27" s="37">
        <f>D27*I24+F27*I27-E27*J24-G27*J27</f>
        <v>0</v>
      </c>
      <c r="O27" s="41">
        <f>(D27*J24+E27*I24+F27*J27+G27*I27)</f>
        <v>5.1266519722493473E-3</v>
      </c>
      <c r="P27" s="39">
        <f>D27*K24+F27*K27-E27*L24-G27*L27</f>
        <v>1</v>
      </c>
      <c r="Q27" s="40">
        <f>(D27*L24+E27*K24+F27*L27+G27*K27)</f>
        <v>0</v>
      </c>
      <c r="S27" s="37">
        <v>0</v>
      </c>
      <c r="T27" s="41">
        <v>0</v>
      </c>
      <c r="U27" s="39">
        <v>1</v>
      </c>
      <c r="V27" s="40">
        <v>0</v>
      </c>
      <c r="X27" s="37">
        <f>N27*S24+P27*S27-O27*T24-Q27*T27</f>
        <v>0</v>
      </c>
      <c r="Y27" s="41">
        <f>(N27*T24+O27*S24+P27*T27+Q27*S27)</f>
        <v>5.1266519722493473E-3</v>
      </c>
      <c r="Z27" s="39">
        <f>N27*U24+P27*U27-O27*V24-Q27*V27</f>
        <v>7.4174404058222869</v>
      </c>
      <c r="AA27" s="40">
        <f>(N27*V24+O27*U24+P27*V27+Q27*U27)</f>
        <v>0</v>
      </c>
      <c r="AB27" s="8"/>
      <c r="AC27" s="37">
        <v>0</v>
      </c>
      <c r="AD27" s="40">
        <f>-1/($AD$8*$B24)</f>
        <v>-807.94999999999993</v>
      </c>
      <c r="AE27" s="39">
        <v>1</v>
      </c>
      <c r="AF27" s="40">
        <v>0</v>
      </c>
      <c r="AH27" s="37">
        <f>X27*AC24+Z27*AC27-Y27*AD24-AA27*AD27</f>
        <v>0</v>
      </c>
      <c r="AI27" s="41">
        <f>(X27*AD24+Y27*AC24+Z27*AD27+AA27*AC27)</f>
        <v>-5992.915849232144</v>
      </c>
      <c r="AJ27" s="39">
        <f>X27*AE24+Z27*AE27-Y27*AF24-AA27*AF27</f>
        <v>7.4174404058222869</v>
      </c>
      <c r="AK27" s="40">
        <f>(X27*AF24+Y27*AE24+Z27*AF27+AA27*AE27)</f>
        <v>0</v>
      </c>
      <c r="AL27" s="8"/>
      <c r="AM27" s="54">
        <f>(180/PI())*ATAN(-1*(($AH15*AI24+AK24+$AH$8*AI27+AK27)/($AH$8*AH24+AJ24+$AH$8*AH27+AJ27)))</f>
        <v>-0.14183073198350435</v>
      </c>
      <c r="AO27" s="151">
        <f>20*LOG(((($AH$8*AH24+AJ24-$AH$8*AH27-AJ27)^2+($AH$8*AI24+AK24-$AH$8*AI27-AK27)^2)/(($AH$8*AH24+AJ24+$AH$8*AH27+AJ27)^2+($AH$8*AI24+AK24+$AH$8*AI27+AK27)^2))^0.5)</f>
        <v>-7.3963916684640275E-13</v>
      </c>
      <c r="AP27" s="149"/>
      <c r="AQ27" s="44"/>
      <c r="AR27" s="44"/>
      <c r="AS27" s="44"/>
      <c r="AT27" s="44"/>
    </row>
    <row r="28" spans="2:49">
      <c r="AO28" s="48"/>
    </row>
    <row r="29" spans="2:49" ht="18.649999999999999" customHeight="1" thickBot="1">
      <c r="E29" s="29" t="s">
        <v>9</v>
      </c>
      <c r="J29" s="29" t="s">
        <v>10</v>
      </c>
      <c r="O29" s="29" t="s">
        <v>11</v>
      </c>
      <c r="T29" s="29" t="s">
        <v>12</v>
      </c>
      <c r="Y29" s="29" t="s">
        <v>13</v>
      </c>
      <c r="AD29" s="29" t="s">
        <v>12</v>
      </c>
      <c r="AI29" s="29" t="s">
        <v>81</v>
      </c>
    </row>
    <row r="30" spans="2:49" ht="18.649999999999999" customHeight="1" thickBot="1">
      <c r="B30" s="28"/>
      <c r="D30" s="227" t="s">
        <v>70</v>
      </c>
      <c r="E30" s="228"/>
      <c r="F30" s="229" t="s">
        <v>71</v>
      </c>
      <c r="G30" s="230"/>
      <c r="H30" s="203"/>
      <c r="I30" s="231" t="s">
        <v>15</v>
      </c>
      <c r="J30" s="232"/>
      <c r="K30" s="233" t="s">
        <v>16</v>
      </c>
      <c r="L30" s="234"/>
      <c r="M30" s="30"/>
      <c r="N30" s="231" t="s">
        <v>72</v>
      </c>
      <c r="O30" s="232"/>
      <c r="P30" s="233" t="s">
        <v>73</v>
      </c>
      <c r="Q30" s="234"/>
      <c r="R30" s="30"/>
      <c r="S30" s="227" t="s">
        <v>74</v>
      </c>
      <c r="T30" s="228"/>
      <c r="U30" s="229" t="s">
        <v>75</v>
      </c>
      <c r="V30" s="230"/>
      <c r="W30" s="8"/>
      <c r="X30" s="231" t="s">
        <v>76</v>
      </c>
      <c r="Y30" s="232"/>
      <c r="Z30" s="233" t="s">
        <v>77</v>
      </c>
      <c r="AA30" s="234"/>
      <c r="AB30" s="8"/>
      <c r="AC30" s="231" t="s">
        <v>78</v>
      </c>
      <c r="AD30" s="232"/>
      <c r="AE30" s="233" t="s">
        <v>17</v>
      </c>
      <c r="AF30" s="234"/>
      <c r="AG30" s="8"/>
      <c r="AH30" s="231" t="s">
        <v>79</v>
      </c>
      <c r="AI30" s="232"/>
      <c r="AJ30" s="233" t="s">
        <v>80</v>
      </c>
      <c r="AK30" s="234"/>
      <c r="AL30" s="8"/>
      <c r="AM30" s="35" t="s">
        <v>82</v>
      </c>
      <c r="AO30" s="147" t="s">
        <v>83</v>
      </c>
      <c r="AP30" s="4"/>
      <c r="AQ30" s="56" t="s">
        <v>59</v>
      </c>
      <c r="AR30" s="44"/>
      <c r="AS30" s="44"/>
      <c r="AT30" s="44"/>
    </row>
    <row r="31" spans="2:49" ht="18.649999999999999" customHeight="1" thickTop="1" thickBot="1">
      <c r="B31" s="55">
        <v>0.1</v>
      </c>
      <c r="D31" s="37">
        <v>1</v>
      </c>
      <c r="E31" s="38">
        <v>0</v>
      </c>
      <c r="F31" s="39">
        <v>0</v>
      </c>
      <c r="G31" s="40">
        <f t="shared" ref="G31" si="0">-1/($E$8*$B31)</f>
        <v>-6.391799999999999</v>
      </c>
      <c r="I31" s="37">
        <v>1</v>
      </c>
      <c r="J31" s="41">
        <v>0</v>
      </c>
      <c r="K31" s="39">
        <v>0</v>
      </c>
      <c r="L31" s="40">
        <v>0</v>
      </c>
      <c r="N31" s="37">
        <f t="shared" ref="N31" si="1">D31*I31+F31*I34-E31*J31-G31*J34</f>
        <v>4.4396605773480218</v>
      </c>
      <c r="O31" s="41">
        <f t="shared" ref="O31" si="2">(D31*J31+E31*I31+F31*J34+G31*I34)</f>
        <v>0</v>
      </c>
      <c r="P31" s="39">
        <f t="shared" ref="P31" si="3">D31*K31+F31*K34-E31*L31-G31*L34</f>
        <v>0</v>
      </c>
      <c r="Q31" s="40">
        <f t="shared" ref="Q31" si="4">(D31*L31+E31*K31+F31*L34+G31*K34)</f>
        <v>-6.391799999999999</v>
      </c>
      <c r="S31" s="37">
        <v>1</v>
      </c>
      <c r="T31" s="38">
        <v>0</v>
      </c>
      <c r="U31" s="39">
        <v>0</v>
      </c>
      <c r="V31" s="40">
        <f t="shared" ref="V31" si="5">-1/($T$8*$B31)</f>
        <v>-12.517799999999998</v>
      </c>
      <c r="X31" s="37">
        <f t="shared" ref="X31" si="6">N31*S31+P31*S34-O31*T31-Q31*T34</f>
        <v>4.4396605773480218</v>
      </c>
      <c r="Y31" s="41">
        <f t="shared" ref="Y31" si="7">(N31*T31+O31*S31+P31*T34+Q31*S34)</f>
        <v>0</v>
      </c>
      <c r="Z31" s="39">
        <f t="shared" ref="Z31" si="8">N31*U31+P31*U34-O31*V31-Q31*V34</f>
        <v>0</v>
      </c>
      <c r="AA31" s="40">
        <f t="shared" ref="AA31" si="9">(N31*V31+O31*U31+P31*V34+Q31*U34)</f>
        <v>-61.966583175127056</v>
      </c>
      <c r="AB31" s="8"/>
      <c r="AC31" s="37">
        <v>1</v>
      </c>
      <c r="AD31" s="38">
        <v>0</v>
      </c>
      <c r="AE31" s="39">
        <v>0</v>
      </c>
      <c r="AF31" s="40">
        <v>0</v>
      </c>
      <c r="AH31" s="37">
        <f>X31*AC31+Z31*AC34-Y31*AD31-AA31*AD34</f>
        <v>-496.219348186091</v>
      </c>
      <c r="AI31" s="41">
        <f>(X31*AD31+Y31*AC31+Z31*AD34+AA31*AC34)</f>
        <v>0</v>
      </c>
      <c r="AJ31" s="39">
        <f>X31*AE31+Z31*AE34-Y31*AF31-AA31*AF34</f>
        <v>0</v>
      </c>
      <c r="AK31" s="40">
        <f>(X31*AF31+Y31*AE31+Z31*AF34+AA31*AE34)</f>
        <v>-61.966583175127056</v>
      </c>
      <c r="AL31" s="8"/>
      <c r="AM31" s="43">
        <f t="shared" ref="AM31" si="10">20*LOG((2*$AH$8)/(($AH$8*AH31+AJ31+$AH$8*AH34+AJ34)^2+($AH$8*AI31+AK31+$AH$8*AI34+AK34)^2)^0.5)</f>
        <v>-48.027314559552572</v>
      </c>
      <c r="AO31" s="148">
        <f t="shared" ref="AO31" si="11">((AH31^2+AI31^2)/(AH34^2+AI34^2))^0.5</f>
        <v>8.0077775984119395</v>
      </c>
      <c r="AP31" s="4"/>
      <c r="AQ31" s="57" t="s">
        <v>14</v>
      </c>
      <c r="AR31" s="51" t="s">
        <v>18</v>
      </c>
      <c r="AS31" s="58" t="s">
        <v>19</v>
      </c>
      <c r="AT31" s="59" t="s">
        <v>18</v>
      </c>
      <c r="AU31" s="59" t="s">
        <v>20</v>
      </c>
      <c r="AV31" s="51" t="s">
        <v>21</v>
      </c>
      <c r="AW31" s="60" t="s">
        <v>58</v>
      </c>
    </row>
    <row r="32" spans="2:49" ht="18.649999999999999" customHeight="1" thickBot="1">
      <c r="D32" s="45"/>
      <c r="G32" s="46"/>
      <c r="I32" s="45"/>
      <c r="L32" s="46"/>
      <c r="N32" s="45"/>
      <c r="Q32" s="46"/>
      <c r="S32" s="45"/>
      <c r="V32" s="46"/>
      <c r="X32" s="45"/>
      <c r="AA32" s="46"/>
      <c r="AC32" s="45"/>
      <c r="AF32" s="46"/>
      <c r="AH32" s="45"/>
      <c r="AK32" s="46"/>
      <c r="AO32" s="149"/>
      <c r="AP32" s="149"/>
      <c r="AQ32" s="61">
        <f t="shared" ref="AQ32:AQ63" si="12">INDEX(B:B,(ROW()-32)*7+24)</f>
        <v>1E-3</v>
      </c>
      <c r="AR32" s="62">
        <f>INDEX(AM:AM,(ROW()-32)*7+24)</f>
        <v>-127.67977743058908</v>
      </c>
      <c r="AS32" s="62">
        <f>INDEX(AM:AM,(ROW()-32)*7+27)</f>
        <v>-0.14183073198350435</v>
      </c>
      <c r="AT32" s="9"/>
      <c r="AU32" s="63"/>
      <c r="AV32" s="154"/>
      <c r="AW32" s="144">
        <f>INDEX(AO:AO,(ROW()-32)*7+27)</f>
        <v>-7.3963916684640275E-13</v>
      </c>
    </row>
    <row r="33" spans="2:49" ht="18.649999999999999" customHeight="1" thickBot="1">
      <c r="D33" s="227" t="s">
        <v>70</v>
      </c>
      <c r="E33" s="228"/>
      <c r="F33" s="229" t="s">
        <v>71</v>
      </c>
      <c r="G33" s="230"/>
      <c r="H33" s="203"/>
      <c r="I33" s="231" t="s">
        <v>15</v>
      </c>
      <c r="J33" s="232"/>
      <c r="K33" s="233" t="s">
        <v>16</v>
      </c>
      <c r="L33" s="234"/>
      <c r="M33" s="30"/>
      <c r="N33" s="231" t="s">
        <v>72</v>
      </c>
      <c r="O33" s="232"/>
      <c r="P33" s="233" t="s">
        <v>73</v>
      </c>
      <c r="Q33" s="234"/>
      <c r="R33" s="30"/>
      <c r="S33" s="227" t="s">
        <v>74</v>
      </c>
      <c r="T33" s="228"/>
      <c r="U33" s="229" t="s">
        <v>75</v>
      </c>
      <c r="V33" s="230"/>
      <c r="W33" s="8"/>
      <c r="X33" s="231" t="s">
        <v>76</v>
      </c>
      <c r="Y33" s="232"/>
      <c r="Z33" s="233" t="s">
        <v>77</v>
      </c>
      <c r="AA33" s="234"/>
      <c r="AB33" s="8"/>
      <c r="AC33" s="231" t="s">
        <v>78</v>
      </c>
      <c r="AD33" s="232"/>
      <c r="AE33" s="233" t="s">
        <v>17</v>
      </c>
      <c r="AF33" s="234"/>
      <c r="AG33" s="8"/>
      <c r="AH33" s="231" t="s">
        <v>79</v>
      </c>
      <c r="AI33" s="232"/>
      <c r="AJ33" s="233" t="s">
        <v>80</v>
      </c>
      <c r="AK33" s="234"/>
      <c r="AL33" s="8"/>
      <c r="AM33" s="52" t="s">
        <v>84</v>
      </c>
      <c r="AO33" s="150" t="s">
        <v>85</v>
      </c>
      <c r="AP33" s="152"/>
      <c r="AQ33" s="61">
        <f t="shared" si="12"/>
        <v>0.1</v>
      </c>
      <c r="AR33" s="62">
        <f>INDEX(AM:AM,(ROW()-32)*7+24)</f>
        <v>-48.027314559552572</v>
      </c>
      <c r="AS33" s="62">
        <f>INDEX(AM:AM,(ROW()-32)*7+27)</f>
        <v>-14.23621079470953</v>
      </c>
      <c r="AT33" s="67"/>
      <c r="AU33" s="13">
        <f t="shared" ref="AU33:AU57" si="13">(AS34-AS33)/(AQ34-AQ33)</f>
        <v>-143.77661238147573</v>
      </c>
      <c r="AV33" s="66"/>
      <c r="AW33" s="47">
        <f>INDEX(AO:AO,(ROW()-32)*7+27)</f>
        <v>-6.8400027345307343E-5</v>
      </c>
    </row>
    <row r="34" spans="2:49" ht="18.649999999999999" customHeight="1" thickTop="1" thickBot="1">
      <c r="D34" s="37">
        <v>0</v>
      </c>
      <c r="E34" s="41">
        <v>0</v>
      </c>
      <c r="F34" s="39">
        <v>1</v>
      </c>
      <c r="G34" s="40">
        <v>0</v>
      </c>
      <c r="I34" s="37">
        <v>0</v>
      </c>
      <c r="J34" s="41">
        <f t="shared" ref="J34" si="14">IF(0=(1-$J$8*$K$8*$B31^2),10^14,$B31*$K$8/(1-$J$8*$K$8*$B31^2))</f>
        <v>0.53813645254044584</v>
      </c>
      <c r="K34" s="39">
        <v>1</v>
      </c>
      <c r="L34" s="40">
        <v>0</v>
      </c>
      <c r="N34" s="37">
        <f t="shared" ref="N34" si="15">D34*I31+F34*I34-E34*J31-G34*J34</f>
        <v>0</v>
      </c>
      <c r="O34" s="41">
        <f t="shared" ref="O34" si="16">(D34*J31+E34*I31+F34*J34+G34*I34)</f>
        <v>0.53813645254044584</v>
      </c>
      <c r="P34" s="39">
        <f t="shared" ref="P34" si="17">D34*K31+F34*K34-E34*L31-G34*L34</f>
        <v>1</v>
      </c>
      <c r="Q34" s="40">
        <f t="shared" ref="Q34" si="18">(D34*L31+E34*K31+F34*L34+G34*K34)</f>
        <v>0</v>
      </c>
      <c r="S34" s="37">
        <v>0</v>
      </c>
      <c r="T34" s="41">
        <v>0</v>
      </c>
      <c r="U34" s="39">
        <v>1</v>
      </c>
      <c r="V34" s="40">
        <v>0</v>
      </c>
      <c r="X34" s="37">
        <f t="shared" ref="X34" si="19">N34*S31+P34*S34-O34*T31-Q34*T34</f>
        <v>0</v>
      </c>
      <c r="Y34" s="41">
        <f t="shared" ref="Y34" si="20">(N34*T31+O34*S31+P34*T34+Q34*S34)</f>
        <v>0.53813645254044584</v>
      </c>
      <c r="Z34" s="39">
        <f t="shared" ref="Z34" si="21">N34*U31+P34*U34-O34*V31-Q34*V34</f>
        <v>7.736284485610792</v>
      </c>
      <c r="AA34" s="40">
        <f t="shared" ref="AA34" si="22">(N34*V31+O34*U31+P34*V34+Q34*U34)</f>
        <v>0</v>
      </c>
      <c r="AB34" s="8"/>
      <c r="AC34" s="37">
        <v>0</v>
      </c>
      <c r="AD34" s="40">
        <f>-1/($AD$8*$B31)</f>
        <v>-8.0794999999999995</v>
      </c>
      <c r="AE34" s="39">
        <v>1</v>
      </c>
      <c r="AF34" s="40">
        <v>0</v>
      </c>
      <c r="AH34" s="37">
        <f>X34*AC31+Z34*AC34-Y34*AD31-AA34*AD34</f>
        <v>0</v>
      </c>
      <c r="AI34" s="41">
        <f>(X34*AD31+Y34*AC31+Z34*AD34+AA34*AC34)</f>
        <v>-61.967174048951939</v>
      </c>
      <c r="AJ34" s="39">
        <f>X34*AE31+Z34*AE34-Y34*AF31-AA34*AF34</f>
        <v>7.736284485610792</v>
      </c>
      <c r="AK34" s="40">
        <f>(X34*AF31+Y34*AE31+Z34*AF34+AA34*AE34)</f>
        <v>0</v>
      </c>
      <c r="AL34" s="8"/>
      <c r="AM34" s="54">
        <f t="shared" ref="AM34" si="23">(180/PI())*ATAN(-1*(($AH22*AI31+AK31+$AH$8*AI34+AK34)/($AH$8*AH31+AJ31+$AH$8*AH34+AJ34)))</f>
        <v>-14.23621079470953</v>
      </c>
      <c r="AO34" s="151">
        <f t="shared" ref="AO34" si="24">20*LOG(((($AH$8*AH31+AJ31-$AH$8*AH34-AJ34)^2+($AH$8*AI31+AK31-$AH$8*AI34-AK34)^2)/(($AH$8*AH31+AJ31+$AH$8*AH34+AJ34)^2+($AH$8*AI31+AK31+$AH$8*AI34+AK34)^2))^0.5)</f>
        <v>-6.8400027345307343E-5</v>
      </c>
      <c r="AP34" s="152"/>
      <c r="AQ34" s="64">
        <f t="shared" si="12"/>
        <v>0.12</v>
      </c>
      <c r="AR34" s="65">
        <f t="shared" ref="AR34:AR97" si="25">INDEX(AM:AM,(ROW()-32)*7+24)</f>
        <v>-45.019508898659907</v>
      </c>
      <c r="AS34" s="66">
        <f t="shared" ref="AS34:AS97" si="26">INDEX(AM:AM,(ROW()-32)*7+27)</f>
        <v>-17.111743042339043</v>
      </c>
      <c r="AT34" s="67"/>
      <c r="AU34" s="13">
        <f t="shared" si="13"/>
        <v>-144.55951046325885</v>
      </c>
      <c r="AV34" s="66"/>
      <c r="AW34" s="47">
        <f t="shared" ref="AW34:AW97" si="27">INDEX(AO:AO,(ROW()-32)*7+27)</f>
        <v>-1.3672258392639157E-4</v>
      </c>
    </row>
    <row r="35" spans="2:49" ht="18.649999999999999" customHeight="1">
      <c r="AO35" s="48"/>
      <c r="AQ35" s="64">
        <f t="shared" si="12"/>
        <v>0.14000000000000001</v>
      </c>
      <c r="AR35" s="65">
        <f t="shared" si="25"/>
        <v>-42.535548996014121</v>
      </c>
      <c r="AS35" s="66">
        <f t="shared" si="26"/>
        <v>-20.002933251604222</v>
      </c>
      <c r="AT35" s="67"/>
      <c r="AU35" s="13">
        <f t="shared" si="13"/>
        <v>-145.48328866157857</v>
      </c>
      <c r="AV35" s="66"/>
      <c r="AW35" s="47">
        <f t="shared" si="27"/>
        <v>-2.4223758243490778E-4</v>
      </c>
    </row>
    <row r="36" spans="2:49" ht="18.649999999999999" customHeight="1" thickBot="1">
      <c r="E36" s="29" t="s">
        <v>9</v>
      </c>
      <c r="J36" s="29" t="s">
        <v>10</v>
      </c>
      <c r="O36" s="29" t="s">
        <v>11</v>
      </c>
      <c r="T36" s="29" t="s">
        <v>12</v>
      </c>
      <c r="Y36" s="29" t="s">
        <v>13</v>
      </c>
      <c r="AD36" s="29" t="s">
        <v>12</v>
      </c>
      <c r="AI36" s="29" t="s">
        <v>81</v>
      </c>
      <c r="AQ36" s="64">
        <f t="shared" si="12"/>
        <v>0.16</v>
      </c>
      <c r="AR36" s="65">
        <f t="shared" si="25"/>
        <v>-40.447398789612933</v>
      </c>
      <c r="AS36" s="66">
        <f t="shared" si="26"/>
        <v>-22.912599024835792</v>
      </c>
      <c r="AT36" s="67"/>
      <c r="AU36" s="13">
        <f t="shared" si="13"/>
        <v>-146.55378701624952</v>
      </c>
      <c r="AV36" s="66"/>
      <c r="AW36" s="47">
        <f t="shared" si="27"/>
        <v>-3.9179963058267567E-4</v>
      </c>
    </row>
    <row r="37" spans="2:49" ht="18.649999999999999" customHeight="1" thickBot="1">
      <c r="B37" s="28"/>
      <c r="D37" s="227" t="s">
        <v>70</v>
      </c>
      <c r="E37" s="228"/>
      <c r="F37" s="229" t="s">
        <v>71</v>
      </c>
      <c r="G37" s="230"/>
      <c r="H37" s="203"/>
      <c r="I37" s="231" t="s">
        <v>15</v>
      </c>
      <c r="J37" s="232"/>
      <c r="K37" s="233" t="s">
        <v>16</v>
      </c>
      <c r="L37" s="234"/>
      <c r="M37" s="30"/>
      <c r="N37" s="231" t="s">
        <v>72</v>
      </c>
      <c r="O37" s="232"/>
      <c r="P37" s="233" t="s">
        <v>73</v>
      </c>
      <c r="Q37" s="234"/>
      <c r="R37" s="30"/>
      <c r="S37" s="227" t="s">
        <v>74</v>
      </c>
      <c r="T37" s="228"/>
      <c r="U37" s="229" t="s">
        <v>75</v>
      </c>
      <c r="V37" s="230"/>
      <c r="W37" s="8"/>
      <c r="X37" s="231" t="s">
        <v>76</v>
      </c>
      <c r="Y37" s="232"/>
      <c r="Z37" s="233" t="s">
        <v>77</v>
      </c>
      <c r="AA37" s="234"/>
      <c r="AB37" s="8"/>
      <c r="AC37" s="231" t="s">
        <v>78</v>
      </c>
      <c r="AD37" s="232"/>
      <c r="AE37" s="233" t="s">
        <v>17</v>
      </c>
      <c r="AF37" s="234"/>
      <c r="AG37" s="8"/>
      <c r="AH37" s="231" t="s">
        <v>79</v>
      </c>
      <c r="AI37" s="232"/>
      <c r="AJ37" s="233" t="s">
        <v>80</v>
      </c>
      <c r="AK37" s="234"/>
      <c r="AL37" s="8"/>
      <c r="AM37" s="35" t="s">
        <v>82</v>
      </c>
      <c r="AO37" s="147" t="s">
        <v>83</v>
      </c>
      <c r="AP37" s="153"/>
      <c r="AQ37" s="64">
        <f t="shared" si="12"/>
        <v>0.18</v>
      </c>
      <c r="AR37" s="65">
        <f t="shared" si="25"/>
        <v>-38.674447396888461</v>
      </c>
      <c r="AS37" s="66">
        <f t="shared" si="26"/>
        <v>-25.843674765160781</v>
      </c>
      <c r="AT37" s="67"/>
      <c r="AU37" s="13">
        <f t="shared" si="13"/>
        <v>-147.77846370108924</v>
      </c>
      <c r="AV37" s="66"/>
      <c r="AW37" s="47">
        <f t="shared" si="27"/>
        <v>-5.8934423350148345E-4</v>
      </c>
    </row>
    <row r="38" spans="2:49" ht="18.649999999999999" customHeight="1" thickTop="1" thickBot="1">
      <c r="B38" s="55">
        <v>0.12</v>
      </c>
      <c r="D38" s="37">
        <v>1</v>
      </c>
      <c r="E38" s="38">
        <v>0</v>
      </c>
      <c r="F38" s="39">
        <v>0</v>
      </c>
      <c r="G38" s="40">
        <f t="shared" ref="G38" si="28">-1/($E$8*$B38)</f>
        <v>-5.3265000000000002</v>
      </c>
      <c r="I38" s="37">
        <v>1</v>
      </c>
      <c r="J38" s="41">
        <v>0</v>
      </c>
      <c r="K38" s="39">
        <v>0</v>
      </c>
      <c r="L38" s="40">
        <v>0</v>
      </c>
      <c r="N38" s="37">
        <f t="shared" ref="N38" si="29">D38*I38+F38*I41-E38*J38-G38*J41</f>
        <v>4.5165432703152772</v>
      </c>
      <c r="O38" s="41">
        <f t="shared" ref="O38" si="30">(D38*J38+E38*I38+F38*J41+G38*I41)</f>
        <v>0</v>
      </c>
      <c r="P38" s="39">
        <f t="shared" ref="P38" si="31">D38*K38+F38*K41-E38*L38-G38*L41</f>
        <v>0</v>
      </c>
      <c r="Q38" s="40">
        <f t="shared" ref="Q38" si="32">(D38*L38+E38*K38+F38*L41+G38*K41)</f>
        <v>-5.3265000000000002</v>
      </c>
      <c r="S38" s="37">
        <v>1</v>
      </c>
      <c r="T38" s="38">
        <v>0</v>
      </c>
      <c r="U38" s="39">
        <v>0</v>
      </c>
      <c r="V38" s="40">
        <f t="shared" ref="V38" si="33">-1/($T$8*$B38)</f>
        <v>-10.431499999999998</v>
      </c>
      <c r="X38" s="37">
        <f t="shared" ref="X38" si="34">N38*S38+P38*S41-O38*T38-Q38*T41</f>
        <v>4.5165432703152772</v>
      </c>
      <c r="Y38" s="41">
        <f t="shared" ref="Y38" si="35">(N38*T38+O38*S38+P38*T41+Q38*S41)</f>
        <v>0</v>
      </c>
      <c r="Z38" s="39">
        <f t="shared" ref="Z38" si="36">N38*U38+P38*U41-O38*V38-Q38*V41</f>
        <v>0</v>
      </c>
      <c r="AA38" s="40">
        <f t="shared" ref="AA38" si="37">(N38*V38+O38*U38+P38*V41+Q38*U41)</f>
        <v>-52.440821124293805</v>
      </c>
      <c r="AB38" s="8"/>
      <c r="AC38" s="37">
        <v>1</v>
      </c>
      <c r="AD38" s="38">
        <v>0</v>
      </c>
      <c r="AE38" s="39">
        <v>0</v>
      </c>
      <c r="AF38" s="40">
        <v>0</v>
      </c>
      <c r="AH38" s="37">
        <f>X38*AC38+Z38*AC41-Y38*AD38-AA38*AD41</f>
        <v>-348.56313529112788</v>
      </c>
      <c r="AI38" s="41">
        <f>(X38*AD38+Y38*AC38+Z38*AD41+AA38*AC41)</f>
        <v>0</v>
      </c>
      <c r="AJ38" s="39">
        <f>X38*AE38+Z38*AE41-Y38*AF38-AA38*AF41</f>
        <v>0</v>
      </c>
      <c r="AK38" s="40">
        <f>(X38*AF38+Y38*AE38+Z38*AF41+AA38*AE41)</f>
        <v>-52.440821124293805</v>
      </c>
      <c r="AL38" s="8"/>
      <c r="AM38" s="43">
        <f t="shared" ref="AM38" si="38">20*LOG((2*$AH$8)/(($AH$8*AH38+AJ38+$AH$8*AH41+AJ41)^2+($AH$8*AI38+AK38+$AH$8*AI41+AK41)^2)^0.5)</f>
        <v>-45.019508898659907</v>
      </c>
      <c r="AO38" s="148">
        <f t="shared" ref="AO38" si="39">((AH38^2+AI38^2)/(AH41^2+AI41^2))^0.5</f>
        <v>6.6467263832072545</v>
      </c>
      <c r="AP38" s="153"/>
      <c r="AQ38" s="64">
        <f t="shared" si="12"/>
        <v>0.2</v>
      </c>
      <c r="AR38" s="65">
        <f t="shared" si="25"/>
        <v>-37.164012936079878</v>
      </c>
      <c r="AS38" s="66">
        <f t="shared" si="26"/>
        <v>-28.799244039182568</v>
      </c>
      <c r="AT38" s="67"/>
      <c r="AU38" s="13">
        <f t="shared" si="13"/>
        <v>-149.16674693081677</v>
      </c>
      <c r="AV38" s="66"/>
      <c r="AW38" s="47">
        <f t="shared" si="27"/>
        <v>-8.3449692723888301E-4</v>
      </c>
    </row>
    <row r="39" spans="2:49" ht="18.649999999999999" customHeight="1" thickBot="1">
      <c r="D39" s="45"/>
      <c r="G39" s="46"/>
      <c r="I39" s="45"/>
      <c r="L39" s="46"/>
      <c r="N39" s="45"/>
      <c r="Q39" s="46"/>
      <c r="S39" s="45"/>
      <c r="V39" s="46"/>
      <c r="X39" s="45"/>
      <c r="AA39" s="46"/>
      <c r="AC39" s="45"/>
      <c r="AF39" s="46"/>
      <c r="AH39" s="45"/>
      <c r="AK39" s="46"/>
      <c r="AO39" s="149"/>
      <c r="AP39" s="149"/>
      <c r="AQ39" s="64">
        <f t="shared" si="12"/>
        <v>0.22</v>
      </c>
      <c r="AR39" s="65">
        <f t="shared" si="25"/>
        <v>-35.881396595796623</v>
      </c>
      <c r="AS39" s="66">
        <f t="shared" si="26"/>
        <v>-31.782578977798902</v>
      </c>
      <c r="AT39" s="67"/>
      <c r="AU39" s="13">
        <f t="shared" si="13"/>
        <v>-150.7304560381871</v>
      </c>
      <c r="AV39" s="66"/>
      <c r="AW39" s="47">
        <f t="shared" si="27"/>
        <v>-1.1212454992997314E-3</v>
      </c>
    </row>
    <row r="40" spans="2:49" ht="18.649999999999999" customHeight="1" thickBot="1">
      <c r="D40" s="227" t="s">
        <v>70</v>
      </c>
      <c r="E40" s="228"/>
      <c r="F40" s="229" t="s">
        <v>71</v>
      </c>
      <c r="G40" s="230"/>
      <c r="H40" s="203"/>
      <c r="I40" s="231" t="s">
        <v>15</v>
      </c>
      <c r="J40" s="232"/>
      <c r="K40" s="233" t="s">
        <v>16</v>
      </c>
      <c r="L40" s="234"/>
      <c r="M40" s="30"/>
      <c r="N40" s="231" t="s">
        <v>72</v>
      </c>
      <c r="O40" s="232"/>
      <c r="P40" s="233" t="s">
        <v>73</v>
      </c>
      <c r="Q40" s="234"/>
      <c r="R40" s="30"/>
      <c r="S40" s="227" t="s">
        <v>74</v>
      </c>
      <c r="T40" s="228"/>
      <c r="U40" s="229" t="s">
        <v>75</v>
      </c>
      <c r="V40" s="230"/>
      <c r="W40" s="8"/>
      <c r="X40" s="231" t="s">
        <v>76</v>
      </c>
      <c r="Y40" s="232"/>
      <c r="Z40" s="233" t="s">
        <v>77</v>
      </c>
      <c r="AA40" s="234"/>
      <c r="AB40" s="8"/>
      <c r="AC40" s="231" t="s">
        <v>78</v>
      </c>
      <c r="AD40" s="232"/>
      <c r="AE40" s="233" t="s">
        <v>17</v>
      </c>
      <c r="AF40" s="234"/>
      <c r="AG40" s="8"/>
      <c r="AH40" s="231" t="s">
        <v>79</v>
      </c>
      <c r="AI40" s="232"/>
      <c r="AJ40" s="233" t="s">
        <v>80</v>
      </c>
      <c r="AK40" s="234"/>
      <c r="AL40" s="8"/>
      <c r="AM40" s="52" t="s">
        <v>84</v>
      </c>
      <c r="AO40" s="150" t="s">
        <v>85</v>
      </c>
      <c r="AP40" s="152"/>
      <c r="AQ40" s="64">
        <f t="shared" si="12"/>
        <v>0.24</v>
      </c>
      <c r="AR40" s="65">
        <f t="shared" si="25"/>
        <v>-34.804574678552214</v>
      </c>
      <c r="AS40" s="66">
        <f t="shared" si="26"/>
        <v>-34.797188098562643</v>
      </c>
      <c r="AT40" s="67"/>
      <c r="AU40" s="13">
        <f t="shared" si="13"/>
        <v>-152.48430160885485</v>
      </c>
      <c r="AV40" s="66"/>
      <c r="AW40" s="47">
        <f t="shared" si="27"/>
        <v>-1.4368078161165591E-3</v>
      </c>
    </row>
    <row r="41" spans="2:49" ht="18.649999999999999" customHeight="1" thickTop="1" thickBot="1">
      <c r="D41" s="37">
        <v>0</v>
      </c>
      <c r="E41" s="41">
        <v>0</v>
      </c>
      <c r="F41" s="39">
        <v>1</v>
      </c>
      <c r="G41" s="40">
        <v>0</v>
      </c>
      <c r="I41" s="37">
        <v>0</v>
      </c>
      <c r="J41" s="41">
        <f t="shared" ref="J41" si="40">IF(0=(1-$J$8*$K$8*$B38^2),10^14,$B38*$K$8/(1-$J$8*$K$8*$B38^2))</f>
        <v>0.66019774154046318</v>
      </c>
      <c r="K41" s="39">
        <v>1</v>
      </c>
      <c r="L41" s="40">
        <v>0</v>
      </c>
      <c r="N41" s="37">
        <f t="shared" ref="N41" si="41">D41*I38+F41*I41-E41*J38-G41*J41</f>
        <v>0</v>
      </c>
      <c r="O41" s="41">
        <f t="shared" ref="O41" si="42">(D41*J38+E41*I38+F41*J41+G41*I41)</f>
        <v>0.66019774154046318</v>
      </c>
      <c r="P41" s="39">
        <f t="shared" ref="P41" si="43">D41*K38+F41*K41-E41*L38-G41*L41</f>
        <v>1</v>
      </c>
      <c r="Q41" s="40">
        <f t="shared" ref="Q41" si="44">(D41*L38+E41*K38+F41*L41+G41*K41)</f>
        <v>0</v>
      </c>
      <c r="S41" s="37">
        <v>0</v>
      </c>
      <c r="T41" s="41">
        <v>0</v>
      </c>
      <c r="U41" s="39">
        <v>1</v>
      </c>
      <c r="V41" s="40">
        <v>0</v>
      </c>
      <c r="X41" s="37">
        <f t="shared" ref="X41" si="45">N41*S38+P41*S41-O41*T38-Q41*T41</f>
        <v>0</v>
      </c>
      <c r="Y41" s="41">
        <f t="shared" ref="Y41" si="46">(N41*T38+O41*S38+P41*T41+Q41*S41)</f>
        <v>0.66019774154046318</v>
      </c>
      <c r="Z41" s="39">
        <f t="shared" ref="Z41" si="47">N41*U38+P41*U41-O41*V38-Q41*V41</f>
        <v>7.8868527408793403</v>
      </c>
      <c r="AA41" s="40">
        <f t="shared" ref="AA41" si="48">(N41*V38+O41*U38+P41*V41+Q41*U41)</f>
        <v>0</v>
      </c>
      <c r="AB41" s="8"/>
      <c r="AC41" s="37">
        <v>0</v>
      </c>
      <c r="AD41" s="40">
        <f>-1/($AD$8*$B38)</f>
        <v>-6.7329166666666662</v>
      </c>
      <c r="AE41" s="39">
        <v>1</v>
      </c>
      <c r="AF41" s="40">
        <v>0</v>
      </c>
      <c r="AH41" s="37">
        <f>X41*AC38+Z41*AC41-Y41*AD38-AA41*AD41</f>
        <v>0</v>
      </c>
      <c r="AI41" s="41">
        <f>(X41*AD38+Y41*AC38+Z41*AD41+AA41*AC41)</f>
        <v>-52.441324525071721</v>
      </c>
      <c r="AJ41" s="39">
        <f>X41*AE38+Z41*AE41-Y41*AF38-AA41*AF41</f>
        <v>7.8868527408793403</v>
      </c>
      <c r="AK41" s="40">
        <f>(X41*AF38+Y41*AE38+Z41*AF41+AA41*AE41)</f>
        <v>0</v>
      </c>
      <c r="AL41" s="8"/>
      <c r="AM41" s="54">
        <f t="shared" ref="AM41" si="49">(180/PI())*ATAN(-1*(($AH29*AI38+AK38+$AH$8*AI41+AK41)/($AH$8*AH38+AJ38+$AH$8*AH41+AJ41)))</f>
        <v>-17.111743042339043</v>
      </c>
      <c r="AO41" s="151">
        <f t="shared" ref="AO41" si="50">20*LOG(((($AH$8*AH38+AJ38-$AH$8*AH41-AJ41)^2+($AH$8*AI38+AK38-$AH$8*AI41-AK41)^2)/(($AH$8*AH38+AJ38+$AH$8*AH41+AJ41)^2+($AH$8*AI38+AK38+$AH$8*AI41+AK41)^2))^0.5)</f>
        <v>-1.3672258392639157E-4</v>
      </c>
      <c r="AP41" s="152"/>
      <c r="AQ41" s="64">
        <f t="shared" si="12"/>
        <v>0.26</v>
      </c>
      <c r="AR41" s="65">
        <f t="shared" si="25"/>
        <v>-33.921447281197025</v>
      </c>
      <c r="AS41" s="66">
        <f t="shared" si="26"/>
        <v>-37.846874130739742</v>
      </c>
      <c r="AT41" s="67"/>
      <c r="AU41" s="13">
        <f t="shared" si="13"/>
        <v>-154.44647616003223</v>
      </c>
      <c r="AV41" s="66"/>
      <c r="AW41" s="47">
        <f t="shared" si="27"/>
        <v>-1.7608713353363102E-3</v>
      </c>
    </row>
    <row r="42" spans="2:49" ht="18.649999999999999" customHeight="1">
      <c r="AO42" s="48"/>
      <c r="AQ42" s="64">
        <f t="shared" si="12"/>
        <v>0.28000000000000003</v>
      </c>
      <c r="AR42" s="65">
        <f t="shared" si="25"/>
        <v>-33.228754264762046</v>
      </c>
      <c r="AS42" s="66">
        <f t="shared" si="26"/>
        <v>-40.93580365394039</v>
      </c>
      <c r="AT42" s="67"/>
      <c r="AU42" s="13">
        <f t="shared" si="13"/>
        <v>-156.63934846243237</v>
      </c>
      <c r="AV42" s="66"/>
      <c r="AW42" s="47">
        <f t="shared" si="27"/>
        <v>-2.0654379510402277E-3</v>
      </c>
    </row>
    <row r="43" spans="2:49" ht="18.649999999999999" customHeight="1" thickBot="1">
      <c r="E43" s="29" t="s">
        <v>9</v>
      </c>
      <c r="J43" s="29" t="s">
        <v>10</v>
      </c>
      <c r="O43" s="29" t="s">
        <v>11</v>
      </c>
      <c r="T43" s="29" t="s">
        <v>12</v>
      </c>
      <c r="Y43" s="29" t="s">
        <v>13</v>
      </c>
      <c r="AD43" s="29" t="s">
        <v>12</v>
      </c>
      <c r="AI43" s="29" t="s">
        <v>81</v>
      </c>
      <c r="AQ43" s="64">
        <f t="shared" si="12"/>
        <v>0.3</v>
      </c>
      <c r="AR43" s="65">
        <f t="shared" si="25"/>
        <v>-32.732394792957045</v>
      </c>
      <c r="AS43" s="66">
        <f t="shared" si="26"/>
        <v>-44.068590623189031</v>
      </c>
      <c r="AT43" s="67"/>
      <c r="AU43" s="13">
        <f t="shared" si="13"/>
        <v>-159.09027603161783</v>
      </c>
      <c r="AV43" s="66"/>
      <c r="AW43" s="47">
        <f t="shared" si="27"/>
        <v>-2.3155843520039961E-3</v>
      </c>
    </row>
    <row r="44" spans="2:49" ht="18.649999999999999" customHeight="1" thickBot="1">
      <c r="B44" s="28"/>
      <c r="D44" s="227" t="s">
        <v>70</v>
      </c>
      <c r="E44" s="228"/>
      <c r="F44" s="229" t="s">
        <v>71</v>
      </c>
      <c r="G44" s="230"/>
      <c r="H44" s="203"/>
      <c r="I44" s="231" t="s">
        <v>15</v>
      </c>
      <c r="J44" s="232"/>
      <c r="K44" s="233" t="s">
        <v>16</v>
      </c>
      <c r="L44" s="234"/>
      <c r="M44" s="30"/>
      <c r="N44" s="231" t="s">
        <v>72</v>
      </c>
      <c r="O44" s="232"/>
      <c r="P44" s="233" t="s">
        <v>73</v>
      </c>
      <c r="Q44" s="234"/>
      <c r="R44" s="30"/>
      <c r="S44" s="227" t="s">
        <v>74</v>
      </c>
      <c r="T44" s="228"/>
      <c r="U44" s="229" t="s">
        <v>75</v>
      </c>
      <c r="V44" s="230"/>
      <c r="W44" s="8"/>
      <c r="X44" s="231" t="s">
        <v>76</v>
      </c>
      <c r="Y44" s="232"/>
      <c r="Z44" s="233" t="s">
        <v>77</v>
      </c>
      <c r="AA44" s="234"/>
      <c r="AB44" s="8"/>
      <c r="AC44" s="231" t="s">
        <v>78</v>
      </c>
      <c r="AD44" s="232"/>
      <c r="AE44" s="233" t="s">
        <v>17</v>
      </c>
      <c r="AF44" s="234"/>
      <c r="AG44" s="8"/>
      <c r="AH44" s="231" t="s">
        <v>79</v>
      </c>
      <c r="AI44" s="232"/>
      <c r="AJ44" s="233" t="s">
        <v>80</v>
      </c>
      <c r="AK44" s="234"/>
      <c r="AL44" s="8"/>
      <c r="AM44" s="35" t="s">
        <v>82</v>
      </c>
      <c r="AO44" s="147" t="s">
        <v>83</v>
      </c>
      <c r="AP44" s="153"/>
      <c r="AQ44" s="64">
        <f t="shared" si="12"/>
        <v>0.32</v>
      </c>
      <c r="AR44" s="65">
        <f t="shared" si="25"/>
        <v>-32.449384096839154</v>
      </c>
      <c r="AS44" s="66">
        <f t="shared" si="26"/>
        <v>-47.250396143821391</v>
      </c>
      <c r="AT44" s="67"/>
      <c r="AU44" s="13">
        <f t="shared" si="13"/>
        <v>-161.83255115314827</v>
      </c>
      <c r="AV44" s="66"/>
      <c r="AW44" s="47">
        <f t="shared" si="27"/>
        <v>-2.4715504126981303E-3</v>
      </c>
    </row>
    <row r="45" spans="2:49" ht="18.649999999999999" customHeight="1" thickTop="1" thickBot="1">
      <c r="B45" s="55">
        <v>0.14000000000000001</v>
      </c>
      <c r="D45" s="37">
        <v>1</v>
      </c>
      <c r="E45" s="38">
        <v>0</v>
      </c>
      <c r="F45" s="39">
        <v>0</v>
      </c>
      <c r="G45" s="40">
        <f t="shared" ref="G45" si="51">-1/($E$8*$B45)</f>
        <v>-4.5655714285714275</v>
      </c>
      <c r="I45" s="37">
        <v>1</v>
      </c>
      <c r="J45" s="41">
        <v>0</v>
      </c>
      <c r="K45" s="39">
        <v>0</v>
      </c>
      <c r="L45" s="40">
        <v>0</v>
      </c>
      <c r="N45" s="37">
        <f t="shared" ref="N45" si="52">D45*I45+F45*I48-E45*J45-G45*J48</f>
        <v>4.6119559538629558</v>
      </c>
      <c r="O45" s="41">
        <f t="shared" ref="O45" si="53">(D45*J45+E45*I45+F45*J48+G45*I48)</f>
        <v>0</v>
      </c>
      <c r="P45" s="39">
        <f t="shared" ref="P45" si="54">D45*K45+F45*K48-E45*L45-G45*L48</f>
        <v>0</v>
      </c>
      <c r="Q45" s="40">
        <f t="shared" ref="Q45" si="55">(D45*L45+E45*K45+F45*L48+G45*K48)</f>
        <v>-4.5655714285714275</v>
      </c>
      <c r="S45" s="37">
        <v>1</v>
      </c>
      <c r="T45" s="38">
        <v>0</v>
      </c>
      <c r="U45" s="39">
        <v>0</v>
      </c>
      <c r="V45" s="40">
        <f t="shared" ref="V45" si="56">-1/($T$8*$B45)</f>
        <v>-8.9412857142857121</v>
      </c>
      <c r="X45" s="37">
        <f t="shared" ref="X45" si="57">N45*S45+P45*S48-O45*T45-Q45*T48</f>
        <v>4.6119559538629558</v>
      </c>
      <c r="Y45" s="41">
        <f t="shared" ref="Y45" si="58">(N45*T45+O45*S45+P45*T48+Q45*S48)</f>
        <v>0</v>
      </c>
      <c r="Z45" s="39">
        <f t="shared" ref="Z45" si="59">N45*U45+P45*U48-O45*V45-Q45*V48</f>
        <v>0</v>
      </c>
      <c r="AA45" s="40">
        <f t="shared" ref="AA45" si="60">(N45*V45+O45*U45+P45*V48+Q45*U48)</f>
        <v>-45.802387313761201</v>
      </c>
      <c r="AB45" s="8"/>
      <c r="AC45" s="37">
        <v>1</v>
      </c>
      <c r="AD45" s="38">
        <v>0</v>
      </c>
      <c r="AE45" s="39">
        <v>0</v>
      </c>
      <c r="AF45" s="40">
        <v>0</v>
      </c>
      <c r="AH45" s="37">
        <f>X45*AC45+Z45*AC48-Y45*AD45-AA45*AD48</f>
        <v>-259.71689283294677</v>
      </c>
      <c r="AI45" s="41">
        <f>(X45*AD45+Y45*AC45+Z45*AD48+AA45*AC48)</f>
        <v>0</v>
      </c>
      <c r="AJ45" s="39">
        <f>X45*AE45+Z45*AE48-Y45*AF45-AA45*AF48</f>
        <v>0</v>
      </c>
      <c r="AK45" s="40">
        <f>(X45*AF45+Y45*AE45+Z45*AF48+AA45*AE48)</f>
        <v>-45.802387313761201</v>
      </c>
      <c r="AL45" s="8"/>
      <c r="AM45" s="43">
        <f t="shared" ref="AM45" si="61">20*LOG((2*$AH$8)/(($AH$8*AH45+AJ45+$AH$8*AH48+AJ48)^2+($AH$8*AI45+AK45+$AH$8*AI48+AK48)^2)^0.5)</f>
        <v>-42.535548996014121</v>
      </c>
      <c r="AO45" s="148">
        <f t="shared" ref="AO45" si="62">((AH45^2+AI45^2)/(AH48^2+AI48^2))^0.5</f>
        <v>5.6703240816235487</v>
      </c>
      <c r="AP45" s="153"/>
      <c r="AQ45" s="64">
        <f t="shared" si="12"/>
        <v>0.34</v>
      </c>
      <c r="AR45" s="65">
        <f t="shared" si="25"/>
        <v>-32.412379280115175</v>
      </c>
      <c r="AS45" s="66">
        <f t="shared" si="26"/>
        <v>-50.487047166884359</v>
      </c>
      <c r="AT45" s="67"/>
      <c r="AU45" s="13">
        <f t="shared" si="13"/>
        <v>-164.90649531078421</v>
      </c>
      <c r="AV45" s="66"/>
      <c r="AW45" s="47">
        <f t="shared" si="27"/>
        <v>-2.4927057334946032E-3</v>
      </c>
    </row>
    <row r="46" spans="2:49" ht="18.649999999999999" customHeight="1" thickBot="1">
      <c r="D46" s="45"/>
      <c r="G46" s="46"/>
      <c r="I46" s="45"/>
      <c r="L46" s="46"/>
      <c r="N46" s="45"/>
      <c r="Q46" s="46"/>
      <c r="S46" s="45"/>
      <c r="V46" s="46"/>
      <c r="X46" s="45"/>
      <c r="AA46" s="46"/>
      <c r="AC46" s="45"/>
      <c r="AF46" s="46"/>
      <c r="AH46" s="45"/>
      <c r="AK46" s="46"/>
      <c r="AO46" s="149"/>
      <c r="AP46" s="149"/>
      <c r="AQ46" s="64">
        <f t="shared" si="12"/>
        <v>0.36</v>
      </c>
      <c r="AR46" s="65">
        <f t="shared" si="25"/>
        <v>-32.679197691151558</v>
      </c>
      <c r="AS46" s="66">
        <f t="shared" si="26"/>
        <v>-53.785177073100037</v>
      </c>
      <c r="AT46" s="67"/>
      <c r="AU46" s="13">
        <f t="shared" si="13"/>
        <v>-168.36071373290395</v>
      </c>
      <c r="AV46" s="66"/>
      <c r="AW46" s="47">
        <f t="shared" si="27"/>
        <v>-2.3441302723119285E-3</v>
      </c>
    </row>
    <row r="47" spans="2:49" ht="18.649999999999999" customHeight="1" thickBot="1">
      <c r="D47" s="227" t="s">
        <v>70</v>
      </c>
      <c r="E47" s="228"/>
      <c r="F47" s="229" t="s">
        <v>71</v>
      </c>
      <c r="G47" s="230"/>
      <c r="H47" s="203"/>
      <c r="I47" s="231" t="s">
        <v>15</v>
      </c>
      <c r="J47" s="232"/>
      <c r="K47" s="233" t="s">
        <v>16</v>
      </c>
      <c r="L47" s="234"/>
      <c r="M47" s="30"/>
      <c r="N47" s="231" t="s">
        <v>72</v>
      </c>
      <c r="O47" s="232"/>
      <c r="P47" s="233" t="s">
        <v>73</v>
      </c>
      <c r="Q47" s="234"/>
      <c r="R47" s="30"/>
      <c r="S47" s="227" t="s">
        <v>74</v>
      </c>
      <c r="T47" s="228"/>
      <c r="U47" s="229" t="s">
        <v>75</v>
      </c>
      <c r="V47" s="230"/>
      <c r="W47" s="8"/>
      <c r="X47" s="231" t="s">
        <v>76</v>
      </c>
      <c r="Y47" s="232"/>
      <c r="Z47" s="233" t="s">
        <v>77</v>
      </c>
      <c r="AA47" s="234"/>
      <c r="AB47" s="8"/>
      <c r="AC47" s="231" t="s">
        <v>78</v>
      </c>
      <c r="AD47" s="232"/>
      <c r="AE47" s="233" t="s">
        <v>17</v>
      </c>
      <c r="AF47" s="234"/>
      <c r="AG47" s="8"/>
      <c r="AH47" s="231" t="s">
        <v>79</v>
      </c>
      <c r="AI47" s="232"/>
      <c r="AJ47" s="233" t="s">
        <v>80</v>
      </c>
      <c r="AK47" s="234"/>
      <c r="AL47" s="8"/>
      <c r="AM47" s="52" t="s">
        <v>84</v>
      </c>
      <c r="AO47" s="150" t="s">
        <v>85</v>
      </c>
      <c r="AP47" s="152"/>
      <c r="AQ47" s="64">
        <f t="shared" si="12"/>
        <v>0.38</v>
      </c>
      <c r="AR47" s="65">
        <f t="shared" si="25"/>
        <v>-33.353812732434918</v>
      </c>
      <c r="AS47" s="66">
        <f t="shared" si="26"/>
        <v>-57.152391347758119</v>
      </c>
      <c r="AT47" s="67"/>
      <c r="AU47" s="13">
        <f t="shared" si="13"/>
        <v>-172.25351367131429</v>
      </c>
      <c r="AV47" s="66"/>
      <c r="AW47" s="47">
        <f t="shared" si="27"/>
        <v>-2.0067966807310335E-3</v>
      </c>
    </row>
    <row r="48" spans="2:49" ht="18.649999999999999" customHeight="1" thickTop="1" thickBot="1">
      <c r="D48" s="37">
        <v>0</v>
      </c>
      <c r="E48" s="41">
        <v>0</v>
      </c>
      <c r="F48" s="39">
        <v>1</v>
      </c>
      <c r="G48" s="40">
        <v>0</v>
      </c>
      <c r="I48" s="37">
        <v>0</v>
      </c>
      <c r="J48" s="41">
        <f t="shared" ref="J48" si="63">IF(0=(1-$J$8*$K$8*$B45^2),10^14,$B45*$K$8/(1-$J$8*$K$8*$B45^2))</f>
        <v>0.79112899893741029</v>
      </c>
      <c r="K48" s="39">
        <v>1</v>
      </c>
      <c r="L48" s="40">
        <v>0</v>
      </c>
      <c r="N48" s="37">
        <f t="shared" ref="N48" si="64">D48*I45+F48*I48-E48*J45-G48*J48</f>
        <v>0</v>
      </c>
      <c r="O48" s="41">
        <f t="shared" ref="O48" si="65">(D48*J45+E48*I45+F48*J48+G48*I48)</f>
        <v>0.79112899893741029</v>
      </c>
      <c r="P48" s="39">
        <f t="shared" ref="P48" si="66">D48*K45+F48*K48-E48*L45-G48*L48</f>
        <v>1</v>
      </c>
      <c r="Q48" s="40">
        <f t="shared" ref="Q48" si="67">(D48*L45+E48*K45+F48*L48+G48*K48)</f>
        <v>0</v>
      </c>
      <c r="S48" s="37">
        <v>0</v>
      </c>
      <c r="T48" s="41">
        <v>0</v>
      </c>
      <c r="U48" s="39">
        <v>1</v>
      </c>
      <c r="V48" s="40">
        <v>0</v>
      </c>
      <c r="X48" s="37">
        <f t="shared" ref="X48" si="68">N48*S45+P48*S48-O48*T45-Q48*T48</f>
        <v>0</v>
      </c>
      <c r="Y48" s="41">
        <f t="shared" ref="Y48" si="69">(N48*T45+O48*S45+P48*T48+Q48*S48)</f>
        <v>0.79112899893741029</v>
      </c>
      <c r="Z48" s="39">
        <f t="shared" ref="Z48" si="70">N48*U45+P48*U48-O48*V45-Q48*V48</f>
        <v>8.0737104163562226</v>
      </c>
      <c r="AA48" s="40">
        <f t="shared" ref="AA48" si="71">(N48*V45+O48*U45+P48*V48+Q48*U48)</f>
        <v>0</v>
      </c>
      <c r="AB48" s="8"/>
      <c r="AC48" s="37">
        <v>0</v>
      </c>
      <c r="AD48" s="40">
        <f>-1/($AD$8*$B45)</f>
        <v>-5.7710714285714282</v>
      </c>
      <c r="AE48" s="39">
        <v>1</v>
      </c>
      <c r="AF48" s="40">
        <v>0</v>
      </c>
      <c r="AH48" s="37">
        <f>X48*AC45+Z48*AC48-Y48*AD45-AA48*AD48</f>
        <v>0</v>
      </c>
      <c r="AI48" s="41">
        <f>(X48*AD45+Y48*AC45+Z48*AD48+AA48*AC48)</f>
        <v>-45.802830507455518</v>
      </c>
      <c r="AJ48" s="39">
        <f>X48*AE45+Z48*AE48-Y48*AF45-AA48*AF48</f>
        <v>8.0737104163562226</v>
      </c>
      <c r="AK48" s="40">
        <f>(X48*AF45+Y48*AE45+Z48*AF48+AA48*AE48)</f>
        <v>0</v>
      </c>
      <c r="AL48" s="8"/>
      <c r="AM48" s="54">
        <f t="shared" ref="AM48" si="72">(180/PI())*ATAN(-1*(($AH36*AI45+AK45+$AH$8*AI48+AK48)/($AH$8*AH45+AJ45+$AH$8*AH48+AJ48)))</f>
        <v>-20.002933251604222</v>
      </c>
      <c r="AO48" s="151">
        <f t="shared" ref="AO48" si="73">20*LOG(((($AH$8*AH45+AJ45-$AH$8*AH48-AJ48)^2+($AH$8*AI45+AK45-$AH$8*AI48-AK48)^2)/(($AH$8*AH45+AJ45+$AH$8*AH48+AJ48)^2+($AH$8*AI45+AK45+$AH$8*AI48+AK48)^2))^0.5)</f>
        <v>-2.4223758243490778E-4</v>
      </c>
      <c r="AP48" s="152"/>
      <c r="AQ48" s="64">
        <f t="shared" si="12"/>
        <v>0.4</v>
      </c>
      <c r="AR48" s="65">
        <f t="shared" si="25"/>
        <v>-34.638913597144779</v>
      </c>
      <c r="AS48" s="66">
        <f t="shared" si="26"/>
        <v>-60.597461621184408</v>
      </c>
      <c r="AT48" s="67"/>
      <c r="AU48" s="13">
        <f t="shared" si="13"/>
        <v>-176.65447311738126</v>
      </c>
      <c r="AV48" s="66"/>
      <c r="AW48" s="47">
        <f t="shared" si="27"/>
        <v>-1.4926829892879666E-3</v>
      </c>
    </row>
    <row r="49" spans="2:49" ht="18.649999999999999" customHeight="1">
      <c r="AO49" s="48"/>
      <c r="AQ49" s="64">
        <f t="shared" si="12"/>
        <v>0.42</v>
      </c>
      <c r="AR49" s="65">
        <f t="shared" si="25"/>
        <v>-37.000063385370382</v>
      </c>
      <c r="AS49" s="66">
        <f t="shared" si="26"/>
        <v>-64.130551083532026</v>
      </c>
      <c r="AT49" s="67"/>
      <c r="AU49" s="13">
        <f t="shared" si="13"/>
        <v>-181.64611455604015</v>
      </c>
      <c r="AV49" s="66"/>
      <c r="AW49" s="47">
        <f t="shared" si="27"/>
        <v>-8.6660522323954057E-4</v>
      </c>
    </row>
    <row r="50" spans="2:49" ht="18.649999999999999" customHeight="1" thickBot="1">
      <c r="E50" s="29" t="s">
        <v>9</v>
      </c>
      <c r="J50" s="29" t="s">
        <v>10</v>
      </c>
      <c r="O50" s="29" t="s">
        <v>11</v>
      </c>
      <c r="T50" s="29" t="s">
        <v>12</v>
      </c>
      <c r="Y50" s="29" t="s">
        <v>13</v>
      </c>
      <c r="AD50" s="29" t="s">
        <v>12</v>
      </c>
      <c r="AI50" s="29" t="s">
        <v>81</v>
      </c>
      <c r="AQ50" s="64">
        <f t="shared" si="12"/>
        <v>0.44</v>
      </c>
      <c r="AR50" s="65">
        <f t="shared" si="25"/>
        <v>-41.950389478579638</v>
      </c>
      <c r="AS50" s="66">
        <f t="shared" si="26"/>
        <v>-67.763473374652833</v>
      </c>
      <c r="AT50" s="67"/>
      <c r="AU50" s="13">
        <f t="shared" si="13"/>
        <v>-187.32558070706543</v>
      </c>
      <c r="AV50" s="66"/>
      <c r="AW50" s="47">
        <f t="shared" si="27"/>
        <v>-2.7717829711302564E-4</v>
      </c>
    </row>
    <row r="51" spans="2:49" ht="18.649999999999999" customHeight="1" thickBot="1">
      <c r="B51" s="28"/>
      <c r="D51" s="227" t="s">
        <v>70</v>
      </c>
      <c r="E51" s="228"/>
      <c r="F51" s="229" t="s">
        <v>71</v>
      </c>
      <c r="G51" s="230"/>
      <c r="H51" s="203"/>
      <c r="I51" s="231" t="s">
        <v>15</v>
      </c>
      <c r="J51" s="232"/>
      <c r="K51" s="233" t="s">
        <v>16</v>
      </c>
      <c r="L51" s="234"/>
      <c r="M51" s="30"/>
      <c r="N51" s="231" t="s">
        <v>72</v>
      </c>
      <c r="O51" s="232"/>
      <c r="P51" s="233" t="s">
        <v>73</v>
      </c>
      <c r="Q51" s="234"/>
      <c r="R51" s="30"/>
      <c r="S51" s="227" t="s">
        <v>74</v>
      </c>
      <c r="T51" s="228"/>
      <c r="U51" s="229" t="s">
        <v>75</v>
      </c>
      <c r="V51" s="230"/>
      <c r="W51" s="8"/>
      <c r="X51" s="231" t="s">
        <v>76</v>
      </c>
      <c r="Y51" s="232"/>
      <c r="Z51" s="233" t="s">
        <v>77</v>
      </c>
      <c r="AA51" s="234"/>
      <c r="AB51" s="8"/>
      <c r="AC51" s="231" t="s">
        <v>78</v>
      </c>
      <c r="AD51" s="232"/>
      <c r="AE51" s="233" t="s">
        <v>17</v>
      </c>
      <c r="AF51" s="234"/>
      <c r="AG51" s="8"/>
      <c r="AH51" s="231" t="s">
        <v>79</v>
      </c>
      <c r="AI51" s="232"/>
      <c r="AJ51" s="233" t="s">
        <v>80</v>
      </c>
      <c r="AK51" s="234"/>
      <c r="AL51" s="8"/>
      <c r="AM51" s="35" t="s">
        <v>82</v>
      </c>
      <c r="AO51" s="147" t="s">
        <v>83</v>
      </c>
      <c r="AP51" s="153"/>
      <c r="AQ51" s="64">
        <f t="shared" si="12"/>
        <v>0.46</v>
      </c>
      <c r="AR51" s="65">
        <f t="shared" si="25"/>
        <v>-75.121021164127995</v>
      </c>
      <c r="AS51" s="66">
        <f t="shared" si="26"/>
        <v>-71.509984988794145</v>
      </c>
      <c r="AT51" s="67"/>
      <c r="AU51" s="13">
        <f t="shared" si="13"/>
        <v>-193.80610962990482</v>
      </c>
      <c r="AV51" s="66">
        <f t="shared" ref="AV51:AV61" si="74">(IF(AU51&lt;0,AU51,(AU52+AU50)/2))/360</f>
        <v>-0.53835030452751342</v>
      </c>
      <c r="AW51" s="47">
        <f t="shared" si="27"/>
        <v>-1.3356178042808959E-7</v>
      </c>
    </row>
    <row r="52" spans="2:49" ht="18.649999999999999" customHeight="1" thickTop="1" thickBot="1">
      <c r="B52" s="55">
        <v>0.16</v>
      </c>
      <c r="D52" s="37">
        <v>1</v>
      </c>
      <c r="E52" s="38">
        <v>0</v>
      </c>
      <c r="F52" s="39">
        <v>0</v>
      </c>
      <c r="G52" s="40">
        <f t="shared" ref="G52" si="75">-1/($E$8*$B52)</f>
        <v>-3.994875</v>
      </c>
      <c r="I52" s="37">
        <v>1</v>
      </c>
      <c r="J52" s="41">
        <v>0</v>
      </c>
      <c r="K52" s="39">
        <v>0</v>
      </c>
      <c r="L52" s="40">
        <v>0</v>
      </c>
      <c r="N52" s="37">
        <f t="shared" ref="N52" si="76">D52*I52+F52*I55-E52*J52-G52*J55</f>
        <v>4.728689109576111</v>
      </c>
      <c r="O52" s="41">
        <f t="shared" ref="O52" si="77">(D52*J52+E52*I52+F52*J55+G52*I55)</f>
        <v>0</v>
      </c>
      <c r="P52" s="39">
        <f t="shared" ref="P52" si="78">D52*K52+F52*K55-E52*L52-G52*L55</f>
        <v>0</v>
      </c>
      <c r="Q52" s="40">
        <f t="shared" ref="Q52" si="79">(D52*L52+E52*K52+F52*L55+G52*K55)</f>
        <v>-3.994875</v>
      </c>
      <c r="S52" s="37">
        <v>1</v>
      </c>
      <c r="T52" s="38">
        <v>0</v>
      </c>
      <c r="U52" s="39">
        <v>0</v>
      </c>
      <c r="V52" s="40">
        <f t="shared" ref="V52" si="80">-1/($T$8*$B52)</f>
        <v>-7.8236249999999998</v>
      </c>
      <c r="X52" s="37">
        <f t="shared" ref="X52" si="81">N52*S52+P52*S55-O52*T52-Q52*T55</f>
        <v>4.728689109576111</v>
      </c>
      <c r="Y52" s="41">
        <f t="shared" ref="Y52" si="82">(N52*T52+O52*S52+P52*T55+Q52*S55)</f>
        <v>0</v>
      </c>
      <c r="Z52" s="39">
        <f t="shared" ref="Z52" si="83">N52*U52+P52*U55-O52*V52-Q52*V55</f>
        <v>0</v>
      </c>
      <c r="AA52" s="40">
        <f t="shared" ref="AA52" si="84">(N52*V52+O52*U52+P52*V55+Q52*U55)</f>
        <v>-40.990365334907402</v>
      </c>
      <c r="AB52" s="8"/>
      <c r="AC52" s="37">
        <v>1</v>
      </c>
      <c r="AD52" s="38">
        <v>0</v>
      </c>
      <c r="AE52" s="39">
        <v>0</v>
      </c>
      <c r="AF52" s="40">
        <v>0</v>
      </c>
      <c r="AH52" s="37">
        <f>X52*AC52+Z52*AC55-Y52*AD52-AA52*AD55</f>
        <v>-202.25984634253908</v>
      </c>
      <c r="AI52" s="41">
        <f>(X52*AD52+Y52*AC52+Z52*AD55+AA52*AC55)</f>
        <v>0</v>
      </c>
      <c r="AJ52" s="39">
        <f>X52*AE52+Z52*AE55-Y52*AF52-AA52*AF55</f>
        <v>0</v>
      </c>
      <c r="AK52" s="40">
        <f>(X52*AF52+Y52*AE52+Z52*AF55+AA52*AE55)</f>
        <v>-40.990365334907402</v>
      </c>
      <c r="AL52" s="8"/>
      <c r="AM52" s="43">
        <f t="shared" ref="AM52" si="85">20*LOG((2*$AH$8)/(($AH$8*AH52+AJ52+$AH$8*AH55+AJ55)^2+($AH$8*AI52+AK52+$AH$8*AI55+AK55)^2)^0.5)</f>
        <v>-40.447398789612933</v>
      </c>
      <c r="AO52" s="148">
        <f t="shared" ref="AO52" si="86">((AH52^2+AI52^2)/(AH55^2+AI55^2))^0.5</f>
        <v>4.9342783203571692</v>
      </c>
      <c r="AP52" s="153"/>
      <c r="AQ52" s="64">
        <f t="shared" si="12"/>
        <v>0.48</v>
      </c>
      <c r="AR52" s="65">
        <f t="shared" si="25"/>
        <v>-39.403318829242828</v>
      </c>
      <c r="AS52" s="66">
        <f t="shared" si="26"/>
        <v>-75.386107181392234</v>
      </c>
      <c r="AT52" s="67"/>
      <c r="AU52" s="13">
        <f t="shared" si="13"/>
        <v>-201.21794001361036</v>
      </c>
      <c r="AV52" s="66">
        <f t="shared" si="74"/>
        <v>-0.55893872226002883</v>
      </c>
      <c r="AW52" s="47">
        <f t="shared" si="27"/>
        <v>-4.9828445922319104E-4</v>
      </c>
    </row>
    <row r="53" spans="2:49" ht="18.649999999999999" customHeight="1" thickBot="1">
      <c r="D53" s="45"/>
      <c r="G53" s="46"/>
      <c r="I53" s="45"/>
      <c r="L53" s="46"/>
      <c r="N53" s="45"/>
      <c r="Q53" s="46"/>
      <c r="S53" s="45"/>
      <c r="V53" s="46"/>
      <c r="X53" s="45"/>
      <c r="AA53" s="46"/>
      <c r="AC53" s="45"/>
      <c r="AF53" s="46"/>
      <c r="AH53" s="45"/>
      <c r="AK53" s="46"/>
      <c r="AO53" s="149"/>
      <c r="AP53" s="149"/>
      <c r="AQ53" s="197">
        <f t="shared" si="12"/>
        <v>0.5</v>
      </c>
      <c r="AR53" s="198">
        <f t="shared" si="25"/>
        <v>-32.393168491493583</v>
      </c>
      <c r="AS53" s="199">
        <f t="shared" si="26"/>
        <v>-79.410465981664444</v>
      </c>
      <c r="AT53" s="200"/>
      <c r="AU53" s="201">
        <f t="shared" si="13"/>
        <v>-209.70800746546539</v>
      </c>
      <c r="AV53" s="199">
        <f t="shared" si="74"/>
        <v>-0.58252224295962607</v>
      </c>
      <c r="AW53" s="156">
        <f t="shared" si="27"/>
        <v>-2.5037596958747809E-3</v>
      </c>
    </row>
    <row r="54" spans="2:49" ht="18.649999999999999" customHeight="1" thickBot="1">
      <c r="D54" s="227" t="s">
        <v>70</v>
      </c>
      <c r="E54" s="228"/>
      <c r="F54" s="229" t="s">
        <v>71</v>
      </c>
      <c r="G54" s="230"/>
      <c r="H54" s="203"/>
      <c r="I54" s="231" t="s">
        <v>15</v>
      </c>
      <c r="J54" s="232"/>
      <c r="K54" s="233" t="s">
        <v>16</v>
      </c>
      <c r="L54" s="234"/>
      <c r="M54" s="30"/>
      <c r="N54" s="231" t="s">
        <v>72</v>
      </c>
      <c r="O54" s="232"/>
      <c r="P54" s="233" t="s">
        <v>73</v>
      </c>
      <c r="Q54" s="234"/>
      <c r="R54" s="30"/>
      <c r="S54" s="227" t="s">
        <v>74</v>
      </c>
      <c r="T54" s="228"/>
      <c r="U54" s="229" t="s">
        <v>75</v>
      </c>
      <c r="V54" s="230"/>
      <c r="W54" s="8"/>
      <c r="X54" s="231" t="s">
        <v>76</v>
      </c>
      <c r="Y54" s="232"/>
      <c r="Z54" s="233" t="s">
        <v>77</v>
      </c>
      <c r="AA54" s="234"/>
      <c r="AB54" s="8"/>
      <c r="AC54" s="231" t="s">
        <v>78</v>
      </c>
      <c r="AD54" s="232"/>
      <c r="AE54" s="233" t="s">
        <v>17</v>
      </c>
      <c r="AF54" s="234"/>
      <c r="AG54" s="8"/>
      <c r="AH54" s="231" t="s">
        <v>79</v>
      </c>
      <c r="AI54" s="232"/>
      <c r="AJ54" s="233" t="s">
        <v>80</v>
      </c>
      <c r="AK54" s="234"/>
      <c r="AL54" s="8"/>
      <c r="AM54" s="52" t="s">
        <v>84</v>
      </c>
      <c r="AO54" s="150" t="s">
        <v>85</v>
      </c>
      <c r="AP54" s="152"/>
      <c r="AQ54" s="64">
        <f t="shared" si="12"/>
        <v>0.52</v>
      </c>
      <c r="AR54" s="65">
        <f t="shared" si="25"/>
        <v>-27.850708695499979</v>
      </c>
      <c r="AS54" s="66">
        <f t="shared" si="26"/>
        <v>-83.604626130973756</v>
      </c>
      <c r="AT54" s="67"/>
      <c r="AU54" s="13">
        <f t="shared" si="13"/>
        <v>-219.43737042793268</v>
      </c>
      <c r="AV54" s="66">
        <f t="shared" si="74"/>
        <v>-0.60954825118870193</v>
      </c>
      <c r="AW54" s="47">
        <f t="shared" si="27"/>
        <v>-7.129677355471876E-3</v>
      </c>
    </row>
    <row r="55" spans="2:49" ht="18.649999999999999" customHeight="1" thickTop="1" thickBot="1">
      <c r="D55" s="37">
        <v>0</v>
      </c>
      <c r="E55" s="41">
        <v>0</v>
      </c>
      <c r="F55" s="39">
        <v>1</v>
      </c>
      <c r="G55" s="40">
        <v>0</v>
      </c>
      <c r="I55" s="37">
        <v>0</v>
      </c>
      <c r="J55" s="41">
        <f t="shared" ref="J55" si="87">IF(0=(1-$J$8*$K$8*$B52^2),10^14,$B52*$K$8/(1-$J$8*$K$8*$B52^2))</f>
        <v>0.93336815534306117</v>
      </c>
      <c r="K55" s="39">
        <v>1</v>
      </c>
      <c r="L55" s="40">
        <v>0</v>
      </c>
      <c r="N55" s="37">
        <f t="shared" ref="N55" si="88">D55*I52+F55*I55-E55*J52-G55*J55</f>
        <v>0</v>
      </c>
      <c r="O55" s="41">
        <f t="shared" ref="O55" si="89">(D55*J52+E55*I52+F55*J55+G55*I55)</f>
        <v>0.93336815534306117</v>
      </c>
      <c r="P55" s="39">
        <f t="shared" ref="P55" si="90">D55*K52+F55*K55-E55*L52-G55*L55</f>
        <v>1</v>
      </c>
      <c r="Q55" s="40">
        <f t="shared" ref="Q55" si="91">(D55*L52+E55*K52+F55*L55+G55*K55)</f>
        <v>0</v>
      </c>
      <c r="S55" s="37">
        <v>0</v>
      </c>
      <c r="T55" s="41">
        <v>0</v>
      </c>
      <c r="U55" s="39">
        <v>1</v>
      </c>
      <c r="V55" s="40">
        <v>0</v>
      </c>
      <c r="X55" s="37">
        <f t="shared" ref="X55" si="92">N55*S52+P55*S55-O55*T52-Q55*T55</f>
        <v>0</v>
      </c>
      <c r="Y55" s="41">
        <f t="shared" ref="Y55" si="93">(N55*T52+O55*S52+P55*T55+Q55*S55)</f>
        <v>0.93336815534306117</v>
      </c>
      <c r="Z55" s="39">
        <f t="shared" ref="Z55" si="94">N55*U52+P55*U55-O55*V52-Q55*V55</f>
        <v>8.3023224343458573</v>
      </c>
      <c r="AA55" s="40">
        <f t="shared" ref="AA55" si="95">(N55*V52+O55*U52+P55*V55+Q55*U55)</f>
        <v>0</v>
      </c>
      <c r="AB55" s="8"/>
      <c r="AC55" s="37">
        <v>0</v>
      </c>
      <c r="AD55" s="40">
        <f>-1/($AD$8*$B52)</f>
        <v>-5.0496874999999992</v>
      </c>
      <c r="AE55" s="39">
        <v>1</v>
      </c>
      <c r="AF55" s="40">
        <v>0</v>
      </c>
      <c r="AH55" s="37">
        <f>X55*AC52+Z55*AC55-Y55*AD52-AA55*AD55</f>
        <v>0</v>
      </c>
      <c r="AI55" s="41">
        <f>(X55*AD52+Y55*AC52+Z55*AD55+AA55*AC55)</f>
        <v>-40.990765662342781</v>
      </c>
      <c r="AJ55" s="39">
        <f>X55*AE52+Z55*AE55-Y55*AF52-AA55*AF55</f>
        <v>8.3023224343458573</v>
      </c>
      <c r="AK55" s="40">
        <f>(X55*AF52+Y55*AE52+Z55*AF55+AA55*AE55)</f>
        <v>0</v>
      </c>
      <c r="AL55" s="8"/>
      <c r="AM55" s="54">
        <f t="shared" ref="AM55" si="96">(180/PI())*ATAN(-1*(($AH43*AI52+AK52+$AH$8*AI55+AK55)/($AH$8*AH52+AJ52+$AH$8*AH55+AJ55)))</f>
        <v>-22.912599024835792</v>
      </c>
      <c r="AO55" s="151">
        <f t="shared" ref="AO55" si="97">20*LOG(((($AH$8*AH52+AJ52-$AH$8*AH55-AJ55)^2+($AH$8*AI52+AK52-$AH$8*AI55-AK55)^2)/(($AH$8*AH52+AJ52+$AH$8*AH55+AJ55)^2+($AH$8*AI52+AK52+$AH$8*AI55+AK55)^2))^0.5)</f>
        <v>-3.9179963058267567E-4</v>
      </c>
      <c r="AP55" s="152"/>
      <c r="AQ55" s="64">
        <f t="shared" si="12"/>
        <v>0.54</v>
      </c>
      <c r="AR55" s="65">
        <f t="shared" si="25"/>
        <v>-24.339216956892006</v>
      </c>
      <c r="AS55" s="66">
        <f t="shared" si="26"/>
        <v>-87.993373539532413</v>
      </c>
      <c r="AT55" s="67"/>
      <c r="AU55" s="13">
        <f t="shared" si="13"/>
        <v>8769.425324657881</v>
      </c>
      <c r="AV55" s="66">
        <f t="shared" si="74"/>
        <v>-0.64266731987793102</v>
      </c>
      <c r="AW55" s="47">
        <f t="shared" si="27"/>
        <v>-1.6020031694558005E-2</v>
      </c>
    </row>
    <row r="56" spans="2:49" ht="18.649999999999999" customHeight="1">
      <c r="AO56" s="48"/>
      <c r="AQ56" s="64">
        <f t="shared" si="12"/>
        <v>0.56000000000000005</v>
      </c>
      <c r="AR56" s="65">
        <f t="shared" si="25"/>
        <v>-21.403926522092132</v>
      </c>
      <c r="AS56" s="66">
        <f t="shared" si="26"/>
        <v>87.39513295362535</v>
      </c>
      <c r="AT56" s="67"/>
      <c r="AU56" s="13">
        <f t="shared" si="13"/>
        <v>-243.28309988417772</v>
      </c>
      <c r="AV56" s="66">
        <f t="shared" si="74"/>
        <v>-0.67578638856716033</v>
      </c>
      <c r="AW56" s="47">
        <f t="shared" si="27"/>
        <v>-3.1547728210298172E-2</v>
      </c>
    </row>
    <row r="57" spans="2:49" ht="18.649999999999999" customHeight="1" thickBot="1">
      <c r="E57" s="29" t="s">
        <v>9</v>
      </c>
      <c r="J57" s="29" t="s">
        <v>10</v>
      </c>
      <c r="O57" s="29" t="s">
        <v>11</v>
      </c>
      <c r="T57" s="29" t="s">
        <v>12</v>
      </c>
      <c r="Y57" s="29" t="s">
        <v>13</v>
      </c>
      <c r="AD57" s="29" t="s">
        <v>12</v>
      </c>
      <c r="AI57" s="29" t="s">
        <v>81</v>
      </c>
      <c r="AQ57" s="64">
        <f t="shared" si="12"/>
        <v>0.57999999999999996</v>
      </c>
      <c r="AR57" s="65">
        <f t="shared" si="25"/>
        <v>-18.842238523923982</v>
      </c>
      <c r="AS57" s="66">
        <f t="shared" si="26"/>
        <v>82.529470955941818</v>
      </c>
      <c r="AT57" s="67"/>
      <c r="AU57" s="13">
        <f t="shared" si="13"/>
        <v>-257.69715443064575</v>
      </c>
      <c r="AV57" s="66">
        <f t="shared" si="74"/>
        <v>-0.71582542897401602</v>
      </c>
      <c r="AW57" s="47">
        <f t="shared" si="27"/>
        <v>-5.7070391746303004E-2</v>
      </c>
    </row>
    <row r="58" spans="2:49" ht="18.649999999999999" customHeight="1" thickBot="1">
      <c r="B58" s="28"/>
      <c r="D58" s="227" t="s">
        <v>70</v>
      </c>
      <c r="E58" s="228"/>
      <c r="F58" s="229" t="s">
        <v>71</v>
      </c>
      <c r="G58" s="230"/>
      <c r="H58" s="203"/>
      <c r="I58" s="231" t="s">
        <v>15</v>
      </c>
      <c r="J58" s="232"/>
      <c r="K58" s="233" t="s">
        <v>16</v>
      </c>
      <c r="L58" s="234"/>
      <c r="M58" s="30"/>
      <c r="N58" s="231" t="s">
        <v>72</v>
      </c>
      <c r="O58" s="232"/>
      <c r="P58" s="233" t="s">
        <v>73</v>
      </c>
      <c r="Q58" s="234"/>
      <c r="R58" s="30"/>
      <c r="S58" s="227" t="s">
        <v>74</v>
      </c>
      <c r="T58" s="228"/>
      <c r="U58" s="229" t="s">
        <v>75</v>
      </c>
      <c r="V58" s="230"/>
      <c r="W58" s="8"/>
      <c r="X58" s="231" t="s">
        <v>76</v>
      </c>
      <c r="Y58" s="232"/>
      <c r="Z58" s="233" t="s">
        <v>77</v>
      </c>
      <c r="AA58" s="234"/>
      <c r="AB58" s="8"/>
      <c r="AC58" s="231" t="s">
        <v>78</v>
      </c>
      <c r="AD58" s="232"/>
      <c r="AE58" s="233" t="s">
        <v>17</v>
      </c>
      <c r="AF58" s="234"/>
      <c r="AG58" s="8"/>
      <c r="AH58" s="231" t="s">
        <v>79</v>
      </c>
      <c r="AI58" s="232"/>
      <c r="AJ58" s="233" t="s">
        <v>80</v>
      </c>
      <c r="AK58" s="234"/>
      <c r="AL58" s="8"/>
      <c r="AM58" s="35" t="s">
        <v>82</v>
      </c>
      <c r="AO58" s="147" t="s">
        <v>83</v>
      </c>
      <c r="AP58" s="153"/>
      <c r="AQ58" s="64">
        <f t="shared" si="12"/>
        <v>0.6</v>
      </c>
      <c r="AR58" s="65">
        <f t="shared" si="25"/>
        <v>-16.547490672838986</v>
      </c>
      <c r="AS58" s="66">
        <f t="shared" si="26"/>
        <v>77.375527867328898</v>
      </c>
      <c r="AT58" s="67"/>
      <c r="AU58" s="13">
        <f t="shared" ref="AU58:AU62" si="98">(AS59-AS58)/(AQ59-AQ58)</f>
        <v>-273.88477018716389</v>
      </c>
      <c r="AV58" s="66">
        <f t="shared" si="74"/>
        <v>-0.76079102829767753</v>
      </c>
      <c r="AW58" s="47">
        <f t="shared" si="27"/>
        <v>-9.7249787219351291E-2</v>
      </c>
    </row>
    <row r="59" spans="2:49" ht="18.649999999999999" customHeight="1" thickTop="1" thickBot="1">
      <c r="B59" s="55">
        <v>0.18</v>
      </c>
      <c r="D59" s="37">
        <v>1</v>
      </c>
      <c r="E59" s="38">
        <v>0</v>
      </c>
      <c r="F59" s="39">
        <v>0</v>
      </c>
      <c r="G59" s="40">
        <f t="shared" ref="G59" si="99">-1/($E$8*$B59)</f>
        <v>-3.5509999999999997</v>
      </c>
      <c r="I59" s="37">
        <v>1</v>
      </c>
      <c r="J59" s="41">
        <v>0</v>
      </c>
      <c r="K59" s="39">
        <v>0</v>
      </c>
      <c r="L59" s="40">
        <v>0</v>
      </c>
      <c r="N59" s="37">
        <f t="shared" ref="N59" si="100">D59*I59+F59*I62-E59*J59-G59*J62</f>
        <v>4.8704549035491365</v>
      </c>
      <c r="O59" s="41">
        <f t="shared" ref="O59" si="101">(D59*J59+E59*I59+F59*J62+G59*I62)</f>
        <v>0</v>
      </c>
      <c r="P59" s="39">
        <f t="shared" ref="P59" si="102">D59*K59+F59*K62-E59*L59-G59*L62</f>
        <v>0</v>
      </c>
      <c r="Q59" s="40">
        <f t="shared" ref="Q59" si="103">(D59*L59+E59*K59+F59*L62+G59*K62)</f>
        <v>-3.5509999999999997</v>
      </c>
      <c r="S59" s="37">
        <v>1</v>
      </c>
      <c r="T59" s="38">
        <v>0</v>
      </c>
      <c r="U59" s="39">
        <v>0</v>
      </c>
      <c r="V59" s="40">
        <f t="shared" ref="V59" si="104">-1/($T$8*$B59)</f>
        <v>-6.9543333333333326</v>
      </c>
      <c r="X59" s="37">
        <f t="shared" ref="X59" si="105">N59*S59+P59*S62-O59*T59-Q59*T62</f>
        <v>4.8704549035491365</v>
      </c>
      <c r="Y59" s="41">
        <f t="shared" ref="Y59" si="106">(N59*T59+O59*S59+P59*T62+Q59*S62)</f>
        <v>0</v>
      </c>
      <c r="Z59" s="39">
        <f t="shared" ref="Z59" si="107">N59*U59+P59*U62-O59*V59-Q59*V62</f>
        <v>0</v>
      </c>
      <c r="AA59" s="40">
        <f t="shared" ref="AA59" si="108">(N59*V59+O59*U59+P59*V62+Q59*U62)</f>
        <v>-37.421766884248541</v>
      </c>
      <c r="AB59" s="8"/>
      <c r="AC59" s="37">
        <v>1</v>
      </c>
      <c r="AD59" s="38">
        <v>0</v>
      </c>
      <c r="AE59" s="39">
        <v>0</v>
      </c>
      <c r="AF59" s="40">
        <v>0</v>
      </c>
      <c r="AH59" s="37">
        <f>X59*AC59+Z59*AC62-Y59*AD59-AA59*AD62</f>
        <v>-163.1013037304987</v>
      </c>
      <c r="AI59" s="41">
        <f>(X59*AD59+Y59*AC59+Z59*AD62+AA59*AC62)</f>
        <v>0</v>
      </c>
      <c r="AJ59" s="39">
        <f>X59*AE59+Z59*AE62-Y59*AF59-AA59*AF62</f>
        <v>0</v>
      </c>
      <c r="AK59" s="40">
        <f>(X59*AF59+Y59*AE59+Z59*AF62+AA59*AE62)</f>
        <v>-37.421766884248541</v>
      </c>
      <c r="AL59" s="8"/>
      <c r="AM59" s="43">
        <f t="shared" ref="AM59" si="109">20*LOG((2*$AH$8)/(($AH$8*AH59+AJ59+$AH$8*AH62+AJ62)^2+($AH$8*AI59+AK59+$AH$8*AI62+AK62)^2)^0.5)</f>
        <v>-38.674447396888461</v>
      </c>
      <c r="AO59" s="148">
        <f t="shared" ref="AO59" si="110">((AH59^2+AI59^2)/(AH62^2+AI62^2))^0.5</f>
        <v>4.358417771669802</v>
      </c>
      <c r="AP59" s="153"/>
      <c r="AQ59" s="64">
        <f t="shared" si="12"/>
        <v>0.62</v>
      </c>
      <c r="AR59" s="65">
        <f t="shared" si="25"/>
        <v>-14.458442771246762</v>
      </c>
      <c r="AS59" s="66">
        <f t="shared" si="26"/>
        <v>71.897832463585615</v>
      </c>
      <c r="AT59" s="67"/>
      <c r="AU59" s="13">
        <f t="shared" si="98"/>
        <v>-291.79006828264818</v>
      </c>
      <c r="AV59" s="66">
        <f t="shared" si="74"/>
        <v>-0.81052796745180045</v>
      </c>
      <c r="AW59" s="47">
        <f t="shared" si="27"/>
        <v>-0.15843001150643396</v>
      </c>
    </row>
    <row r="60" spans="2:49" ht="18.649999999999999" customHeight="1" thickBot="1">
      <c r="D60" s="45"/>
      <c r="G60" s="46"/>
      <c r="I60" s="45"/>
      <c r="L60" s="46"/>
      <c r="N60" s="45"/>
      <c r="Q60" s="46"/>
      <c r="S60" s="45"/>
      <c r="V60" s="46"/>
      <c r="X60" s="45"/>
      <c r="AA60" s="46"/>
      <c r="AC60" s="45"/>
      <c r="AF60" s="46"/>
      <c r="AH60" s="45"/>
      <c r="AK60" s="46"/>
      <c r="AO60" s="149"/>
      <c r="AP60" s="149"/>
      <c r="AQ60" s="64">
        <f t="shared" si="12"/>
        <v>0.64</v>
      </c>
      <c r="AR60" s="65">
        <f t="shared" si="25"/>
        <v>-12.538958009264057</v>
      </c>
      <c r="AS60" s="66">
        <f t="shared" si="26"/>
        <v>66.062031097932646</v>
      </c>
      <c r="AT60" s="67"/>
      <c r="AU60" s="13">
        <f t="shared" si="98"/>
        <v>-311.15477704831784</v>
      </c>
      <c r="AV60" s="66">
        <f t="shared" si="74"/>
        <v>-0.86431882513421621</v>
      </c>
      <c r="AW60" s="47">
        <f t="shared" si="27"/>
        <v>-0.2490470239126637</v>
      </c>
    </row>
    <row r="61" spans="2:49" ht="18.649999999999999" customHeight="1" thickBot="1">
      <c r="D61" s="227" t="s">
        <v>70</v>
      </c>
      <c r="E61" s="228"/>
      <c r="F61" s="229" t="s">
        <v>71</v>
      </c>
      <c r="G61" s="230"/>
      <c r="H61" s="203"/>
      <c r="I61" s="231" t="s">
        <v>15</v>
      </c>
      <c r="J61" s="232"/>
      <c r="K61" s="233" t="s">
        <v>16</v>
      </c>
      <c r="L61" s="234"/>
      <c r="M61" s="30"/>
      <c r="N61" s="231" t="s">
        <v>72</v>
      </c>
      <c r="O61" s="232"/>
      <c r="P61" s="233" t="s">
        <v>73</v>
      </c>
      <c r="Q61" s="234"/>
      <c r="R61" s="30"/>
      <c r="S61" s="227" t="s">
        <v>74</v>
      </c>
      <c r="T61" s="228"/>
      <c r="U61" s="229" t="s">
        <v>75</v>
      </c>
      <c r="V61" s="230"/>
      <c r="W61" s="8"/>
      <c r="X61" s="231" t="s">
        <v>76</v>
      </c>
      <c r="Y61" s="232"/>
      <c r="Z61" s="233" t="s">
        <v>77</v>
      </c>
      <c r="AA61" s="234"/>
      <c r="AB61" s="8"/>
      <c r="AC61" s="231" t="s">
        <v>78</v>
      </c>
      <c r="AD61" s="232"/>
      <c r="AE61" s="233" t="s">
        <v>17</v>
      </c>
      <c r="AF61" s="234"/>
      <c r="AG61" s="8"/>
      <c r="AH61" s="231" t="s">
        <v>79</v>
      </c>
      <c r="AI61" s="232"/>
      <c r="AJ61" s="233" t="s">
        <v>80</v>
      </c>
      <c r="AK61" s="234"/>
      <c r="AL61" s="8"/>
      <c r="AM61" s="52" t="s">
        <v>84</v>
      </c>
      <c r="AO61" s="150" t="s">
        <v>85</v>
      </c>
      <c r="AP61" s="152"/>
      <c r="AQ61" s="64">
        <f t="shared" si="12"/>
        <v>0.66</v>
      </c>
      <c r="AR61" s="65">
        <f t="shared" si="25"/>
        <v>-10.768599016642932</v>
      </c>
      <c r="AS61" s="66">
        <f t="shared" si="26"/>
        <v>59.838935556966284</v>
      </c>
      <c r="AT61" s="67"/>
      <c r="AU61" s="13">
        <f t="shared" si="98"/>
        <v>-331.42414817062053</v>
      </c>
      <c r="AV61" s="66">
        <f t="shared" si="74"/>
        <v>-0.92062263380727927</v>
      </c>
      <c r="AW61" s="47">
        <f t="shared" si="27"/>
        <v>-0.3800020875772645</v>
      </c>
    </row>
    <row r="62" spans="2:49" ht="18.649999999999999" customHeight="1" thickTop="1" thickBot="1">
      <c r="D62" s="37">
        <v>0</v>
      </c>
      <c r="E62" s="41">
        <v>0</v>
      </c>
      <c r="F62" s="39">
        <v>1</v>
      </c>
      <c r="G62" s="40">
        <v>0</v>
      </c>
      <c r="I62" s="37">
        <v>0</v>
      </c>
      <c r="J62" s="41">
        <f t="shared" ref="J62" si="111">IF(0=(1-$J$8*$K$8*$B59^2),10^14,$B59*$K$8/(1-$J$8*$K$8*$B59^2))</f>
        <v>1.0899619553785236</v>
      </c>
      <c r="K62" s="39">
        <v>1</v>
      </c>
      <c r="L62" s="40">
        <v>0</v>
      </c>
      <c r="N62" s="37">
        <f t="shared" ref="N62" si="112">D62*I59+F62*I62-E62*J59-G62*J62</f>
        <v>0</v>
      </c>
      <c r="O62" s="41">
        <f t="shared" ref="O62" si="113">(D62*J59+E62*I59+F62*J62+G62*I62)</f>
        <v>1.0899619553785236</v>
      </c>
      <c r="P62" s="39">
        <f t="shared" ref="P62" si="114">D62*K59+F62*K62-E62*L59-G62*L62</f>
        <v>1</v>
      </c>
      <c r="Q62" s="40">
        <f t="shared" ref="Q62" si="115">(D62*L59+E62*K59+F62*L62+G62*K62)</f>
        <v>0</v>
      </c>
      <c r="S62" s="37">
        <v>0</v>
      </c>
      <c r="T62" s="41">
        <v>0</v>
      </c>
      <c r="U62" s="39">
        <v>1</v>
      </c>
      <c r="V62" s="40">
        <v>0</v>
      </c>
      <c r="X62" s="37">
        <f t="shared" ref="X62" si="116">N62*S59+P62*S62-O62*T59-Q62*T62</f>
        <v>0</v>
      </c>
      <c r="Y62" s="41">
        <f t="shared" ref="Y62" si="117">(N62*T59+O62*S59+P62*T62+Q62*S62)</f>
        <v>1.0899619553785236</v>
      </c>
      <c r="Z62" s="39">
        <f t="shared" ref="Z62" si="118">N62*U59+P62*U62-O62*V59-Q62*V62</f>
        <v>8.5799587583540458</v>
      </c>
      <c r="AA62" s="40">
        <f t="shared" ref="AA62" si="119">(N62*V59+O62*U59+P62*V62+Q62*U62)</f>
        <v>0</v>
      </c>
      <c r="AB62" s="8"/>
      <c r="AC62" s="37">
        <v>0</v>
      </c>
      <c r="AD62" s="40">
        <f>-1/($AD$8*$B59)</f>
        <v>-4.4886111111111111</v>
      </c>
      <c r="AE62" s="39">
        <v>1</v>
      </c>
      <c r="AF62" s="40">
        <v>0</v>
      </c>
      <c r="AH62" s="37">
        <f>X62*AC59+Z62*AC62-Y62*AD59-AA62*AD62</f>
        <v>0</v>
      </c>
      <c r="AI62" s="41">
        <f>(X62*AD59+Y62*AC59+Z62*AD62+AA62*AC62)</f>
        <v>-37.422136260244542</v>
      </c>
      <c r="AJ62" s="39">
        <f>X62*AE59+Z62*AE62-Y62*AF59-AA62*AF62</f>
        <v>8.5799587583540458</v>
      </c>
      <c r="AK62" s="40">
        <f>(X62*AF59+Y62*AE59+Z62*AF62+AA62*AE62)</f>
        <v>0</v>
      </c>
      <c r="AL62" s="8"/>
      <c r="AM62" s="54">
        <f t="shared" ref="AM62" si="120">(180/PI())*ATAN(-1*(($AH50*AI59+AK59+$AH$8*AI62+AK62)/($AH$8*AH59+AJ59+$AH$8*AH62+AJ62)))</f>
        <v>-25.843674765160781</v>
      </c>
      <c r="AO62" s="151">
        <f t="shared" ref="AO62" si="121">20*LOG(((($AH$8*AH59+AJ59-$AH$8*AH62-AJ62)^2+($AH$8*AI59+AK59-$AH$8*AI62-AK62)^2)/(($AH$8*AH59+AJ59+$AH$8*AH62+AJ62)^2+($AH$8*AI59+AK59+$AH$8*AI62+AK62)^2))^0.5)</f>
        <v>-5.8934423350148345E-4</v>
      </c>
      <c r="AP62" s="152"/>
      <c r="AQ62" s="64">
        <f t="shared" si="12"/>
        <v>0.68</v>
      </c>
      <c r="AR62" s="65">
        <f t="shared" si="25"/>
        <v>-9.1377129821880292</v>
      </c>
      <c r="AS62" s="66">
        <f t="shared" si="26"/>
        <v>53.210452593553867</v>
      </c>
      <c r="AT62" s="67"/>
      <c r="AU62" s="13">
        <f t="shared" si="98"/>
        <v>-351.65910897892502</v>
      </c>
      <c r="AV62" s="66">
        <f t="shared" ref="AV62:AV97" si="122">(IF(AU62&lt;0,AU62,(AU63+AU61)/2))/360</f>
        <v>-0.97683085827479177</v>
      </c>
      <c r="AW62" s="47">
        <f t="shared" si="27"/>
        <v>-0.56487266582920237</v>
      </c>
    </row>
    <row r="63" spans="2:49" ht="18.649999999999999" customHeight="1">
      <c r="AO63" s="48"/>
      <c r="AQ63" s="64">
        <f t="shared" si="12"/>
        <v>0.7</v>
      </c>
      <c r="AR63" s="65">
        <f t="shared" si="25"/>
        <v>-7.6443706362063635</v>
      </c>
      <c r="AS63" s="66">
        <f t="shared" si="26"/>
        <v>46.1772704139754</v>
      </c>
      <c r="AT63" s="67"/>
      <c r="AU63" s="13">
        <f t="shared" ref="AU63:AU98" si="123">(AS64-AS63)/(AQ64-AQ63)</f>
        <v>-370.49923746452049</v>
      </c>
      <c r="AV63" s="66">
        <f t="shared" si="122"/>
        <v>-1.0291645485125569</v>
      </c>
      <c r="AW63" s="47">
        <f t="shared" si="27"/>
        <v>-0.81976828038363836</v>
      </c>
    </row>
    <row r="64" spans="2:49" ht="18.649999999999999" customHeight="1" thickBot="1">
      <c r="E64" s="29" t="s">
        <v>9</v>
      </c>
      <c r="J64" s="29" t="s">
        <v>10</v>
      </c>
      <c r="O64" s="29" t="s">
        <v>11</v>
      </c>
      <c r="T64" s="29" t="s">
        <v>12</v>
      </c>
      <c r="Y64" s="29" t="s">
        <v>13</v>
      </c>
      <c r="AD64" s="29" t="s">
        <v>12</v>
      </c>
      <c r="AI64" s="29" t="s">
        <v>81</v>
      </c>
      <c r="AQ64" s="64">
        <f t="shared" ref="AQ64:AQ93" si="124">INDEX(B:B,(ROW()-32)*7+24)</f>
        <v>0.72</v>
      </c>
      <c r="AR64" s="65">
        <f t="shared" si="25"/>
        <v>-6.2918627932055369</v>
      </c>
      <c r="AS64" s="66">
        <f t="shared" si="26"/>
        <v>38.767285664684984</v>
      </c>
      <c r="AT64" s="67"/>
      <c r="AU64" s="13">
        <f t="shared" si="123"/>
        <v>-386.23949803565375</v>
      </c>
      <c r="AV64" s="66">
        <f t="shared" si="122"/>
        <v>-1.0728874945434828</v>
      </c>
      <c r="AW64" s="47">
        <f t="shared" si="27"/>
        <v>-1.1626052505699644</v>
      </c>
    </row>
    <row r="65" spans="2:49" ht="18.649999999999999" customHeight="1" thickBot="1">
      <c r="B65" s="28"/>
      <c r="D65" s="227" t="s">
        <v>70</v>
      </c>
      <c r="E65" s="228"/>
      <c r="F65" s="229" t="s">
        <v>71</v>
      </c>
      <c r="G65" s="230"/>
      <c r="H65" s="203"/>
      <c r="I65" s="231" t="s">
        <v>15</v>
      </c>
      <c r="J65" s="232"/>
      <c r="K65" s="233" t="s">
        <v>16</v>
      </c>
      <c r="L65" s="234"/>
      <c r="M65" s="30"/>
      <c r="N65" s="231" t="s">
        <v>72</v>
      </c>
      <c r="O65" s="232"/>
      <c r="P65" s="233" t="s">
        <v>73</v>
      </c>
      <c r="Q65" s="234"/>
      <c r="R65" s="30"/>
      <c r="S65" s="227" t="s">
        <v>74</v>
      </c>
      <c r="T65" s="228"/>
      <c r="U65" s="229" t="s">
        <v>75</v>
      </c>
      <c r="V65" s="230"/>
      <c r="W65" s="8"/>
      <c r="X65" s="231" t="s">
        <v>76</v>
      </c>
      <c r="Y65" s="232"/>
      <c r="Z65" s="233" t="s">
        <v>77</v>
      </c>
      <c r="AA65" s="234"/>
      <c r="AB65" s="8"/>
      <c r="AC65" s="231" t="s">
        <v>78</v>
      </c>
      <c r="AD65" s="232"/>
      <c r="AE65" s="233" t="s">
        <v>17</v>
      </c>
      <c r="AF65" s="234"/>
      <c r="AG65" s="8"/>
      <c r="AH65" s="231" t="s">
        <v>79</v>
      </c>
      <c r="AI65" s="232"/>
      <c r="AJ65" s="233" t="s">
        <v>80</v>
      </c>
      <c r="AK65" s="234"/>
      <c r="AL65" s="8"/>
      <c r="AM65" s="35" t="s">
        <v>82</v>
      </c>
      <c r="AO65" s="147" t="s">
        <v>83</v>
      </c>
      <c r="AP65" s="153"/>
      <c r="AQ65" s="64">
        <f t="shared" si="124"/>
        <v>0.74</v>
      </c>
      <c r="AR65" s="65">
        <f t="shared" si="25"/>
        <v>-5.0860825154144287</v>
      </c>
      <c r="AS65" s="66">
        <f t="shared" si="26"/>
        <v>31.042495703971902</v>
      </c>
      <c r="AT65" s="67"/>
      <c r="AU65" s="13">
        <f t="shared" si="123"/>
        <v>-397.07205008168546</v>
      </c>
      <c r="AV65" s="66">
        <f t="shared" si="122"/>
        <v>-1.1029779168935707</v>
      </c>
      <c r="AW65" s="47">
        <f t="shared" si="27"/>
        <v>-1.6116441274211861</v>
      </c>
    </row>
    <row r="66" spans="2:49" ht="18.649999999999999" customHeight="1" thickTop="1" thickBot="1">
      <c r="B66" s="55">
        <v>0.2</v>
      </c>
      <c r="D66" s="37">
        <v>1</v>
      </c>
      <c r="E66" s="38">
        <v>0</v>
      </c>
      <c r="F66" s="39">
        <v>0</v>
      </c>
      <c r="G66" s="40">
        <f t="shared" ref="G66" si="125">-1/($E$8*$B66)</f>
        <v>-3.1958999999999995</v>
      </c>
      <c r="I66" s="37">
        <v>1</v>
      </c>
      <c r="J66" s="41">
        <v>0</v>
      </c>
      <c r="K66" s="39">
        <v>0</v>
      </c>
      <c r="L66" s="40">
        <v>0</v>
      </c>
      <c r="N66" s="37">
        <f t="shared" ref="N66" si="126">D66*I66+F66*I69-E66*J66-G66*J69</f>
        <v>5.0422220606486983</v>
      </c>
      <c r="O66" s="41">
        <f t="shared" ref="O66" si="127">(D66*J66+E66*I66+F66*J69+G66*I69)</f>
        <v>0</v>
      </c>
      <c r="P66" s="39">
        <f t="shared" ref="P66" si="128">D66*K66+F66*K69-E66*L66-G66*L69</f>
        <v>0</v>
      </c>
      <c r="Q66" s="40">
        <f t="shared" ref="Q66" si="129">(D66*L66+E66*K66+F66*L69+G66*K69)</f>
        <v>-3.1958999999999995</v>
      </c>
      <c r="S66" s="37">
        <v>1</v>
      </c>
      <c r="T66" s="38">
        <v>0</v>
      </c>
      <c r="U66" s="39">
        <v>0</v>
      </c>
      <c r="V66" s="40">
        <f t="shared" ref="V66" si="130">-1/($T$8*$B66)</f>
        <v>-6.2588999999999988</v>
      </c>
      <c r="X66" s="37">
        <f t="shared" ref="X66" si="131">N66*S66+P66*S69-O66*T66-Q66*T69</f>
        <v>5.0422220606486983</v>
      </c>
      <c r="Y66" s="41">
        <f t="shared" ref="Y66" si="132">(N66*T66+O66*S66+P66*T69+Q66*S69)</f>
        <v>0</v>
      </c>
      <c r="Z66" s="39">
        <f t="shared" ref="Z66" si="133">N66*U66+P66*U69-O66*V66-Q66*V69</f>
        <v>0</v>
      </c>
      <c r="AA66" s="40">
        <f t="shared" ref="AA66" si="134">(N66*V66+O66*U66+P66*V69+Q66*U69)</f>
        <v>-34.754663655394133</v>
      </c>
      <c r="AB66" s="8"/>
      <c r="AC66" s="37">
        <v>1</v>
      </c>
      <c r="AD66" s="38">
        <v>0</v>
      </c>
      <c r="AE66" s="39">
        <v>0</v>
      </c>
      <c r="AF66" s="40">
        <v>0</v>
      </c>
      <c r="AH66" s="37">
        <f>X66*AC66+Z66*AC69-Y66*AD66-AA66*AD69</f>
        <v>-135.35793044122974</v>
      </c>
      <c r="AI66" s="41">
        <f>(X66*AD66+Y66*AC66+Z66*AD69+AA66*AC69)</f>
        <v>0</v>
      </c>
      <c r="AJ66" s="39">
        <f>X66*AE66+Z66*AE69-Y66*AF66-AA66*AF69</f>
        <v>0</v>
      </c>
      <c r="AK66" s="40">
        <f>(X66*AF66+Y66*AE66+Z66*AF69+AA66*AE69)</f>
        <v>-34.754663655394133</v>
      </c>
      <c r="AL66" s="8"/>
      <c r="AM66" s="43">
        <f t="shared" ref="AM66" si="135">20*LOG((2*$AH$8)/(($AH$8*AH66+AJ66+$AH$8*AH69+AJ69)^2+($AH$8*AI66+AK66+$AH$8*AI69+AK69)^2)^0.5)</f>
        <v>-37.164012936079878</v>
      </c>
      <c r="AO66" s="148">
        <f t="shared" ref="AO66" si="136">((AH66^2+AI66^2)/(AH69^2+AI69^2))^0.5</f>
        <v>3.8946306487067339</v>
      </c>
      <c r="AP66" s="153"/>
      <c r="AQ66" s="64">
        <f t="shared" si="124"/>
        <v>0.76</v>
      </c>
      <c r="AR66" s="65">
        <f t="shared" si="25"/>
        <v>-4.0326079474480565</v>
      </c>
      <c r="AS66" s="66">
        <f t="shared" si="26"/>
        <v>23.101054702338185</v>
      </c>
      <c r="AT66" s="67"/>
      <c r="AU66" s="13">
        <f t="shared" si="123"/>
        <v>-401.47782112864058</v>
      </c>
      <c r="AV66" s="66">
        <f t="shared" si="122"/>
        <v>-1.1152161698017795</v>
      </c>
      <c r="AW66" s="47">
        <f t="shared" si="27"/>
        <v>-2.1833743276449216</v>
      </c>
    </row>
    <row r="67" spans="2:49" ht="18.649999999999999" customHeight="1" thickBot="1">
      <c r="D67" s="45"/>
      <c r="G67" s="46"/>
      <c r="I67" s="45"/>
      <c r="L67" s="46"/>
      <c r="N67" s="45"/>
      <c r="Q67" s="46"/>
      <c r="S67" s="45"/>
      <c r="V67" s="46"/>
      <c r="X67" s="45"/>
      <c r="AA67" s="46"/>
      <c r="AC67" s="45"/>
      <c r="AF67" s="46"/>
      <c r="AH67" s="45"/>
      <c r="AK67" s="46"/>
      <c r="AO67" s="149"/>
      <c r="AP67" s="149"/>
      <c r="AQ67" s="64">
        <f t="shared" si="124"/>
        <v>0.78</v>
      </c>
      <c r="AR67" s="65">
        <f t="shared" si="25"/>
        <v>-3.1338013291998634</v>
      </c>
      <c r="AS67" s="66">
        <f t="shared" si="26"/>
        <v>15.071498279765366</v>
      </c>
      <c r="AT67" s="67"/>
      <c r="AU67" s="13">
        <f t="shared" si="123"/>
        <v>-398.64535925674789</v>
      </c>
      <c r="AV67" s="66">
        <f t="shared" si="122"/>
        <v>-1.107348220157633</v>
      </c>
      <c r="AW67" s="47">
        <f t="shared" si="27"/>
        <v>-2.8902137289628587</v>
      </c>
    </row>
    <row r="68" spans="2:49" ht="18.649999999999999" customHeight="1" thickBot="1">
      <c r="D68" s="227" t="s">
        <v>70</v>
      </c>
      <c r="E68" s="228"/>
      <c r="F68" s="229" t="s">
        <v>71</v>
      </c>
      <c r="G68" s="230"/>
      <c r="H68" s="203"/>
      <c r="I68" s="231" t="s">
        <v>15</v>
      </c>
      <c r="J68" s="232"/>
      <c r="K68" s="233" t="s">
        <v>16</v>
      </c>
      <c r="L68" s="234"/>
      <c r="M68" s="30"/>
      <c r="N68" s="231" t="s">
        <v>72</v>
      </c>
      <c r="O68" s="232"/>
      <c r="P68" s="233" t="s">
        <v>73</v>
      </c>
      <c r="Q68" s="234"/>
      <c r="R68" s="30"/>
      <c r="S68" s="227" t="s">
        <v>74</v>
      </c>
      <c r="T68" s="228"/>
      <c r="U68" s="229" t="s">
        <v>75</v>
      </c>
      <c r="V68" s="230"/>
      <c r="W68" s="8"/>
      <c r="X68" s="231" t="s">
        <v>76</v>
      </c>
      <c r="Y68" s="232"/>
      <c r="Z68" s="233" t="s">
        <v>77</v>
      </c>
      <c r="AA68" s="234"/>
      <c r="AB68" s="8"/>
      <c r="AC68" s="231" t="s">
        <v>78</v>
      </c>
      <c r="AD68" s="232"/>
      <c r="AE68" s="233" t="s">
        <v>17</v>
      </c>
      <c r="AF68" s="234"/>
      <c r="AG68" s="8"/>
      <c r="AH68" s="231" t="s">
        <v>79</v>
      </c>
      <c r="AI68" s="232"/>
      <c r="AJ68" s="233" t="s">
        <v>80</v>
      </c>
      <c r="AK68" s="234"/>
      <c r="AL68" s="8"/>
      <c r="AM68" s="52" t="s">
        <v>84</v>
      </c>
      <c r="AO68" s="150" t="s">
        <v>85</v>
      </c>
      <c r="AP68" s="152"/>
      <c r="AQ68" s="64">
        <f t="shared" si="124"/>
        <v>0.8</v>
      </c>
      <c r="AR68" s="65">
        <f t="shared" si="25"/>
        <v>-2.3866183888090546</v>
      </c>
      <c r="AS68" s="66">
        <f t="shared" si="26"/>
        <v>7.0985910946304021</v>
      </c>
      <c r="AT68" s="67"/>
      <c r="AU68" s="13">
        <f t="shared" si="123"/>
        <v>-388.72526195090217</v>
      </c>
      <c r="AV68" s="66">
        <f t="shared" si="122"/>
        <v>-1.0797923943080616</v>
      </c>
      <c r="AW68" s="47">
        <f t="shared" si="27"/>
        <v>-3.7388118389197462</v>
      </c>
    </row>
    <row r="69" spans="2:49" ht="18.649999999999999" customHeight="1" thickTop="1" thickBot="1">
      <c r="D69" s="37">
        <v>0</v>
      </c>
      <c r="E69" s="41">
        <v>0</v>
      </c>
      <c r="F69" s="39">
        <v>1</v>
      </c>
      <c r="G69" s="40">
        <v>0</v>
      </c>
      <c r="I69" s="37">
        <v>0</v>
      </c>
      <c r="J69" s="41">
        <f t="shared" ref="J69" si="137">IF(0=(1-$J$8*$K$8*$B66^2),10^14,$B66*$K$8/(1-$J$8*$K$8*$B66^2))</f>
        <v>1.264814938092149</v>
      </c>
      <c r="K69" s="39">
        <v>1</v>
      </c>
      <c r="L69" s="40">
        <v>0</v>
      </c>
      <c r="N69" s="37">
        <f t="shared" ref="N69" si="138">D69*I66+F69*I69-E69*J66-G69*J69</f>
        <v>0</v>
      </c>
      <c r="O69" s="41">
        <f t="shared" ref="O69" si="139">(D69*J66+E69*I66+F69*J69+G69*I69)</f>
        <v>1.264814938092149</v>
      </c>
      <c r="P69" s="39">
        <f t="shared" ref="P69" si="140">D69*K66+F69*K69-E69*L66-G69*L69</f>
        <v>1</v>
      </c>
      <c r="Q69" s="40">
        <f t="shared" ref="Q69" si="141">(D69*L66+E69*K66+F69*L69+G69*K69)</f>
        <v>0</v>
      </c>
      <c r="S69" s="37">
        <v>0</v>
      </c>
      <c r="T69" s="41">
        <v>0</v>
      </c>
      <c r="U69" s="39">
        <v>1</v>
      </c>
      <c r="V69" s="40">
        <v>0</v>
      </c>
      <c r="X69" s="37">
        <f t="shared" ref="X69" si="142">N69*S66+P69*S69-O69*T66-Q69*T69</f>
        <v>0</v>
      </c>
      <c r="Y69" s="41">
        <f t="shared" ref="Y69" si="143">(N69*T66+O69*S66+P69*T69+Q69*S69)</f>
        <v>1.264814938092149</v>
      </c>
      <c r="Z69" s="39">
        <f t="shared" ref="Z69" si="144">N69*U66+P69*U69-O69*V66-Q69*V69</f>
        <v>8.9163502160249486</v>
      </c>
      <c r="AA69" s="40">
        <f t="shared" ref="AA69" si="145">(N69*V66+O69*U66+P69*V69+Q69*U69)</f>
        <v>0</v>
      </c>
      <c r="AB69" s="8"/>
      <c r="AC69" s="37">
        <v>0</v>
      </c>
      <c r="AD69" s="40">
        <f>-1/($AD$8*$B66)</f>
        <v>-4.0397499999999997</v>
      </c>
      <c r="AE69" s="39">
        <v>1</v>
      </c>
      <c r="AF69" s="40">
        <v>0</v>
      </c>
      <c r="AH69" s="37">
        <f>X69*AC66+Z69*AC69-Y69*AD66-AA69*AD69</f>
        <v>0</v>
      </c>
      <c r="AI69" s="41">
        <f>(X69*AD66+Y69*AC66+Z69*AD69+AA69*AC69)</f>
        <v>-34.755010847094631</v>
      </c>
      <c r="AJ69" s="39">
        <f>X69*AE66+Z69*AE69-Y69*AF66-AA69*AF69</f>
        <v>8.9163502160249486</v>
      </c>
      <c r="AK69" s="40">
        <f>(X69*AF66+Y69*AE66+Z69*AF69+AA69*AE69)</f>
        <v>0</v>
      </c>
      <c r="AL69" s="8"/>
      <c r="AM69" s="54">
        <f t="shared" ref="AM69" si="146">(180/PI())*ATAN(-1*(($AH57*AI66+AK66+$AH$8*AI69+AK69)/($AH$8*AH66+AJ66+$AH$8*AH69+AJ69)))</f>
        <v>-28.799244039182568</v>
      </c>
      <c r="AO69" s="151">
        <f t="shared" ref="AO69" si="147">20*LOG(((($AH$8*AH66+AJ66-$AH$8*AH69-AJ69)^2+($AH$8*AI66+AK66-$AH$8*AI69-AK69)^2)/(($AH$8*AH66+AJ66+$AH$8*AH69+AJ69)^2+($AH$8*AI66+AK66+$AH$8*AI69+AK69)^2))^0.5)</f>
        <v>-8.3449692723888301E-4</v>
      </c>
      <c r="AP69" s="152"/>
      <c r="AQ69" s="64">
        <f t="shared" si="124"/>
        <v>0.82</v>
      </c>
      <c r="AR69" s="65">
        <f t="shared" si="25"/>
        <v>-1.7818139678857794</v>
      </c>
      <c r="AS69" s="66">
        <f t="shared" si="26"/>
        <v>-0.675914144387605</v>
      </c>
      <c r="AT69" s="67"/>
      <c r="AU69" s="13">
        <f t="shared" si="123"/>
        <v>-372.78340880426663</v>
      </c>
      <c r="AV69" s="66">
        <f t="shared" si="122"/>
        <v>-1.0355094689007407</v>
      </c>
      <c r="AW69" s="47">
        <f t="shared" si="27"/>
        <v>-4.7297091707002075</v>
      </c>
    </row>
    <row r="70" spans="2:49" ht="18.649999999999999" customHeight="1">
      <c r="AO70" s="48"/>
      <c r="AQ70" s="64">
        <f t="shared" si="124"/>
        <v>0.84</v>
      </c>
      <c r="AR70" s="65">
        <f t="shared" si="25"/>
        <v>-1.3047522146966863</v>
      </c>
      <c r="AS70" s="66">
        <f t="shared" si="26"/>
        <v>-8.131582320472944</v>
      </c>
      <c r="AT70" s="67"/>
      <c r="AU70" s="13">
        <f t="shared" si="123"/>
        <v>-352.47907280348039</v>
      </c>
      <c r="AV70" s="66">
        <f t="shared" si="122"/>
        <v>-0.97910853556522326</v>
      </c>
      <c r="AW70" s="47">
        <f t="shared" si="27"/>
        <v>-5.8586182647139662</v>
      </c>
    </row>
    <row r="71" spans="2:49" ht="18.649999999999999" customHeight="1" thickBot="1">
      <c r="E71" s="29" t="s">
        <v>9</v>
      </c>
      <c r="J71" s="29" t="s">
        <v>10</v>
      </c>
      <c r="O71" s="29" t="s">
        <v>11</v>
      </c>
      <c r="T71" s="29" t="s">
        <v>12</v>
      </c>
      <c r="Y71" s="29" t="s">
        <v>13</v>
      </c>
      <c r="AD71" s="29" t="s">
        <v>12</v>
      </c>
      <c r="AI71" s="29" t="s">
        <v>81</v>
      </c>
      <c r="AQ71" s="64">
        <f t="shared" si="124"/>
        <v>0.86</v>
      </c>
      <c r="AR71" s="65">
        <f t="shared" si="25"/>
        <v>-0.93738058033018201</v>
      </c>
      <c r="AS71" s="66">
        <f t="shared" si="26"/>
        <v>-15.181163776542558</v>
      </c>
      <c r="AT71" s="67"/>
      <c r="AU71" s="13">
        <f t="shared" si="123"/>
        <v>-329.63537158284083</v>
      </c>
      <c r="AV71" s="66">
        <f t="shared" si="122"/>
        <v>-0.9156538099523357</v>
      </c>
      <c r="AW71" s="47">
        <f t="shared" si="27"/>
        <v>-7.1189469829973087</v>
      </c>
    </row>
    <row r="72" spans="2:49" ht="18.649999999999999" customHeight="1" thickBot="1">
      <c r="B72" s="28"/>
      <c r="D72" s="227" t="s">
        <v>70</v>
      </c>
      <c r="E72" s="228"/>
      <c r="F72" s="229" t="s">
        <v>71</v>
      </c>
      <c r="G72" s="230"/>
      <c r="H72" s="203"/>
      <c r="I72" s="231" t="s">
        <v>15</v>
      </c>
      <c r="J72" s="232"/>
      <c r="K72" s="233" t="s">
        <v>16</v>
      </c>
      <c r="L72" s="234"/>
      <c r="M72" s="30"/>
      <c r="N72" s="231" t="s">
        <v>72</v>
      </c>
      <c r="O72" s="232"/>
      <c r="P72" s="233" t="s">
        <v>73</v>
      </c>
      <c r="Q72" s="234"/>
      <c r="R72" s="30"/>
      <c r="S72" s="227" t="s">
        <v>74</v>
      </c>
      <c r="T72" s="228"/>
      <c r="U72" s="229" t="s">
        <v>75</v>
      </c>
      <c r="V72" s="230"/>
      <c r="W72" s="8"/>
      <c r="X72" s="231" t="s">
        <v>76</v>
      </c>
      <c r="Y72" s="232"/>
      <c r="Z72" s="233" t="s">
        <v>77</v>
      </c>
      <c r="AA72" s="234"/>
      <c r="AB72" s="8"/>
      <c r="AC72" s="231" t="s">
        <v>78</v>
      </c>
      <c r="AD72" s="232"/>
      <c r="AE72" s="233" t="s">
        <v>17</v>
      </c>
      <c r="AF72" s="234"/>
      <c r="AG72" s="8"/>
      <c r="AH72" s="231" t="s">
        <v>79</v>
      </c>
      <c r="AI72" s="232"/>
      <c r="AJ72" s="233" t="s">
        <v>80</v>
      </c>
      <c r="AK72" s="234"/>
      <c r="AL72" s="8"/>
      <c r="AM72" s="35" t="s">
        <v>82</v>
      </c>
      <c r="AO72" s="147" t="s">
        <v>83</v>
      </c>
      <c r="AP72" s="153"/>
      <c r="AQ72" s="64">
        <f t="shared" si="124"/>
        <v>0.88</v>
      </c>
      <c r="AR72" s="65">
        <f t="shared" si="25"/>
        <v>-0.66055676281013764</v>
      </c>
      <c r="AS72" s="66">
        <f t="shared" si="26"/>
        <v>-21.773871208199381</v>
      </c>
      <c r="AT72" s="67"/>
      <c r="AU72" s="13">
        <f t="shared" si="123"/>
        <v>-305.88360265029763</v>
      </c>
      <c r="AV72" s="66">
        <f t="shared" si="122"/>
        <v>-0.84967667402860458</v>
      </c>
      <c r="AW72" s="47">
        <f t="shared" si="27"/>
        <v>-8.5048346228055589</v>
      </c>
    </row>
    <row r="73" spans="2:49" ht="18.649999999999999" customHeight="1" thickTop="1" thickBot="1">
      <c r="B73" s="55">
        <v>0.22</v>
      </c>
      <c r="D73" s="37">
        <v>1</v>
      </c>
      <c r="E73" s="38">
        <v>0</v>
      </c>
      <c r="F73" s="39">
        <v>0</v>
      </c>
      <c r="G73" s="40">
        <f t="shared" ref="G73" si="148">-1/($E$8*$B73)</f>
        <v>-2.9053636363636364</v>
      </c>
      <c r="I73" s="37">
        <v>1</v>
      </c>
      <c r="J73" s="41">
        <v>0</v>
      </c>
      <c r="K73" s="39">
        <v>0</v>
      </c>
      <c r="L73" s="40">
        <v>0</v>
      </c>
      <c r="N73" s="37">
        <f t="shared" ref="N73" si="149">D73*I73+F73*I76-E73*J73-G73*J76</f>
        <v>5.2507222926345829</v>
      </c>
      <c r="O73" s="41">
        <f t="shared" ref="O73" si="150">(D73*J73+E73*I73+F73*J76+G73*I76)</f>
        <v>0</v>
      </c>
      <c r="P73" s="39">
        <f t="shared" ref="P73" si="151">D73*K73+F73*K76-E73*L73-G73*L76</f>
        <v>0</v>
      </c>
      <c r="Q73" s="40">
        <f t="shared" ref="Q73" si="152">(D73*L73+E73*K73+F73*L76+G73*K76)</f>
        <v>-2.9053636363636364</v>
      </c>
      <c r="S73" s="37">
        <v>1</v>
      </c>
      <c r="T73" s="38">
        <v>0</v>
      </c>
      <c r="U73" s="39">
        <v>0</v>
      </c>
      <c r="V73" s="40">
        <f t="shared" ref="V73" si="153">-1/($T$8*$B73)</f>
        <v>-5.6899090909090901</v>
      </c>
      <c r="X73" s="37">
        <f t="shared" ref="X73" si="154">N73*S73+P73*S76-O73*T73-Q73*T76</f>
        <v>5.2507222926345829</v>
      </c>
      <c r="Y73" s="41">
        <f t="shared" ref="Y73" si="155">(N73*T73+O73*S73+P73*T76+Q73*S76)</f>
        <v>0</v>
      </c>
      <c r="Z73" s="39">
        <f t="shared" ref="Z73" si="156">N73*U73+P73*U76-O73*V73-Q73*V76</f>
        <v>0</v>
      </c>
      <c r="AA73" s="40">
        <f t="shared" ref="AA73" si="157">(N73*V73+O73*U73+P73*V76+Q73*U76)</f>
        <v>-32.781496143064167</v>
      </c>
      <c r="AB73" s="8"/>
      <c r="AC73" s="37">
        <v>1</v>
      </c>
      <c r="AD73" s="38">
        <v>0</v>
      </c>
      <c r="AE73" s="39">
        <v>0</v>
      </c>
      <c r="AF73" s="40">
        <v>0</v>
      </c>
      <c r="AH73" s="37">
        <f>X73*AC73+Z73*AC76-Y73*AD73-AA73*AD76</f>
        <v>-115.13932229276857</v>
      </c>
      <c r="AI73" s="41">
        <f>(X73*AD73+Y73*AC73+Z73*AD76+AA73*AC76)</f>
        <v>0</v>
      </c>
      <c r="AJ73" s="39">
        <f>X73*AE73+Z73*AE76-Y73*AF73-AA73*AF76</f>
        <v>0</v>
      </c>
      <c r="AK73" s="40">
        <f>(X73*AF73+Y73*AE73+Z73*AF76+AA73*AE76)</f>
        <v>-32.781496143064167</v>
      </c>
      <c r="AL73" s="8"/>
      <c r="AM73" s="43">
        <f t="shared" ref="AM73" si="158">20*LOG((2*$AH$8)/(($AH$8*AH73+AJ73+$AH$8*AH76+AJ76)^2+($AH$8*AI73+AK73+$AH$8*AI76+AK76)^2)^0.5)</f>
        <v>-35.881396595796623</v>
      </c>
      <c r="AO73" s="148">
        <f t="shared" ref="AO73" si="159">((AH73^2+AI73^2)/(AH76^2+AI76^2))^0.5</f>
        <v>3.5122910811869796</v>
      </c>
      <c r="AP73" s="153"/>
      <c r="AQ73" s="64">
        <f t="shared" si="124"/>
        <v>0.9</v>
      </c>
      <c r="AR73" s="65">
        <f t="shared" si="25"/>
        <v>-0.45601016036578268</v>
      </c>
      <c r="AS73" s="66">
        <f t="shared" si="26"/>
        <v>-27.891543261205339</v>
      </c>
      <c r="AT73" s="67"/>
      <c r="AU73" s="13">
        <f t="shared" si="123"/>
        <v>-282.47204611047636</v>
      </c>
      <c r="AV73" s="66">
        <f t="shared" si="122"/>
        <v>-0.78464457252910103</v>
      </c>
      <c r="AW73" s="47">
        <f t="shared" si="27"/>
        <v>-10.01410813491681</v>
      </c>
    </row>
    <row r="74" spans="2:49" ht="18.649999999999999" customHeight="1" thickBot="1">
      <c r="D74" s="45"/>
      <c r="G74" s="46"/>
      <c r="I74" s="45"/>
      <c r="L74" s="46"/>
      <c r="N74" s="45"/>
      <c r="Q74" s="46"/>
      <c r="S74" s="45"/>
      <c r="V74" s="46"/>
      <c r="X74" s="45"/>
      <c r="AA74" s="46"/>
      <c r="AC74" s="45"/>
      <c r="AF74" s="46"/>
      <c r="AH74" s="45"/>
      <c r="AK74" s="46"/>
      <c r="AO74" s="149"/>
      <c r="AP74" s="149"/>
      <c r="AQ74" s="64">
        <f t="shared" si="124"/>
        <v>0.92</v>
      </c>
      <c r="AR74" s="65">
        <f t="shared" si="25"/>
        <v>-0.30758877857138811</v>
      </c>
      <c r="AS74" s="66">
        <f t="shared" si="26"/>
        <v>-33.540984183414871</v>
      </c>
      <c r="AT74" s="67"/>
      <c r="AU74" s="13">
        <f t="shared" si="123"/>
        <v>-260.22904874286093</v>
      </c>
      <c r="AV74" s="66">
        <f t="shared" si="122"/>
        <v>-0.72285846873016923</v>
      </c>
      <c r="AW74" s="47">
        <f t="shared" si="27"/>
        <v>-11.651024958553327</v>
      </c>
    </row>
    <row r="75" spans="2:49" ht="18.649999999999999" customHeight="1" thickBot="1">
      <c r="D75" s="227" t="s">
        <v>70</v>
      </c>
      <c r="E75" s="228"/>
      <c r="F75" s="229" t="s">
        <v>71</v>
      </c>
      <c r="G75" s="230"/>
      <c r="H75" s="203"/>
      <c r="I75" s="231" t="s">
        <v>15</v>
      </c>
      <c r="J75" s="232"/>
      <c r="K75" s="233" t="s">
        <v>16</v>
      </c>
      <c r="L75" s="234"/>
      <c r="M75" s="30"/>
      <c r="N75" s="231" t="s">
        <v>72</v>
      </c>
      <c r="O75" s="232"/>
      <c r="P75" s="233" t="s">
        <v>73</v>
      </c>
      <c r="Q75" s="234"/>
      <c r="R75" s="30"/>
      <c r="S75" s="227" t="s">
        <v>74</v>
      </c>
      <c r="T75" s="228"/>
      <c r="U75" s="229" t="s">
        <v>75</v>
      </c>
      <c r="V75" s="230"/>
      <c r="W75" s="8"/>
      <c r="X75" s="231" t="s">
        <v>76</v>
      </c>
      <c r="Y75" s="232"/>
      <c r="Z75" s="233" t="s">
        <v>77</v>
      </c>
      <c r="AA75" s="234"/>
      <c r="AB75" s="8"/>
      <c r="AC75" s="231" t="s">
        <v>78</v>
      </c>
      <c r="AD75" s="232"/>
      <c r="AE75" s="233" t="s">
        <v>17</v>
      </c>
      <c r="AF75" s="234"/>
      <c r="AG75" s="8"/>
      <c r="AH75" s="231" t="s">
        <v>79</v>
      </c>
      <c r="AI75" s="232"/>
      <c r="AJ75" s="233" t="s">
        <v>80</v>
      </c>
      <c r="AK75" s="234"/>
      <c r="AL75" s="8"/>
      <c r="AM75" s="52" t="s">
        <v>84</v>
      </c>
      <c r="AO75" s="150" t="s">
        <v>85</v>
      </c>
      <c r="AP75" s="152"/>
      <c r="AQ75" s="64">
        <f t="shared" si="124"/>
        <v>0.94</v>
      </c>
      <c r="AR75" s="65">
        <f t="shared" si="25"/>
        <v>-0.20179677312635927</v>
      </c>
      <c r="AS75" s="66">
        <f t="shared" si="26"/>
        <v>-38.745565158272065</v>
      </c>
      <c r="AT75" s="67"/>
      <c r="AU75" s="13">
        <f t="shared" si="123"/>
        <v>-239.62077352110938</v>
      </c>
      <c r="AV75" s="66">
        <f t="shared" si="122"/>
        <v>-0.66561325978085939</v>
      </c>
      <c r="AW75" s="47">
        <f t="shared" si="27"/>
        <v>-13.429208643276391</v>
      </c>
    </row>
    <row r="76" spans="2:49" ht="18.649999999999999" customHeight="1" thickTop="1" thickBot="1">
      <c r="D76" s="37">
        <v>0</v>
      </c>
      <c r="E76" s="41">
        <v>0</v>
      </c>
      <c r="F76" s="39">
        <v>1</v>
      </c>
      <c r="G76" s="40">
        <v>0</v>
      </c>
      <c r="I76" s="37">
        <v>0</v>
      </c>
      <c r="J76" s="41">
        <f t="shared" ref="J76" si="160">IF(0=(1-$J$8*$K$8*$B73^2),10^14,$B73*$K$8/(1-$J$8*$K$8*$B73^2))</f>
        <v>1.4630603341462627</v>
      </c>
      <c r="K76" s="39">
        <v>1</v>
      </c>
      <c r="L76" s="40">
        <v>0</v>
      </c>
      <c r="N76" s="37">
        <f t="shared" ref="N76" si="161">D76*I73+F76*I76-E76*J73-G76*J76</f>
        <v>0</v>
      </c>
      <c r="O76" s="41">
        <f t="shared" ref="O76" si="162">(D76*J73+E76*I73+F76*J76+G76*I76)</f>
        <v>1.4630603341462627</v>
      </c>
      <c r="P76" s="39">
        <f t="shared" ref="P76" si="163">D76*K73+F76*K76-E76*L73-G76*L76</f>
        <v>1</v>
      </c>
      <c r="Q76" s="40">
        <f t="shared" ref="Q76" si="164">(D76*L73+E76*K73+F76*L76+G76*K76)</f>
        <v>0</v>
      </c>
      <c r="S76" s="37">
        <v>0</v>
      </c>
      <c r="T76" s="41">
        <v>0</v>
      </c>
      <c r="U76" s="39">
        <v>1</v>
      </c>
      <c r="V76" s="40">
        <v>0</v>
      </c>
      <c r="X76" s="37">
        <f t="shared" ref="X76" si="165">N76*S73+P76*S76-O76*T73-Q76*T76</f>
        <v>0</v>
      </c>
      <c r="Y76" s="41">
        <f t="shared" ref="Y76" si="166">(N76*T73+O76*S73+P76*T76+Q76*S76)</f>
        <v>1.4630603341462627</v>
      </c>
      <c r="Z76" s="39">
        <f t="shared" ref="Z76" si="167">N76*U73+P76*U76-O76*V73-Q76*V76</f>
        <v>9.3246802958073118</v>
      </c>
      <c r="AA76" s="40">
        <f t="shared" ref="AA76" si="168">(N76*V73+O76*U73+P76*V76+Q76*U76)</f>
        <v>0</v>
      </c>
      <c r="AB76" s="8"/>
      <c r="AC76" s="37">
        <v>0</v>
      </c>
      <c r="AD76" s="40">
        <f>-1/($AD$8*$B73)</f>
        <v>-3.6724999999999999</v>
      </c>
      <c r="AE76" s="39">
        <v>1</v>
      </c>
      <c r="AF76" s="40">
        <v>0</v>
      </c>
      <c r="AH76" s="37">
        <f>X76*AC73+Z76*AC76-Y76*AD73-AA76*AD76</f>
        <v>0</v>
      </c>
      <c r="AI76" s="41">
        <f>(X76*AD73+Y76*AC73+Z76*AD76+AA76*AC76)</f>
        <v>-32.781828052206087</v>
      </c>
      <c r="AJ76" s="39">
        <f>X76*AE73+Z76*AE76-Y76*AF73-AA76*AF76</f>
        <v>9.3246802958073118</v>
      </c>
      <c r="AK76" s="40">
        <f>(X76*AF73+Y76*AE73+Z76*AF76+AA76*AE76)</f>
        <v>0</v>
      </c>
      <c r="AL76" s="8"/>
      <c r="AM76" s="54">
        <f t="shared" ref="AM76" si="169">(180/PI())*ATAN(-1*(($AH64*AI73+AK73+$AH$8*AI76+AK76)/($AH$8*AH73+AJ73+$AH$8*AH76+AJ76)))</f>
        <v>-31.782578977798902</v>
      </c>
      <c r="AO76" s="151">
        <f t="shared" ref="AO76" si="170">20*LOG(((($AH$8*AH73+AJ73-$AH$8*AH76-AJ76)^2+($AH$8*AI73+AK73-$AH$8*AI76-AK76)^2)/(($AH$8*AH73+AJ73+$AH$8*AH76+AJ76)^2+($AH$8*AI73+AK73+$AH$8*AI76+AK76)^2))^0.5)</f>
        <v>-1.1212454992997314E-3</v>
      </c>
      <c r="AP76" s="152"/>
      <c r="AQ76" s="64">
        <f t="shared" si="124"/>
        <v>0.96</v>
      </c>
      <c r="AR76" s="65">
        <f t="shared" si="25"/>
        <v>-0.12781498138694289</v>
      </c>
      <c r="AS76" s="66">
        <f t="shared" si="26"/>
        <v>-43.537980628694257</v>
      </c>
      <c r="AT76" s="67"/>
      <c r="AU76" s="13">
        <f t="shared" si="123"/>
        <v>-220.84429618269201</v>
      </c>
      <c r="AV76" s="66">
        <f t="shared" si="122"/>
        <v>-0.61345637828525557</v>
      </c>
      <c r="AW76" s="47">
        <f t="shared" si="27"/>
        <v>-15.37577625793703</v>
      </c>
    </row>
    <row r="77" spans="2:49" ht="18.649999999999999" customHeight="1">
      <c r="AO77" s="48"/>
      <c r="AQ77" s="64">
        <f t="shared" si="124"/>
        <v>0.98</v>
      </c>
      <c r="AR77" s="65">
        <f t="shared" si="25"/>
        <v>-7.722796551051786E-2</v>
      </c>
      <c r="AS77" s="66">
        <f t="shared" si="26"/>
        <v>-47.954866552348101</v>
      </c>
      <c r="AT77" s="67">
        <f t="shared" ref="AT77:AT97" si="171">AR77</f>
        <v>-7.722796551051786E-2</v>
      </c>
      <c r="AU77" s="13">
        <f t="shared" si="123"/>
        <v>-203.91845152745472</v>
      </c>
      <c r="AV77" s="66">
        <f t="shared" si="122"/>
        <v>-0.56644014313181867</v>
      </c>
      <c r="AW77" s="47">
        <f t="shared" si="27"/>
        <v>-17.538653935570075</v>
      </c>
    </row>
    <row r="78" spans="2:49" ht="18.649999999999999" customHeight="1" thickBot="1">
      <c r="E78" s="29" t="s">
        <v>9</v>
      </c>
      <c r="J78" s="29" t="s">
        <v>10</v>
      </c>
      <c r="O78" s="29" t="s">
        <v>11</v>
      </c>
      <c r="T78" s="29" t="s">
        <v>12</v>
      </c>
      <c r="Y78" s="29" t="s">
        <v>13</v>
      </c>
      <c r="AD78" s="29" t="s">
        <v>12</v>
      </c>
      <c r="AI78" s="29" t="s">
        <v>81</v>
      </c>
      <c r="AQ78" s="197">
        <f t="shared" si="124"/>
        <v>1</v>
      </c>
      <c r="AR78" s="198">
        <f t="shared" si="25"/>
        <v>-4.3631838710665838E-2</v>
      </c>
      <c r="AS78" s="199">
        <f t="shared" si="26"/>
        <v>-52.033235582897198</v>
      </c>
      <c r="AT78" s="200">
        <f t="shared" si="171"/>
        <v>-4.3631838710665838E-2</v>
      </c>
      <c r="AU78" s="201">
        <f t="shared" si="123"/>
        <v>-188.7562296483589</v>
      </c>
      <c r="AV78" s="199">
        <f t="shared" si="122"/>
        <v>-0.52432286013433027</v>
      </c>
      <c r="AW78" s="156">
        <f t="shared" si="27"/>
        <v>-20.001605615833288</v>
      </c>
    </row>
    <row r="79" spans="2:49" ht="18.649999999999999" customHeight="1" thickBot="1">
      <c r="B79" s="28"/>
      <c r="D79" s="227" t="s">
        <v>70</v>
      </c>
      <c r="E79" s="228"/>
      <c r="F79" s="229" t="s">
        <v>71</v>
      </c>
      <c r="G79" s="230"/>
      <c r="H79" s="203"/>
      <c r="I79" s="231" t="s">
        <v>15</v>
      </c>
      <c r="J79" s="232"/>
      <c r="K79" s="233" t="s">
        <v>16</v>
      </c>
      <c r="L79" s="234"/>
      <c r="M79" s="30"/>
      <c r="N79" s="231" t="s">
        <v>72</v>
      </c>
      <c r="O79" s="232"/>
      <c r="P79" s="233" t="s">
        <v>73</v>
      </c>
      <c r="Q79" s="234"/>
      <c r="R79" s="30"/>
      <c r="S79" s="227" t="s">
        <v>74</v>
      </c>
      <c r="T79" s="228"/>
      <c r="U79" s="229" t="s">
        <v>75</v>
      </c>
      <c r="V79" s="230"/>
      <c r="W79" s="8"/>
      <c r="X79" s="231" t="s">
        <v>76</v>
      </c>
      <c r="Y79" s="232"/>
      <c r="Z79" s="233" t="s">
        <v>77</v>
      </c>
      <c r="AA79" s="234"/>
      <c r="AB79" s="8"/>
      <c r="AC79" s="231" t="s">
        <v>78</v>
      </c>
      <c r="AD79" s="232"/>
      <c r="AE79" s="233" t="s">
        <v>17</v>
      </c>
      <c r="AF79" s="234"/>
      <c r="AG79" s="8"/>
      <c r="AH79" s="231" t="s">
        <v>79</v>
      </c>
      <c r="AI79" s="232"/>
      <c r="AJ79" s="233" t="s">
        <v>80</v>
      </c>
      <c r="AK79" s="234"/>
      <c r="AL79" s="8"/>
      <c r="AM79" s="35" t="s">
        <v>82</v>
      </c>
      <c r="AO79" s="147" t="s">
        <v>83</v>
      </c>
      <c r="AP79" s="153"/>
      <c r="AQ79" s="64">
        <f t="shared" si="124"/>
        <v>1.02</v>
      </c>
      <c r="AR79" s="65">
        <f t="shared" si="25"/>
        <v>-2.2230507733396066E-2</v>
      </c>
      <c r="AS79" s="66">
        <f t="shared" si="26"/>
        <v>-55.808360175864379</v>
      </c>
      <c r="AT79" s="67">
        <f t="shared" si="171"/>
        <v>-2.2230507733396066E-2</v>
      </c>
      <c r="AU79" s="13">
        <f t="shared" si="123"/>
        <v>-175.21590643892628</v>
      </c>
      <c r="AV79" s="66">
        <f t="shared" si="122"/>
        <v>-0.48671085121923968</v>
      </c>
      <c r="AW79" s="47">
        <f t="shared" si="27"/>
        <v>-22.919459806754759</v>
      </c>
    </row>
    <row r="80" spans="2:49" ht="18.649999999999999" customHeight="1" thickTop="1" thickBot="1">
      <c r="B80" s="55">
        <v>0.24</v>
      </c>
      <c r="D80" s="37">
        <v>1</v>
      </c>
      <c r="E80" s="38">
        <v>0</v>
      </c>
      <c r="F80" s="39">
        <v>0</v>
      </c>
      <c r="G80" s="40">
        <f t="shared" ref="G80" si="172">-1/($E$8*$B80)</f>
        <v>-2.6632500000000001</v>
      </c>
      <c r="I80" s="37">
        <v>1</v>
      </c>
      <c r="J80" s="41">
        <v>0</v>
      </c>
      <c r="K80" s="39">
        <v>0</v>
      </c>
      <c r="L80" s="40">
        <v>0</v>
      </c>
      <c r="N80" s="37">
        <f t="shared" ref="N80" si="173">D80*I80+F80*I83-E80*J80-G80*J83</f>
        <v>5.5052367978512073</v>
      </c>
      <c r="O80" s="41">
        <f t="shared" ref="O80" si="174">(D80*J80+E80*I80+F80*J83+G80*I83)</f>
        <v>0</v>
      </c>
      <c r="P80" s="39">
        <f t="shared" ref="P80" si="175">D80*K80+F80*K83-E80*L80-G80*L83</f>
        <v>0</v>
      </c>
      <c r="Q80" s="40">
        <f t="shared" ref="Q80" si="176">(D80*L80+E80*K80+F80*L83+G80*K83)</f>
        <v>-2.6632500000000001</v>
      </c>
      <c r="S80" s="37">
        <v>1</v>
      </c>
      <c r="T80" s="38">
        <v>0</v>
      </c>
      <c r="U80" s="39">
        <v>0</v>
      </c>
      <c r="V80" s="40">
        <f t="shared" ref="V80" si="177">-1/($T$8*$B80)</f>
        <v>-5.215749999999999</v>
      </c>
      <c r="X80" s="37">
        <f t="shared" ref="X80" si="178">N80*S80+P80*S83-O80*T80-Q80*T83</f>
        <v>5.5052367978512073</v>
      </c>
      <c r="Y80" s="41">
        <f t="shared" ref="Y80" si="179">(N80*T80+O80*S80+P80*T83+Q80*S83)</f>
        <v>0</v>
      </c>
      <c r="Z80" s="39">
        <f t="shared" ref="Z80" si="180">N80*U80+P80*U83-O80*V80-Q80*V83</f>
        <v>0</v>
      </c>
      <c r="AA80" s="40">
        <f t="shared" ref="AA80" si="181">(N80*V80+O80*U80+P80*V83+Q80*U83)</f>
        <v>-31.377188828392431</v>
      </c>
      <c r="AB80" s="8"/>
      <c r="AC80" s="37">
        <v>1</v>
      </c>
      <c r="AD80" s="38">
        <v>0</v>
      </c>
      <c r="AE80" s="39">
        <v>0</v>
      </c>
      <c r="AF80" s="40">
        <v>0</v>
      </c>
      <c r="AH80" s="37">
        <f>X80*AC80+Z80*AC83-Y80*AD80-AA80*AD83</f>
        <v>-100.12476201006405</v>
      </c>
      <c r="AI80" s="41">
        <f>(X80*AD80+Y80*AC80+Z80*AD83+AA80*AC83)</f>
        <v>0</v>
      </c>
      <c r="AJ80" s="39">
        <f>X80*AE80+Z80*AE83-Y80*AF80-AA80*AF83</f>
        <v>0</v>
      </c>
      <c r="AK80" s="40">
        <f>(X80*AF80+Y80*AE80+Z80*AF83+AA80*AE83)</f>
        <v>-31.377188828392431</v>
      </c>
      <c r="AL80" s="8"/>
      <c r="AM80" s="43">
        <f t="shared" ref="AM80" si="182">20*LOG((2*$AH$8)/(($AH$8*AH80+AJ80+$AH$8*AH83+AJ83)^2+($AH$8*AI80+AK80+$AH$8*AI83+AK83)^2)^0.5)</f>
        <v>-34.804574678552214</v>
      </c>
      <c r="AO80" s="148">
        <f t="shared" ref="AO80" si="183">((AH80^2+AI80^2)/(AH83^2+AI83^2))^0.5</f>
        <v>3.1909720648920756</v>
      </c>
      <c r="AP80" s="153"/>
      <c r="AQ80" s="64">
        <f t="shared" si="124"/>
        <v>1.04</v>
      </c>
      <c r="AR80" s="65">
        <f t="shared" si="25"/>
        <v>-9.4740784524989536E-3</v>
      </c>
      <c r="AS80" s="66">
        <f t="shared" si="26"/>
        <v>-59.312678304642908</v>
      </c>
      <c r="AT80" s="67">
        <f t="shared" si="171"/>
        <v>-9.4740784524989536E-3</v>
      </c>
      <c r="AU80" s="13">
        <f t="shared" si="123"/>
        <v>-163.13410637360326</v>
      </c>
      <c r="AV80" s="66">
        <f t="shared" si="122"/>
        <v>-0.45315029548223129</v>
      </c>
      <c r="AW80" s="47">
        <f t="shared" si="27"/>
        <v>-26.617209524163265</v>
      </c>
    </row>
    <row r="81" spans="2:49" ht="18.649999999999999" customHeight="1" thickBot="1">
      <c r="D81" s="45"/>
      <c r="G81" s="46"/>
      <c r="I81" s="45"/>
      <c r="L81" s="46"/>
      <c r="N81" s="45"/>
      <c r="Q81" s="46"/>
      <c r="S81" s="45"/>
      <c r="V81" s="46"/>
      <c r="X81" s="45"/>
      <c r="AA81" s="46"/>
      <c r="AC81" s="45"/>
      <c r="AF81" s="46"/>
      <c r="AH81" s="45"/>
      <c r="AK81" s="46"/>
      <c r="AO81" s="149"/>
      <c r="AP81" s="149"/>
      <c r="AQ81" s="64">
        <f t="shared" si="124"/>
        <v>1.06</v>
      </c>
      <c r="AR81" s="65">
        <f t="shared" si="25"/>
        <v>-2.7587122640657471E-3</v>
      </c>
      <c r="AS81" s="66">
        <f t="shared" si="26"/>
        <v>-62.575360432114977</v>
      </c>
      <c r="AT81" s="67">
        <f t="shared" si="171"/>
        <v>-2.7587122640657471E-3</v>
      </c>
      <c r="AU81" s="13">
        <f t="shared" si="123"/>
        <v>-152.3455689765305</v>
      </c>
      <c r="AV81" s="66">
        <f t="shared" si="122"/>
        <v>-0.42318213604591803</v>
      </c>
      <c r="AW81" s="47">
        <f t="shared" si="27"/>
        <v>-31.972158340388553</v>
      </c>
    </row>
    <row r="82" spans="2:49" ht="18.649999999999999" customHeight="1" thickBot="1">
      <c r="D82" s="227" t="s">
        <v>70</v>
      </c>
      <c r="E82" s="228"/>
      <c r="F82" s="229" t="s">
        <v>71</v>
      </c>
      <c r="G82" s="230"/>
      <c r="H82" s="203"/>
      <c r="I82" s="231" t="s">
        <v>15</v>
      </c>
      <c r="J82" s="232"/>
      <c r="K82" s="233" t="s">
        <v>16</v>
      </c>
      <c r="L82" s="234"/>
      <c r="M82" s="30"/>
      <c r="N82" s="231" t="s">
        <v>72</v>
      </c>
      <c r="O82" s="232"/>
      <c r="P82" s="233" t="s">
        <v>73</v>
      </c>
      <c r="Q82" s="234"/>
      <c r="R82" s="30"/>
      <c r="S82" s="227" t="s">
        <v>74</v>
      </c>
      <c r="T82" s="228"/>
      <c r="U82" s="229" t="s">
        <v>75</v>
      </c>
      <c r="V82" s="230"/>
      <c r="W82" s="8"/>
      <c r="X82" s="231" t="s">
        <v>76</v>
      </c>
      <c r="Y82" s="232"/>
      <c r="Z82" s="233" t="s">
        <v>77</v>
      </c>
      <c r="AA82" s="234"/>
      <c r="AB82" s="8"/>
      <c r="AC82" s="231" t="s">
        <v>78</v>
      </c>
      <c r="AD82" s="232"/>
      <c r="AE82" s="233" t="s">
        <v>17</v>
      </c>
      <c r="AF82" s="234"/>
      <c r="AG82" s="8"/>
      <c r="AH82" s="231" t="s">
        <v>79</v>
      </c>
      <c r="AI82" s="232"/>
      <c r="AJ82" s="233" t="s">
        <v>80</v>
      </c>
      <c r="AK82" s="234"/>
      <c r="AL82" s="8"/>
      <c r="AM82" s="52" t="s">
        <v>84</v>
      </c>
      <c r="AO82" s="150" t="s">
        <v>85</v>
      </c>
      <c r="AP82" s="152"/>
      <c r="AQ82" s="64">
        <f t="shared" si="124"/>
        <v>1.08</v>
      </c>
      <c r="AR82" s="65">
        <f t="shared" si="25"/>
        <v>-1.8868877426208604E-4</v>
      </c>
      <c r="AS82" s="66">
        <f t="shared" si="26"/>
        <v>-65.622271811645589</v>
      </c>
      <c r="AT82" s="67">
        <f t="shared" si="171"/>
        <v>-1.8868877426208604E-4</v>
      </c>
      <c r="AU82" s="13">
        <f t="shared" si="123"/>
        <v>-142.69395936212408</v>
      </c>
      <c r="AV82" s="66">
        <f t="shared" si="122"/>
        <v>-0.39637210933923356</v>
      </c>
      <c r="AW82" s="47">
        <f t="shared" si="27"/>
        <v>-43.620476824268749</v>
      </c>
    </row>
    <row r="83" spans="2:49" ht="18.649999999999999" customHeight="1" thickTop="1" thickBot="1">
      <c r="D83" s="37">
        <v>0</v>
      </c>
      <c r="E83" s="41">
        <v>0</v>
      </c>
      <c r="F83" s="39">
        <v>1</v>
      </c>
      <c r="G83" s="40">
        <v>0</v>
      </c>
      <c r="I83" s="37">
        <v>0</v>
      </c>
      <c r="J83" s="41">
        <f t="shared" ref="J83" si="184">IF(0=(1-$J$8*$K$8*$B80^2),10^14,$B80*$K$8/(1-$J$8*$K$8*$B80^2))</f>
        <v>1.6916312016713442</v>
      </c>
      <c r="K83" s="39">
        <v>1</v>
      </c>
      <c r="L83" s="40">
        <v>0</v>
      </c>
      <c r="N83" s="37">
        <f t="shared" ref="N83" si="185">D83*I80+F83*I83-E83*J80-G83*J83</f>
        <v>0</v>
      </c>
      <c r="O83" s="41">
        <f t="shared" ref="O83" si="186">(D83*J80+E83*I80+F83*J83+G83*I83)</f>
        <v>1.6916312016713442</v>
      </c>
      <c r="P83" s="39">
        <f t="shared" ref="P83" si="187">D83*K80+F83*K83-E83*L80-G83*L83</f>
        <v>1</v>
      </c>
      <c r="Q83" s="40">
        <f t="shared" ref="Q83" si="188">(D83*L80+E83*K80+F83*L83+G83*K83)</f>
        <v>0</v>
      </c>
      <c r="S83" s="37">
        <v>0</v>
      </c>
      <c r="T83" s="41">
        <v>0</v>
      </c>
      <c r="U83" s="39">
        <v>1</v>
      </c>
      <c r="V83" s="40">
        <v>0</v>
      </c>
      <c r="X83" s="37">
        <f t="shared" ref="X83" si="189">N83*S80+P83*S83-O83*T80-Q83*T83</f>
        <v>0</v>
      </c>
      <c r="Y83" s="41">
        <f t="shared" ref="Y83" si="190">(N83*T80+O83*S80+P83*T83+Q83*S83)</f>
        <v>1.6916312016713442</v>
      </c>
      <c r="Z83" s="39">
        <f t="shared" ref="Z83" si="191">N83*U80+P83*U83-O83*V80-Q83*V83</f>
        <v>9.8231254401173125</v>
      </c>
      <c r="AA83" s="40">
        <f t="shared" ref="AA83" si="192">(N83*V80+O83*U80+P83*V83+Q83*U83)</f>
        <v>0</v>
      </c>
      <c r="AB83" s="8"/>
      <c r="AC83" s="37">
        <v>0</v>
      </c>
      <c r="AD83" s="40">
        <f>-1/($AD$8*$B80)</f>
        <v>-3.3664583333333331</v>
      </c>
      <c r="AE83" s="39">
        <v>1</v>
      </c>
      <c r="AF83" s="40">
        <v>0</v>
      </c>
      <c r="AH83" s="37">
        <f>X83*AC80+Z83*AC83-Y83*AD80-AA83*AD83</f>
        <v>0</v>
      </c>
      <c r="AI83" s="41">
        <f>(X83*AD80+Y83*AC80+Z83*AD83+AA83*AC83)</f>
        <v>-31.377511295590249</v>
      </c>
      <c r="AJ83" s="39">
        <f>X83*AE80+Z83*AE83-Y83*AF80-AA83*AF83</f>
        <v>9.8231254401173125</v>
      </c>
      <c r="AK83" s="40">
        <f>(X83*AF80+Y83*AE80+Z83*AF83+AA83*AE83)</f>
        <v>0</v>
      </c>
      <c r="AL83" s="8"/>
      <c r="AM83" s="54">
        <f t="shared" ref="AM83" si="193">(180/PI())*ATAN(-1*(($AH71*AI80+AK80+$AH$8*AI83+AK83)/($AH$8*AH80+AJ80+$AH$8*AH83+AJ83)))</f>
        <v>-34.797188098562643</v>
      </c>
      <c r="AO83" s="151">
        <f t="shared" ref="AO83" si="194">20*LOG(((($AH$8*AH80+AJ80-$AH$8*AH83-AJ83)^2+($AH$8*AI80+AK80-$AH$8*AI83-AK83)^2)/(($AH$8*AH80+AJ80+$AH$8*AH83+AJ83)^2+($AH$8*AI80+AK80+$AH$8*AI83+AK83)^2))^0.5)</f>
        <v>-1.4368078161165591E-3</v>
      </c>
      <c r="AP83" s="152"/>
      <c r="AQ83" s="64">
        <f t="shared" si="124"/>
        <v>1.1000000000000001</v>
      </c>
      <c r="AR83" s="65">
        <f t="shared" si="25"/>
        <v>-3.9321060350868157E-4</v>
      </c>
      <c r="AS83" s="66">
        <f t="shared" si="26"/>
        <v>-68.476150998888073</v>
      </c>
      <c r="AT83" s="67">
        <f t="shared" si="171"/>
        <v>-3.9321060350868157E-4</v>
      </c>
      <c r="AU83" s="13">
        <f t="shared" si="123"/>
        <v>-134.03702561720851</v>
      </c>
      <c r="AV83" s="66">
        <f t="shared" si="122"/>
        <v>-0.37232507115891256</v>
      </c>
      <c r="AW83" s="47">
        <f t="shared" si="27"/>
        <v>-40.431787509675374</v>
      </c>
    </row>
    <row r="84" spans="2:49" ht="18.649999999999999" customHeight="1">
      <c r="AO84" s="48"/>
      <c r="AQ84" s="64">
        <f t="shared" si="124"/>
        <v>1.1200000000000001</v>
      </c>
      <c r="AR84" s="65">
        <f t="shared" si="25"/>
        <v>-2.3879982885265296E-3</v>
      </c>
      <c r="AS84" s="66">
        <f t="shared" si="26"/>
        <v>-71.156891511232246</v>
      </c>
      <c r="AT84" s="67">
        <f t="shared" si="171"/>
        <v>-2.3879982885265296E-3</v>
      </c>
      <c r="AU84" s="13">
        <f t="shared" si="123"/>
        <v>-126.24838572657767</v>
      </c>
      <c r="AV84" s="66">
        <f t="shared" si="122"/>
        <v>-0.3506899603516046</v>
      </c>
      <c r="AW84" s="47">
        <f t="shared" si="27"/>
        <v>-32.598696945445084</v>
      </c>
    </row>
    <row r="85" spans="2:49" ht="18.649999999999999" customHeight="1" thickBot="1">
      <c r="E85" s="29" t="s">
        <v>9</v>
      </c>
      <c r="J85" s="29" t="s">
        <v>10</v>
      </c>
      <c r="O85" s="29" t="s">
        <v>11</v>
      </c>
      <c r="T85" s="29" t="s">
        <v>12</v>
      </c>
      <c r="Y85" s="29" t="s">
        <v>13</v>
      </c>
      <c r="AD85" s="29" t="s">
        <v>12</v>
      </c>
      <c r="AI85" s="29" t="s">
        <v>81</v>
      </c>
      <c r="AQ85" s="64">
        <f t="shared" si="124"/>
        <v>1.1399999999999999</v>
      </c>
      <c r="AR85" s="65">
        <f t="shared" si="25"/>
        <v>-5.472001769713312E-3</v>
      </c>
      <c r="AS85" s="66">
        <f t="shared" si="26"/>
        <v>-73.681859225763773</v>
      </c>
      <c r="AT85" s="67">
        <f t="shared" si="171"/>
        <v>-5.472001769713312E-3</v>
      </c>
      <c r="AU85" s="13">
        <f t="shared" si="123"/>
        <v>-119.21742630712434</v>
      </c>
      <c r="AV85" s="66">
        <f t="shared" si="122"/>
        <v>-0.33115951751978984</v>
      </c>
      <c r="AW85" s="47">
        <f t="shared" si="27"/>
        <v>-28.999116534933911</v>
      </c>
    </row>
    <row r="86" spans="2:49" ht="18.649999999999999" customHeight="1" thickBot="1">
      <c r="B86" s="28"/>
      <c r="D86" s="227" t="s">
        <v>70</v>
      </c>
      <c r="E86" s="228"/>
      <c r="F86" s="229" t="s">
        <v>71</v>
      </c>
      <c r="G86" s="230"/>
      <c r="H86" s="203"/>
      <c r="I86" s="231" t="s">
        <v>15</v>
      </c>
      <c r="J86" s="232"/>
      <c r="K86" s="233" t="s">
        <v>16</v>
      </c>
      <c r="L86" s="234"/>
      <c r="M86" s="30"/>
      <c r="N86" s="231" t="s">
        <v>72</v>
      </c>
      <c r="O86" s="232"/>
      <c r="P86" s="233" t="s">
        <v>73</v>
      </c>
      <c r="Q86" s="234"/>
      <c r="R86" s="30"/>
      <c r="S86" s="227" t="s">
        <v>74</v>
      </c>
      <c r="T86" s="228"/>
      <c r="U86" s="229" t="s">
        <v>75</v>
      </c>
      <c r="V86" s="230"/>
      <c r="W86" s="8"/>
      <c r="X86" s="231" t="s">
        <v>76</v>
      </c>
      <c r="Y86" s="232"/>
      <c r="Z86" s="233" t="s">
        <v>77</v>
      </c>
      <c r="AA86" s="234"/>
      <c r="AB86" s="8"/>
      <c r="AC86" s="231" t="s">
        <v>78</v>
      </c>
      <c r="AD86" s="232"/>
      <c r="AE86" s="233" t="s">
        <v>17</v>
      </c>
      <c r="AF86" s="234"/>
      <c r="AG86" s="8"/>
      <c r="AH86" s="231" t="s">
        <v>79</v>
      </c>
      <c r="AI86" s="232"/>
      <c r="AJ86" s="233" t="s">
        <v>80</v>
      </c>
      <c r="AK86" s="234"/>
      <c r="AL86" s="8"/>
      <c r="AM86" s="35" t="s">
        <v>82</v>
      </c>
      <c r="AO86" s="147" t="s">
        <v>83</v>
      </c>
      <c r="AP86" s="153"/>
      <c r="AQ86" s="64">
        <f t="shared" si="124"/>
        <v>1.1599999999999999</v>
      </c>
      <c r="AR86" s="65">
        <f t="shared" si="25"/>
        <v>-9.1509272571824243E-3</v>
      </c>
      <c r="AS86" s="66">
        <f t="shared" si="26"/>
        <v>-76.066207751906262</v>
      </c>
      <c r="AT86" s="67">
        <f t="shared" si="171"/>
        <v>-9.1509272571824243E-3</v>
      </c>
      <c r="AU86" s="13">
        <f t="shared" si="123"/>
        <v>-112.84823147077877</v>
      </c>
      <c r="AV86" s="66">
        <f t="shared" si="122"/>
        <v>-0.31346730964105213</v>
      </c>
      <c r="AW86" s="47">
        <f t="shared" si="27"/>
        <v>-26.767766742646735</v>
      </c>
    </row>
    <row r="87" spans="2:49" ht="18.649999999999999" customHeight="1" thickTop="1" thickBot="1">
      <c r="B87" s="55">
        <v>0.26</v>
      </c>
      <c r="D87" s="37">
        <v>1</v>
      </c>
      <c r="E87" s="38">
        <v>0</v>
      </c>
      <c r="F87" s="39">
        <v>0</v>
      </c>
      <c r="G87" s="40">
        <f t="shared" ref="G87" si="195">-1/($E$8*$B87)</f>
        <v>-2.4583846153846149</v>
      </c>
      <c r="I87" s="37">
        <v>1</v>
      </c>
      <c r="J87" s="41">
        <v>0</v>
      </c>
      <c r="K87" s="39">
        <v>0</v>
      </c>
      <c r="L87" s="40">
        <v>0</v>
      </c>
      <c r="N87" s="37">
        <f t="shared" ref="N87" si="196">D87*I87+F87*I90-E87*J87-G87*J90</f>
        <v>5.8188585347143258</v>
      </c>
      <c r="O87" s="41">
        <f t="shared" ref="O87" si="197">(D87*J87+E87*I87+F87*J90+G87*I90)</f>
        <v>0</v>
      </c>
      <c r="P87" s="39">
        <f t="shared" ref="P87" si="198">D87*K87+F87*K90-E87*L87-G87*L90</f>
        <v>0</v>
      </c>
      <c r="Q87" s="40">
        <f t="shared" ref="Q87" si="199">(D87*L87+E87*K87+F87*L90+G87*K90)</f>
        <v>-2.4583846153846149</v>
      </c>
      <c r="S87" s="37">
        <v>1</v>
      </c>
      <c r="T87" s="38">
        <v>0</v>
      </c>
      <c r="U87" s="39">
        <v>0</v>
      </c>
      <c r="V87" s="40">
        <f t="shared" ref="V87" si="200">-1/($T$8*$B87)</f>
        <v>-4.8145384615384605</v>
      </c>
      <c r="X87" s="37">
        <f t="shared" ref="X87" si="201">N87*S87+P87*S90-O87*T87-Q87*T90</f>
        <v>5.8188585347143258</v>
      </c>
      <c r="Y87" s="41">
        <f t="shared" ref="Y87" si="202">(N87*T87+O87*S87+P87*T90+Q87*S90)</f>
        <v>0</v>
      </c>
      <c r="Z87" s="39">
        <f t="shared" ref="Z87" si="203">N87*U87+P87*U90-O87*V87-Q87*V90</f>
        <v>0</v>
      </c>
      <c r="AA87" s="40">
        <f t="shared" ref="AA87" si="204">(N87*V87+O87*U87+P87*V90+Q87*U90)</f>
        <v>-30.473502833018067</v>
      </c>
      <c r="AB87" s="8"/>
      <c r="AC87" s="37">
        <v>1</v>
      </c>
      <c r="AD87" s="38">
        <v>0</v>
      </c>
      <c r="AE87" s="39">
        <v>0</v>
      </c>
      <c r="AF87" s="40">
        <v>0</v>
      </c>
      <c r="AH87" s="37">
        <f>X87*AC87+Z87*AC90-Y87*AD87-AA87*AD90</f>
        <v>-88.877551518889305</v>
      </c>
      <c r="AI87" s="41">
        <f>(X87*AD87+Y87*AC87+Z87*AD90+AA87*AC90)</f>
        <v>0</v>
      </c>
      <c r="AJ87" s="39">
        <f>X87*AE87+Z87*AE90-Y87*AF87-AA87*AF90</f>
        <v>0</v>
      </c>
      <c r="AK87" s="40">
        <f>(X87*AF87+Y87*AE87+Z87*AF90+AA87*AE90)</f>
        <v>-30.473502833018067</v>
      </c>
      <c r="AL87" s="8"/>
      <c r="AM87" s="43">
        <f t="shared" ref="AM87" si="205">20*LOG((2*$AH$8)/(($AH$8*AH87+AJ87+$AH$8*AH90+AJ90)^2+($AH$8*AI87+AK87+$AH$8*AI90+AK90)^2)^0.5)</f>
        <v>-33.921447281197025</v>
      </c>
      <c r="AO87" s="148">
        <f t="shared" ref="AO87" si="206">((AH87^2+AI87^2)/(AH90^2+AI90^2))^0.5</f>
        <v>2.9165213935137593</v>
      </c>
      <c r="AP87" s="153"/>
      <c r="AQ87" s="64">
        <f t="shared" si="124"/>
        <v>1.18</v>
      </c>
      <c r="AR87" s="65">
        <f t="shared" si="25"/>
        <v>-1.3080902402818166E-2</v>
      </c>
      <c r="AS87" s="66">
        <f t="shared" si="26"/>
        <v>-78.323172381321839</v>
      </c>
      <c r="AT87" s="67">
        <f t="shared" si="171"/>
        <v>-1.3080902402818166E-2</v>
      </c>
      <c r="AU87" s="13">
        <f t="shared" si="123"/>
        <v>-107.05808742945341</v>
      </c>
      <c r="AV87" s="66">
        <f t="shared" si="122"/>
        <v>-0.29738357619292616</v>
      </c>
      <c r="AW87" s="47">
        <f t="shared" si="27"/>
        <v>-25.218004868727331</v>
      </c>
    </row>
    <row r="88" spans="2:49" ht="18.649999999999999" customHeight="1" thickBot="1">
      <c r="D88" s="45"/>
      <c r="G88" s="46"/>
      <c r="I88" s="45"/>
      <c r="L88" s="46"/>
      <c r="N88" s="45"/>
      <c r="Q88" s="46"/>
      <c r="S88" s="45"/>
      <c r="V88" s="46"/>
      <c r="X88" s="45"/>
      <c r="AA88" s="46"/>
      <c r="AC88" s="45"/>
      <c r="AF88" s="46"/>
      <c r="AH88" s="45"/>
      <c r="AK88" s="46"/>
      <c r="AO88" s="149"/>
      <c r="AP88" s="149"/>
      <c r="AQ88" s="64">
        <f t="shared" si="124"/>
        <v>1.2</v>
      </c>
      <c r="AR88" s="65">
        <f t="shared" si="25"/>
        <v>-1.7027107533484957E-2</v>
      </c>
      <c r="AS88" s="66">
        <f t="shared" si="26"/>
        <v>-80.46433412991091</v>
      </c>
      <c r="AT88" s="67">
        <f t="shared" si="171"/>
        <v>-1.7027107533484957E-2</v>
      </c>
      <c r="AU88" s="13">
        <f t="shared" si="123"/>
        <v>-101.77587264460746</v>
      </c>
      <c r="AV88" s="66">
        <f t="shared" si="122"/>
        <v>-0.28271075734613182</v>
      </c>
      <c r="AW88" s="47">
        <f t="shared" si="27"/>
        <v>-24.074945097283958</v>
      </c>
    </row>
    <row r="89" spans="2:49" ht="18.649999999999999" customHeight="1" thickBot="1">
      <c r="D89" s="227" t="s">
        <v>70</v>
      </c>
      <c r="E89" s="228"/>
      <c r="F89" s="229" t="s">
        <v>71</v>
      </c>
      <c r="G89" s="230"/>
      <c r="H89" s="203"/>
      <c r="I89" s="231" t="s">
        <v>15</v>
      </c>
      <c r="J89" s="232"/>
      <c r="K89" s="233" t="s">
        <v>16</v>
      </c>
      <c r="L89" s="234"/>
      <c r="M89" s="30"/>
      <c r="N89" s="231" t="s">
        <v>72</v>
      </c>
      <c r="O89" s="232"/>
      <c r="P89" s="233" t="s">
        <v>73</v>
      </c>
      <c r="Q89" s="234"/>
      <c r="R89" s="30"/>
      <c r="S89" s="227" t="s">
        <v>74</v>
      </c>
      <c r="T89" s="228"/>
      <c r="U89" s="229" t="s">
        <v>75</v>
      </c>
      <c r="V89" s="230"/>
      <c r="W89" s="8"/>
      <c r="X89" s="231" t="s">
        <v>76</v>
      </c>
      <c r="Y89" s="232"/>
      <c r="Z89" s="233" t="s">
        <v>77</v>
      </c>
      <c r="AA89" s="234"/>
      <c r="AB89" s="8"/>
      <c r="AC89" s="231" t="s">
        <v>78</v>
      </c>
      <c r="AD89" s="232"/>
      <c r="AE89" s="233" t="s">
        <v>17</v>
      </c>
      <c r="AF89" s="234"/>
      <c r="AG89" s="8"/>
      <c r="AH89" s="231" t="s">
        <v>79</v>
      </c>
      <c r="AI89" s="232"/>
      <c r="AJ89" s="233" t="s">
        <v>80</v>
      </c>
      <c r="AK89" s="234"/>
      <c r="AL89" s="8"/>
      <c r="AM89" s="52" t="s">
        <v>84</v>
      </c>
      <c r="AO89" s="150" t="s">
        <v>85</v>
      </c>
      <c r="AP89" s="152"/>
      <c r="AQ89" s="64">
        <f t="shared" si="124"/>
        <v>1.22</v>
      </c>
      <c r="AR89" s="65">
        <f t="shared" si="25"/>
        <v>-2.0833457639277062E-2</v>
      </c>
      <c r="AS89" s="66">
        <f t="shared" si="26"/>
        <v>-82.499851582803061</v>
      </c>
      <c r="AT89" s="67">
        <f t="shared" si="171"/>
        <v>-2.0833457639277062E-2</v>
      </c>
      <c r="AU89" s="13">
        <f t="shared" si="123"/>
        <v>-96.940499112248716</v>
      </c>
      <c r="AV89" s="66">
        <f t="shared" si="122"/>
        <v>-0.26927916420069087</v>
      </c>
      <c r="AW89" s="47">
        <f t="shared" si="27"/>
        <v>-23.200642138516486</v>
      </c>
    </row>
    <row r="90" spans="2:49" ht="18.649999999999999" customHeight="1" thickTop="1" thickBot="1">
      <c r="D90" s="37">
        <v>0</v>
      </c>
      <c r="E90" s="41">
        <v>0</v>
      </c>
      <c r="F90" s="39">
        <v>1</v>
      </c>
      <c r="G90" s="40">
        <v>0</v>
      </c>
      <c r="I90" s="37">
        <v>0</v>
      </c>
      <c r="J90" s="41">
        <f t="shared" ref="J90" si="207">IF(0=(1-$J$8*$K$8*$B87^2),10^14,$B87*$K$8/(1-$J$8*$K$8*$B87^2))</f>
        <v>1.9601727510649971</v>
      </c>
      <c r="K90" s="39">
        <v>1</v>
      </c>
      <c r="L90" s="40">
        <v>0</v>
      </c>
      <c r="N90" s="37">
        <f t="shared" ref="N90" si="208">D90*I87+F90*I90-E90*J87-G90*J90</f>
        <v>0</v>
      </c>
      <c r="O90" s="41">
        <f t="shared" ref="O90" si="209">(D90*J87+E90*I87+F90*J90+G90*I90)</f>
        <v>1.9601727510649971</v>
      </c>
      <c r="P90" s="39">
        <f t="shared" ref="P90" si="210">D90*K87+F90*K90-E90*L87-G90*L90</f>
        <v>1</v>
      </c>
      <c r="Q90" s="40">
        <f t="shared" ref="Q90" si="211">(D90*L87+E90*K87+F90*L90+G90*K90)</f>
        <v>0</v>
      </c>
      <c r="S90" s="37">
        <v>0</v>
      </c>
      <c r="T90" s="41">
        <v>0</v>
      </c>
      <c r="U90" s="39">
        <v>1</v>
      </c>
      <c r="V90" s="40">
        <v>0</v>
      </c>
      <c r="X90" s="37">
        <f t="shared" ref="X90" si="212">N90*S87+P90*S90-O90*T87-Q90*T90</f>
        <v>0</v>
      </c>
      <c r="Y90" s="41">
        <f t="shared" ref="Y90" si="213">(N90*T87+O90*S87+P90*T90+Q90*S90)</f>
        <v>1.9601727510649971</v>
      </c>
      <c r="Z90" s="39">
        <f t="shared" ref="Z90" si="214">N90*U87+P90*U90-O90*V87-Q90*V90</f>
        <v>10.437327101262083</v>
      </c>
      <c r="AA90" s="40">
        <f t="shared" ref="AA90" si="215">(N90*V87+O90*U87+P90*V90+Q90*U90)</f>
        <v>0</v>
      </c>
      <c r="AB90" s="8"/>
      <c r="AC90" s="37">
        <v>0</v>
      </c>
      <c r="AD90" s="40">
        <f>-1/($AD$8*$B87)</f>
        <v>-3.1074999999999995</v>
      </c>
      <c r="AE90" s="39">
        <v>1</v>
      </c>
      <c r="AF90" s="40">
        <v>0</v>
      </c>
      <c r="AH90" s="37">
        <f>X90*AC87+Z90*AC90-Y90*AD87-AA90*AD90</f>
        <v>0</v>
      </c>
      <c r="AI90" s="41">
        <f>(X90*AD87+Y90*AC87+Z90*AD90+AA90*AC90)</f>
        <v>-30.473821216106916</v>
      </c>
      <c r="AJ90" s="39">
        <f>X90*AE87+Z90*AE90-Y90*AF87-AA90*AF90</f>
        <v>10.437327101262083</v>
      </c>
      <c r="AK90" s="40">
        <f>(X90*AF87+Y90*AE87+Z90*AF90+AA90*AE90)</f>
        <v>0</v>
      </c>
      <c r="AL90" s="8"/>
      <c r="AM90" s="54">
        <f t="shared" ref="AM90" si="216">(180/PI())*ATAN(-1*(($AH78*AI87+AK87+$AH$8*AI90+AK90)/($AH$8*AH87+AJ87+$AH$8*AH90+AJ90)))</f>
        <v>-37.846874130739742</v>
      </c>
      <c r="AO90" s="151">
        <f t="shared" ref="AO90" si="217">20*LOG(((($AH$8*AH87+AJ87-$AH$8*AH90-AJ90)^2+($AH$8*AI87+AK87-$AH$8*AI90-AK90)^2)/(($AH$8*AH87+AJ87+$AH$8*AH90+AJ90)^2+($AH$8*AI87+AK87+$AH$8*AI90+AK90)^2))^0.5)</f>
        <v>-1.7608713353363102E-3</v>
      </c>
      <c r="AP90" s="152"/>
      <c r="AQ90" s="64">
        <f t="shared" si="124"/>
        <v>1.24</v>
      </c>
      <c r="AR90" s="65">
        <f t="shared" si="25"/>
        <v>-2.4400413450414771E-2</v>
      </c>
      <c r="AS90" s="66">
        <f t="shared" si="26"/>
        <v>-84.438661565048037</v>
      </c>
      <c r="AT90" s="67">
        <f t="shared" si="171"/>
        <v>-2.4400413450414771E-2</v>
      </c>
      <c r="AU90" s="13">
        <f t="shared" si="123"/>
        <v>-92.499484874724573</v>
      </c>
      <c r="AV90" s="66">
        <f t="shared" si="122"/>
        <v>-0.2569430135409016</v>
      </c>
      <c r="AW90" s="47">
        <f t="shared" si="27"/>
        <v>-22.516065754978566</v>
      </c>
    </row>
    <row r="91" spans="2:49" ht="18.649999999999999" customHeight="1">
      <c r="AO91" s="48"/>
      <c r="AQ91" s="64">
        <f t="shared" si="124"/>
        <v>1.26</v>
      </c>
      <c r="AR91" s="65">
        <f t="shared" si="25"/>
        <v>-2.7668760520726986E-2</v>
      </c>
      <c r="AS91" s="66">
        <f t="shared" si="26"/>
        <v>-86.28865126254253</v>
      </c>
      <c r="AT91" s="67">
        <f t="shared" si="171"/>
        <v>-2.7668760520726986E-2</v>
      </c>
      <c r="AU91" s="13">
        <f t="shared" si="123"/>
        <v>-88.407688848926028</v>
      </c>
      <c r="AV91" s="66">
        <f t="shared" si="122"/>
        <v>-0.24557691346923896</v>
      </c>
      <c r="AW91" s="47">
        <f t="shared" si="27"/>
        <v>-21.971773103818414</v>
      </c>
    </row>
    <row r="92" spans="2:49" ht="18.649999999999999" customHeight="1" thickBot="1">
      <c r="E92" s="29" t="s">
        <v>9</v>
      </c>
      <c r="J92" s="29" t="s">
        <v>10</v>
      </c>
      <c r="O92" s="29" t="s">
        <v>11</v>
      </c>
      <c r="T92" s="29" t="s">
        <v>12</v>
      </c>
      <c r="Y92" s="29" t="s">
        <v>13</v>
      </c>
      <c r="AD92" s="29" t="s">
        <v>12</v>
      </c>
      <c r="AI92" s="29" t="s">
        <v>81</v>
      </c>
      <c r="AQ92" s="64">
        <f t="shared" si="124"/>
        <v>1.28</v>
      </c>
      <c r="AR92" s="65">
        <f t="shared" si="25"/>
        <v>-3.0607766078845289E-2</v>
      </c>
      <c r="AS92" s="66">
        <f t="shared" si="26"/>
        <v>-88.056805039521052</v>
      </c>
      <c r="AT92" s="67">
        <f t="shared" si="171"/>
        <v>-3.0607766078845289E-2</v>
      </c>
      <c r="AU92" s="13">
        <f t="shared" si="123"/>
        <v>-84.626212193469925</v>
      </c>
      <c r="AV92" s="66">
        <f t="shared" si="122"/>
        <v>-0.23507281164852756</v>
      </c>
      <c r="AW92" s="47">
        <f t="shared" si="27"/>
        <v>-21.534821672133809</v>
      </c>
    </row>
    <row r="93" spans="2:49" ht="18.649999999999999" customHeight="1" thickBot="1">
      <c r="B93" s="28"/>
      <c r="D93" s="227" t="s">
        <v>70</v>
      </c>
      <c r="E93" s="228"/>
      <c r="F93" s="229" t="s">
        <v>71</v>
      </c>
      <c r="G93" s="230"/>
      <c r="H93" s="203"/>
      <c r="I93" s="231" t="s">
        <v>15</v>
      </c>
      <c r="J93" s="232"/>
      <c r="K93" s="233" t="s">
        <v>16</v>
      </c>
      <c r="L93" s="234"/>
      <c r="M93" s="30"/>
      <c r="N93" s="231" t="s">
        <v>72</v>
      </c>
      <c r="O93" s="232"/>
      <c r="P93" s="233" t="s">
        <v>73</v>
      </c>
      <c r="Q93" s="234"/>
      <c r="R93" s="30"/>
      <c r="S93" s="227" t="s">
        <v>74</v>
      </c>
      <c r="T93" s="228"/>
      <c r="U93" s="229" t="s">
        <v>75</v>
      </c>
      <c r="V93" s="230"/>
      <c r="W93" s="8"/>
      <c r="X93" s="231" t="s">
        <v>76</v>
      </c>
      <c r="Y93" s="232"/>
      <c r="Z93" s="233" t="s">
        <v>77</v>
      </c>
      <c r="AA93" s="234"/>
      <c r="AB93" s="8"/>
      <c r="AC93" s="231" t="s">
        <v>78</v>
      </c>
      <c r="AD93" s="232"/>
      <c r="AE93" s="233" t="s">
        <v>17</v>
      </c>
      <c r="AF93" s="234"/>
      <c r="AG93" s="8"/>
      <c r="AH93" s="231" t="s">
        <v>79</v>
      </c>
      <c r="AI93" s="232"/>
      <c r="AJ93" s="233" t="s">
        <v>80</v>
      </c>
      <c r="AK93" s="234"/>
      <c r="AL93" s="8"/>
      <c r="AM93" s="35" t="s">
        <v>82</v>
      </c>
      <c r="AO93" s="147" t="s">
        <v>83</v>
      </c>
      <c r="AP93" s="153"/>
      <c r="AQ93" s="64">
        <f t="shared" si="124"/>
        <v>1.3</v>
      </c>
      <c r="AR93" s="65">
        <f t="shared" si="25"/>
        <v>-3.3206546682598523E-2</v>
      </c>
      <c r="AS93" s="66">
        <f t="shared" si="26"/>
        <v>-89.749329283390452</v>
      </c>
      <c r="AT93" s="67">
        <f t="shared" si="171"/>
        <v>-3.3206546682598523E-2</v>
      </c>
      <c r="AU93" s="13">
        <f t="shared" si="123"/>
        <v>8918.8785433148278</v>
      </c>
      <c r="AV93" s="66">
        <f t="shared" si="122"/>
        <v>-0.22568130081800616</v>
      </c>
      <c r="AW93" s="47">
        <f t="shared" si="27"/>
        <v>-21.182198672591991</v>
      </c>
    </row>
    <row r="94" spans="2:49" ht="18.649999999999999" customHeight="1" thickTop="1" thickBot="1">
      <c r="B94" s="55">
        <v>0.28000000000000003</v>
      </c>
      <c r="D94" s="37">
        <v>1</v>
      </c>
      <c r="E94" s="38">
        <v>0</v>
      </c>
      <c r="F94" s="39">
        <v>0</v>
      </c>
      <c r="G94" s="40">
        <f t="shared" ref="G94" si="218">-1/($E$8*$B94)</f>
        <v>-2.2827857142857138</v>
      </c>
      <c r="I94" s="37">
        <v>1</v>
      </c>
      <c r="J94" s="41">
        <v>0</v>
      </c>
      <c r="K94" s="39">
        <v>0</v>
      </c>
      <c r="L94" s="40">
        <v>0</v>
      </c>
      <c r="N94" s="37">
        <f t="shared" ref="N94" si="219">D94*I94+F94*I97-E94*J94-G94*J97</f>
        <v>6.2106004683081348</v>
      </c>
      <c r="O94" s="41">
        <f t="shared" ref="O94" si="220">(D94*J94+E94*I94+F94*J97+G94*I97)</f>
        <v>0</v>
      </c>
      <c r="P94" s="39">
        <f t="shared" ref="P94" si="221">D94*K94+F94*K97-E94*L94-G94*L97</f>
        <v>0</v>
      </c>
      <c r="Q94" s="40">
        <f t="shared" ref="Q94" si="222">(D94*L94+E94*K94+F94*L97+G94*K97)</f>
        <v>-2.2827857142857138</v>
      </c>
      <c r="S94" s="37">
        <v>1</v>
      </c>
      <c r="T94" s="38">
        <v>0</v>
      </c>
      <c r="U94" s="39">
        <v>0</v>
      </c>
      <c r="V94" s="40">
        <f t="shared" ref="V94" si="223">-1/($T$8*$B94)</f>
        <v>-4.470642857142856</v>
      </c>
      <c r="X94" s="37">
        <f t="shared" ref="X94" si="224">N94*S94+P94*S97-O94*T94-Q94*T97</f>
        <v>6.2106004683081348</v>
      </c>
      <c r="Y94" s="41">
        <f t="shared" ref="Y94" si="225">(N94*T94+O94*S94+P94*T97+Q94*S97)</f>
        <v>0</v>
      </c>
      <c r="Z94" s="39">
        <f t="shared" ref="Z94" si="226">N94*U94+P94*U97-O94*V94-Q94*V97</f>
        <v>0</v>
      </c>
      <c r="AA94" s="40">
        <f t="shared" ref="AA94" si="227">(N94*V94+O94*U94+P94*V97+Q94*U97)</f>
        <v>-30.048162336495551</v>
      </c>
      <c r="AB94" s="8"/>
      <c r="AC94" s="37">
        <v>1</v>
      </c>
      <c r="AD94" s="38">
        <v>0</v>
      </c>
      <c r="AE94" s="39">
        <v>0</v>
      </c>
      <c r="AF94" s="40">
        <v>0</v>
      </c>
      <c r="AH94" s="37">
        <f>X94*AC94+Z94*AC97-Y94*AD94-AA94*AD97</f>
        <v>-80.494445102304653</v>
      </c>
      <c r="AI94" s="41">
        <f>(X94*AD94+Y94*AC94+Z94*AD97+AA94*AC97)</f>
        <v>0</v>
      </c>
      <c r="AJ94" s="39">
        <f>X94*AE94+Z94*AE97-Y94*AF94-AA94*AF97</f>
        <v>0</v>
      </c>
      <c r="AK94" s="40">
        <f>(X94*AF94+Y94*AE94+Z94*AF97+AA94*AE97)</f>
        <v>-30.048162336495551</v>
      </c>
      <c r="AL94" s="8"/>
      <c r="AM94" s="43">
        <f t="shared" ref="AM94" si="228">20*LOG((2*$AH$8)/(($AH$8*AH94+AJ94+$AH$8*AH97+AJ97)^2+($AH$8*AI94+AK94+$AH$8*AI97+AK97)^2)^0.5)</f>
        <v>-33.228754264762046</v>
      </c>
      <c r="AO94" s="148">
        <f t="shared" ref="AO94" si="229">((AH94^2+AI94^2)/(AH97^2+AI97^2))^0.5</f>
        <v>2.6788190189126122</v>
      </c>
      <c r="AP94" s="153"/>
      <c r="AQ94" s="64">
        <v>1.32</v>
      </c>
      <c r="AR94" s="65">
        <f t="shared" si="25"/>
        <v>-3.5467791284718275E-2</v>
      </c>
      <c r="AS94" s="66">
        <f t="shared" si="26"/>
        <v>88.628241582906242</v>
      </c>
      <c r="AT94" s="67">
        <f t="shared" si="171"/>
        <v>-3.5467791284718275E-2</v>
      </c>
      <c r="AU94" s="13">
        <f t="shared" si="123"/>
        <v>-77.864324395494506</v>
      </c>
      <c r="AV94" s="66">
        <f t="shared" si="122"/>
        <v>-0.21628978998748474</v>
      </c>
      <c r="AW94" s="47">
        <f t="shared" si="27"/>
        <v>-20.897223498290593</v>
      </c>
    </row>
    <row r="95" spans="2:49" ht="18.649999999999999" customHeight="1" thickBot="1">
      <c r="D95" s="45"/>
      <c r="G95" s="46"/>
      <c r="I95" s="45"/>
      <c r="L95" s="46"/>
      <c r="N95" s="45"/>
      <c r="Q95" s="46"/>
      <c r="S95" s="45"/>
      <c r="V95" s="46"/>
      <c r="X95" s="45"/>
      <c r="AA95" s="46"/>
      <c r="AC95" s="45"/>
      <c r="AF95" s="46"/>
      <c r="AH95" s="45"/>
      <c r="AK95" s="46"/>
      <c r="AO95" s="149"/>
      <c r="AP95" s="149"/>
      <c r="AQ95" s="64">
        <f t="shared" ref="AQ95:AQ158" si="230">INDEX(B:B,(ROW()-32)*7+24)</f>
        <v>1.34</v>
      </c>
      <c r="AR95" s="65">
        <f t="shared" si="25"/>
        <v>-3.7403212729752403E-2</v>
      </c>
      <c r="AS95" s="66">
        <f t="shared" si="26"/>
        <v>87.07095509499635</v>
      </c>
      <c r="AT95" s="67">
        <f t="shared" si="171"/>
        <v>-3.7403212729752403E-2</v>
      </c>
      <c r="AU95" s="13">
        <f t="shared" si="123"/>
        <v>-74.82954100644001</v>
      </c>
      <c r="AV95" s="66">
        <f t="shared" si="122"/>
        <v>-0.20785983612900003</v>
      </c>
      <c r="AW95" s="47">
        <f t="shared" si="27"/>
        <v>-20.667442224181404</v>
      </c>
    </row>
    <row r="96" spans="2:49" ht="18.649999999999999" customHeight="1" thickBot="1">
      <c r="D96" s="227" t="s">
        <v>70</v>
      </c>
      <c r="E96" s="228"/>
      <c r="F96" s="229" t="s">
        <v>71</v>
      </c>
      <c r="G96" s="230"/>
      <c r="H96" s="203"/>
      <c r="I96" s="231" t="s">
        <v>15</v>
      </c>
      <c r="J96" s="232"/>
      <c r="K96" s="233" t="s">
        <v>16</v>
      </c>
      <c r="L96" s="234"/>
      <c r="M96" s="30"/>
      <c r="N96" s="231" t="s">
        <v>72</v>
      </c>
      <c r="O96" s="232"/>
      <c r="P96" s="233" t="s">
        <v>73</v>
      </c>
      <c r="Q96" s="234"/>
      <c r="R96" s="30"/>
      <c r="S96" s="227" t="s">
        <v>74</v>
      </c>
      <c r="T96" s="228"/>
      <c r="U96" s="229" t="s">
        <v>75</v>
      </c>
      <c r="V96" s="230"/>
      <c r="W96" s="8"/>
      <c r="X96" s="231" t="s">
        <v>76</v>
      </c>
      <c r="Y96" s="232"/>
      <c r="Z96" s="233" t="s">
        <v>77</v>
      </c>
      <c r="AA96" s="234"/>
      <c r="AB96" s="8"/>
      <c r="AC96" s="231" t="s">
        <v>78</v>
      </c>
      <c r="AD96" s="232"/>
      <c r="AE96" s="233" t="s">
        <v>17</v>
      </c>
      <c r="AF96" s="234"/>
      <c r="AG96" s="8"/>
      <c r="AH96" s="231" t="s">
        <v>79</v>
      </c>
      <c r="AI96" s="232"/>
      <c r="AJ96" s="233" t="s">
        <v>80</v>
      </c>
      <c r="AK96" s="234"/>
      <c r="AL96" s="8"/>
      <c r="AM96" s="52" t="s">
        <v>84</v>
      </c>
      <c r="AO96" s="150" t="s">
        <v>85</v>
      </c>
      <c r="AP96" s="152"/>
      <c r="AQ96" s="64">
        <f t="shared" si="230"/>
        <v>1.36</v>
      </c>
      <c r="AR96" s="65">
        <f t="shared" si="25"/>
        <v>-3.9030267825226818E-2</v>
      </c>
      <c r="AS96" s="66">
        <f t="shared" si="26"/>
        <v>85.574364274867548</v>
      </c>
      <c r="AT96" s="67">
        <f t="shared" si="171"/>
        <v>-3.9030267825226818E-2</v>
      </c>
      <c r="AU96" s="13">
        <f t="shared" si="123"/>
        <v>-71.995085399212428</v>
      </c>
      <c r="AV96" s="66">
        <f t="shared" si="122"/>
        <v>-0.19998634833114565</v>
      </c>
      <c r="AW96" s="47">
        <f t="shared" si="27"/>
        <v>-20.483328317485594</v>
      </c>
    </row>
    <row r="97" spans="2:49" ht="18.649999999999999" customHeight="1" thickTop="1" thickBot="1">
      <c r="D97" s="37">
        <v>0</v>
      </c>
      <c r="E97" s="41">
        <v>0</v>
      </c>
      <c r="F97" s="39">
        <v>1</v>
      </c>
      <c r="G97" s="40">
        <v>0</v>
      </c>
      <c r="I97" s="37">
        <v>0</v>
      </c>
      <c r="J97" s="41">
        <f t="shared" ref="J97" si="231">IF(0=(1-$J$8*$K$8*$B94^2),10^14,$B94*$K$8/(1-$J$8*$K$8*$B94^2))</f>
        <v>2.2825622377519292</v>
      </c>
      <c r="K97" s="39">
        <v>1</v>
      </c>
      <c r="L97" s="40">
        <v>0</v>
      </c>
      <c r="N97" s="37">
        <f t="shared" ref="N97" si="232">D97*I94+F97*I97-E97*J94-G97*J97</f>
        <v>0</v>
      </c>
      <c r="O97" s="41">
        <f t="shared" ref="O97" si="233">(D97*J94+E97*I94+F97*J97+G97*I97)</f>
        <v>2.2825622377519292</v>
      </c>
      <c r="P97" s="39">
        <f t="shared" ref="P97" si="234">D97*K94+F97*K97-E97*L94-G97*L97</f>
        <v>1</v>
      </c>
      <c r="Q97" s="40">
        <f t="shared" ref="Q97" si="235">(D97*L94+E97*K94+F97*L97+G97*K97)</f>
        <v>0</v>
      </c>
      <c r="S97" s="37">
        <v>0</v>
      </c>
      <c r="T97" s="41">
        <v>0</v>
      </c>
      <c r="U97" s="39">
        <v>1</v>
      </c>
      <c r="V97" s="40">
        <v>0</v>
      </c>
      <c r="X97" s="37">
        <f t="shared" ref="X97" si="236">N97*S94+P97*S97-O97*T94-Q97*T97</f>
        <v>0</v>
      </c>
      <c r="Y97" s="41">
        <f t="shared" ref="Y97" si="237">(N97*T94+O97*S94+P97*T97+Q97*S97)</f>
        <v>2.2825622377519292</v>
      </c>
      <c r="Z97" s="39">
        <f t="shared" ref="Z97" si="238">N97*U94+P97*U97-O97*V94-Q97*V97</f>
        <v>11.204520564189677</v>
      </c>
      <c r="AA97" s="40">
        <f t="shared" ref="AA97" si="239">(N97*V94+O97*U94+P97*V97+Q97*U97)</f>
        <v>0</v>
      </c>
      <c r="AB97" s="8"/>
      <c r="AC97" s="37">
        <v>0</v>
      </c>
      <c r="AD97" s="40">
        <f>-1/($AD$8*$B94)</f>
        <v>-2.8855357142857141</v>
      </c>
      <c r="AE97" s="39">
        <v>1</v>
      </c>
      <c r="AF97" s="40">
        <v>0</v>
      </c>
      <c r="AH97" s="37">
        <f>X97*AC94+Z97*AC97-Y97*AD94-AA97*AD97</f>
        <v>0</v>
      </c>
      <c r="AI97" s="41">
        <f>(X97*AD94+Y97*AC94+Z97*AD97+AA97*AC97)</f>
        <v>-30.048482011666099</v>
      </c>
      <c r="AJ97" s="39">
        <f>X97*AE94+Z97*AE97-Y97*AF94-AA97*AF97</f>
        <v>11.204520564189677</v>
      </c>
      <c r="AK97" s="40">
        <f>(X97*AF94+Y97*AE94+Z97*AF97+AA97*AE97)</f>
        <v>0</v>
      </c>
      <c r="AL97" s="8"/>
      <c r="AM97" s="54">
        <f t="shared" ref="AM97" si="240">(180/PI())*ATAN(-1*(($AH85*AI94+AK94+$AH$8*AI97+AK97)/($AH$8*AH94+AJ94+$AH$8*AH97+AJ97)))</f>
        <v>-40.93580365394039</v>
      </c>
      <c r="AO97" s="151">
        <f t="shared" ref="AO97" si="241">20*LOG(((($AH$8*AH94+AJ94-$AH$8*AH97-AJ97)^2+($AH$8*AI94+AK94-$AH$8*AI97-AK97)^2)/(($AH$8*AH94+AJ94+$AH$8*AH97+AJ97)^2+($AH$8*AI94+AK94+$AH$8*AI97+AK97)^2))^0.5)</f>
        <v>-2.0654379510402277E-3</v>
      </c>
      <c r="AP97" s="152"/>
      <c r="AQ97" s="64">
        <f t="shared" si="230"/>
        <v>1.38</v>
      </c>
      <c r="AR97" s="65">
        <f t="shared" si="25"/>
        <v>-4.036980835309037E-2</v>
      </c>
      <c r="AS97" s="66">
        <f t="shared" si="26"/>
        <v>84.134462566883315</v>
      </c>
      <c r="AT97" s="67">
        <f t="shared" si="171"/>
        <v>-4.036980835309037E-2</v>
      </c>
      <c r="AU97" s="13">
        <f t="shared" si="123"/>
        <v>-69.341709536685357</v>
      </c>
      <c r="AV97" s="66">
        <f t="shared" si="122"/>
        <v>-0.19261585982412599</v>
      </c>
      <c r="AW97" s="47">
        <f t="shared" si="27"/>
        <v>-20.337445504512001</v>
      </c>
    </row>
    <row r="98" spans="2:49" ht="18.649999999999999" customHeight="1">
      <c r="AO98" s="48"/>
      <c r="AQ98" s="64">
        <f t="shared" si="230"/>
        <v>1.4</v>
      </c>
      <c r="AR98" s="65">
        <f t="shared" ref="AR98:AR161" si="242">INDEX(AM:AM,(ROW()-32)*7+24)</f>
        <v>-4.144441482031011E-2</v>
      </c>
      <c r="AS98" s="66">
        <f t="shared" ref="AS98:AS161" si="243">INDEX(AM:AM,(ROW()-32)*7+27)</f>
        <v>82.747628376149606</v>
      </c>
      <c r="AT98" s="67">
        <f t="shared" ref="AT98:AT161" si="244">AR98</f>
        <v>-4.144441482031011E-2</v>
      </c>
      <c r="AU98" s="13">
        <f t="shared" si="123"/>
        <v>-66.852534488395264</v>
      </c>
      <c r="AV98" s="66">
        <f t="shared" ref="AV98:AV161" si="245">(IF(AU98&lt;0,AU98,(AU99+AU97)/2))/360</f>
        <v>-0.18570148468998685</v>
      </c>
      <c r="AW98" s="47">
        <f t="shared" ref="AW98:AW161" si="246">INDEX(AO:AO,(ROW()-32)*7+27)</f>
        <v>-20.22388872182221</v>
      </c>
    </row>
    <row r="99" spans="2:49" ht="18.649999999999999" customHeight="1" thickBot="1">
      <c r="E99" s="29" t="s">
        <v>9</v>
      </c>
      <c r="J99" s="29" t="s">
        <v>10</v>
      </c>
      <c r="O99" s="29" t="s">
        <v>11</v>
      </c>
      <c r="T99" s="29" t="s">
        <v>12</v>
      </c>
      <c r="Y99" s="29" t="s">
        <v>13</v>
      </c>
      <c r="AD99" s="29" t="s">
        <v>12</v>
      </c>
      <c r="AI99" s="29" t="s">
        <v>81</v>
      </c>
      <c r="AQ99" s="64">
        <f t="shared" si="230"/>
        <v>1.42</v>
      </c>
      <c r="AR99" s="65">
        <f t="shared" si="242"/>
        <v>-4.2277230264906859E-2</v>
      </c>
      <c r="AS99" s="66">
        <f t="shared" si="243"/>
        <v>81.4105776863817</v>
      </c>
      <c r="AT99" s="67">
        <f t="shared" si="244"/>
        <v>-4.2277230264906859E-2</v>
      </c>
      <c r="AU99" s="13">
        <f t="shared" ref="AU99:AU162" si="247">(AS100-AS99)/(AQ100-AQ99)</f>
        <v>-64.512710360028734</v>
      </c>
      <c r="AV99" s="66">
        <f t="shared" si="245"/>
        <v>-0.17920197322230205</v>
      </c>
      <c r="AW99" s="47">
        <f t="shared" si="246"/>
        <v>-20.137899306426679</v>
      </c>
    </row>
    <row r="100" spans="2:49" ht="18.649999999999999" customHeight="1" thickBot="1">
      <c r="B100" s="28"/>
      <c r="D100" s="227" t="s">
        <v>70</v>
      </c>
      <c r="E100" s="228"/>
      <c r="F100" s="229" t="s">
        <v>71</v>
      </c>
      <c r="G100" s="230"/>
      <c r="H100" s="203"/>
      <c r="I100" s="231" t="s">
        <v>15</v>
      </c>
      <c r="J100" s="232"/>
      <c r="K100" s="233" t="s">
        <v>16</v>
      </c>
      <c r="L100" s="234"/>
      <c r="M100" s="30"/>
      <c r="N100" s="231" t="s">
        <v>72</v>
      </c>
      <c r="O100" s="232"/>
      <c r="P100" s="233" t="s">
        <v>73</v>
      </c>
      <c r="Q100" s="234"/>
      <c r="R100" s="30"/>
      <c r="S100" s="227" t="s">
        <v>74</v>
      </c>
      <c r="T100" s="228"/>
      <c r="U100" s="229" t="s">
        <v>75</v>
      </c>
      <c r="V100" s="230"/>
      <c r="W100" s="8"/>
      <c r="X100" s="231" t="s">
        <v>76</v>
      </c>
      <c r="Y100" s="232"/>
      <c r="Z100" s="233" t="s">
        <v>77</v>
      </c>
      <c r="AA100" s="234"/>
      <c r="AB100" s="8"/>
      <c r="AC100" s="231" t="s">
        <v>78</v>
      </c>
      <c r="AD100" s="232"/>
      <c r="AE100" s="233" t="s">
        <v>17</v>
      </c>
      <c r="AF100" s="234"/>
      <c r="AG100" s="8"/>
      <c r="AH100" s="231" t="s">
        <v>79</v>
      </c>
      <c r="AI100" s="232"/>
      <c r="AJ100" s="233" t="s">
        <v>80</v>
      </c>
      <c r="AK100" s="234"/>
      <c r="AL100" s="8"/>
      <c r="AM100" s="35" t="s">
        <v>82</v>
      </c>
      <c r="AO100" s="147" t="s">
        <v>83</v>
      </c>
      <c r="AP100" s="153"/>
      <c r="AQ100" s="64">
        <f t="shared" si="230"/>
        <v>1.44</v>
      </c>
      <c r="AR100" s="65">
        <f t="shared" si="242"/>
        <v>-4.2891159506736096E-2</v>
      </c>
      <c r="AS100" s="66">
        <f t="shared" si="243"/>
        <v>80.120323479181124</v>
      </c>
      <c r="AT100" s="67">
        <f t="shared" si="244"/>
        <v>-4.2891159506736096E-2</v>
      </c>
      <c r="AU100" s="13">
        <f t="shared" si="247"/>
        <v>-62.30912970512955</v>
      </c>
      <c r="AV100" s="66">
        <f t="shared" si="245"/>
        <v>-0.17308091584758209</v>
      </c>
      <c r="AW100" s="47">
        <f t="shared" si="246"/>
        <v>-20.075593173118783</v>
      </c>
    </row>
    <row r="101" spans="2:49" ht="18.649999999999999" customHeight="1" thickTop="1" thickBot="1">
      <c r="B101" s="55">
        <v>0.3</v>
      </c>
      <c r="D101" s="37">
        <v>1</v>
      </c>
      <c r="E101" s="38">
        <v>0</v>
      </c>
      <c r="F101" s="39">
        <v>0</v>
      </c>
      <c r="G101" s="40">
        <f t="shared" ref="G101" si="248">-1/($E$8*$B101)</f>
        <v>-2.1305999999999998</v>
      </c>
      <c r="I101" s="37">
        <v>1</v>
      </c>
      <c r="J101" s="41">
        <v>0</v>
      </c>
      <c r="K101" s="39">
        <v>0</v>
      </c>
      <c r="L101" s="40">
        <v>0</v>
      </c>
      <c r="N101" s="37">
        <f t="shared" ref="N101" si="249">D101*I101+F101*I104-E101*J101-G101*J104</f>
        <v>6.709091215080413</v>
      </c>
      <c r="O101" s="41">
        <f t="shared" ref="O101" si="250">(D101*J101+E101*I101+F101*J104+G101*I104)</f>
        <v>0</v>
      </c>
      <c r="P101" s="39">
        <f t="shared" ref="P101" si="251">D101*K101+F101*K104-E101*L101-G101*L104</f>
        <v>0</v>
      </c>
      <c r="Q101" s="40">
        <f t="shared" ref="Q101" si="252">(D101*L101+E101*K101+F101*L104+G101*K104)</f>
        <v>-2.1305999999999998</v>
      </c>
      <c r="S101" s="37">
        <v>1</v>
      </c>
      <c r="T101" s="38">
        <v>0</v>
      </c>
      <c r="U101" s="39">
        <v>0</v>
      </c>
      <c r="V101" s="40">
        <f t="shared" ref="V101" si="253">-1/($T$8*$B101)</f>
        <v>-4.1726000000000001</v>
      </c>
      <c r="X101" s="37">
        <f t="shared" ref="X101" si="254">N101*S101+P101*S104-O101*T101-Q101*T104</f>
        <v>6.709091215080413</v>
      </c>
      <c r="Y101" s="41">
        <f t="shared" ref="Y101" si="255">(N101*T101+O101*S101+P101*T104+Q101*S104)</f>
        <v>0</v>
      </c>
      <c r="Z101" s="39">
        <f t="shared" ref="Z101" si="256">N101*U101+P101*U104-O101*V101-Q101*V104</f>
        <v>0</v>
      </c>
      <c r="AA101" s="40">
        <f t="shared" ref="AA101" si="257">(N101*V101+O101*U101+P101*V104+Q101*U104)</f>
        <v>-30.124954004044532</v>
      </c>
      <c r="AB101" s="8"/>
      <c r="AC101" s="37">
        <v>1</v>
      </c>
      <c r="AD101" s="38">
        <v>0</v>
      </c>
      <c r="AE101" s="39">
        <v>0</v>
      </c>
      <c r="AF101" s="40">
        <v>0</v>
      </c>
      <c r="AH101" s="37">
        <f>X101*AC101+Z101*AC104-Y101*AD101-AA101*AD104</f>
        <v>-74.422430743478856</v>
      </c>
      <c r="AI101" s="41">
        <f>(X101*AD101+Y101*AC101+Z101*AD104+AA101*AC104)</f>
        <v>0</v>
      </c>
      <c r="AJ101" s="39">
        <f>X101*AE101+Z101*AE104-Y101*AF101-AA101*AF104</f>
        <v>0</v>
      </c>
      <c r="AK101" s="40">
        <f>(X101*AF101+Y101*AE101+Z101*AF104+AA101*AE104)</f>
        <v>-30.124954004044532</v>
      </c>
      <c r="AL101" s="8"/>
      <c r="AM101" s="43">
        <f t="shared" ref="AM101" si="258">20*LOG((2*$AH$8)/(($AH$8*AH101+AJ101+$AH$8*AH104+AJ104)^2+($AH$8*AI101+AK101+$AH$8*AI104+AK104)^2)^0.5)</f>
        <v>-32.732394792957045</v>
      </c>
      <c r="AO101" s="148">
        <f t="shared" ref="AO101" si="259">((AH101^2+AI101^2)/(AH104^2+AI104^2))^0.5</f>
        <v>2.4704310961279288</v>
      </c>
      <c r="AP101" s="153"/>
      <c r="AQ101" s="64">
        <f t="shared" si="230"/>
        <v>1.46</v>
      </c>
      <c r="AR101" s="65">
        <f t="shared" si="242"/>
        <v>-4.3308334569823893E-2</v>
      </c>
      <c r="AS101" s="66">
        <f t="shared" si="243"/>
        <v>78.874140885078532</v>
      </c>
      <c r="AT101" s="67">
        <f t="shared" si="244"/>
        <v>-4.3308334569823893E-2</v>
      </c>
      <c r="AU101" s="13">
        <f t="shared" si="247"/>
        <v>-60.230185632591514</v>
      </c>
      <c r="AV101" s="66">
        <f t="shared" si="245"/>
        <v>-0.16730607120164309</v>
      </c>
      <c r="AW101" s="47">
        <f t="shared" si="246"/>
        <v>-20.033764453741941</v>
      </c>
    </row>
    <row r="102" spans="2:49" ht="18.649999999999999" customHeight="1" thickBot="1">
      <c r="D102" s="45"/>
      <c r="G102" s="46"/>
      <c r="I102" s="45"/>
      <c r="L102" s="46"/>
      <c r="N102" s="45"/>
      <c r="Q102" s="46"/>
      <c r="S102" s="45"/>
      <c r="V102" s="46"/>
      <c r="X102" s="45"/>
      <c r="AA102" s="46"/>
      <c r="AC102" s="45"/>
      <c r="AF102" s="46"/>
      <c r="AH102" s="45"/>
      <c r="AK102" s="46"/>
      <c r="AO102" s="149"/>
      <c r="AP102" s="149"/>
      <c r="AQ102" s="64">
        <f t="shared" si="230"/>
        <v>1.48</v>
      </c>
      <c r="AR102" s="65">
        <f t="shared" si="242"/>
        <v>-4.3549773027767441E-2</v>
      </c>
      <c r="AS102" s="66">
        <f t="shared" si="243"/>
        <v>77.669537172426701</v>
      </c>
      <c r="AT102" s="67">
        <f t="shared" si="244"/>
        <v>-4.3549773027767441E-2</v>
      </c>
      <c r="AU102" s="13">
        <f t="shared" si="247"/>
        <v>-58.265567251590461</v>
      </c>
      <c r="AV102" s="66">
        <f t="shared" si="245"/>
        <v>-0.16184879792108461</v>
      </c>
      <c r="AW102" s="47">
        <f t="shared" si="246"/>
        <v>-20.009740844538118</v>
      </c>
    </row>
    <row r="103" spans="2:49" ht="18.649999999999999" customHeight="1" thickBot="1">
      <c r="D103" s="227" t="s">
        <v>70</v>
      </c>
      <c r="E103" s="228"/>
      <c r="F103" s="229" t="s">
        <v>71</v>
      </c>
      <c r="G103" s="230"/>
      <c r="H103" s="203"/>
      <c r="I103" s="231" t="s">
        <v>15</v>
      </c>
      <c r="J103" s="232"/>
      <c r="K103" s="233" t="s">
        <v>16</v>
      </c>
      <c r="L103" s="234"/>
      <c r="M103" s="30"/>
      <c r="N103" s="231" t="s">
        <v>72</v>
      </c>
      <c r="O103" s="232"/>
      <c r="P103" s="233" t="s">
        <v>73</v>
      </c>
      <c r="Q103" s="234"/>
      <c r="R103" s="30"/>
      <c r="S103" s="227" t="s">
        <v>74</v>
      </c>
      <c r="T103" s="228"/>
      <c r="U103" s="229" t="s">
        <v>75</v>
      </c>
      <c r="V103" s="230"/>
      <c r="W103" s="8"/>
      <c r="X103" s="231" t="s">
        <v>76</v>
      </c>
      <c r="Y103" s="232"/>
      <c r="Z103" s="233" t="s">
        <v>77</v>
      </c>
      <c r="AA103" s="234"/>
      <c r="AB103" s="8"/>
      <c r="AC103" s="231" t="s">
        <v>78</v>
      </c>
      <c r="AD103" s="232"/>
      <c r="AE103" s="233" t="s">
        <v>17</v>
      </c>
      <c r="AF103" s="234"/>
      <c r="AG103" s="8"/>
      <c r="AH103" s="231" t="s">
        <v>79</v>
      </c>
      <c r="AI103" s="232"/>
      <c r="AJ103" s="233" t="s">
        <v>80</v>
      </c>
      <c r="AK103" s="234"/>
      <c r="AL103" s="8"/>
      <c r="AM103" s="52" t="s">
        <v>84</v>
      </c>
      <c r="AO103" s="150" t="s">
        <v>85</v>
      </c>
      <c r="AP103" s="152"/>
      <c r="AQ103" s="64">
        <f t="shared" si="230"/>
        <v>1.5</v>
      </c>
      <c r="AR103" s="65">
        <f t="shared" si="242"/>
        <v>-4.3635175225371595E-2</v>
      </c>
      <c r="AS103" s="66">
        <f t="shared" si="243"/>
        <v>76.50422582739489</v>
      </c>
      <c r="AT103" s="67">
        <f t="shared" si="244"/>
        <v>-4.3635175225371595E-2</v>
      </c>
      <c r="AU103" s="13">
        <f t="shared" si="247"/>
        <v>-56.406086317711107</v>
      </c>
      <c r="AV103" s="66">
        <f t="shared" si="245"/>
        <v>-0.15668357310475309</v>
      </c>
      <c r="AW103" s="47">
        <f t="shared" si="246"/>
        <v>-20.001275190198843</v>
      </c>
    </row>
    <row r="104" spans="2:49" ht="18.649999999999999" customHeight="1" thickTop="1" thickBot="1">
      <c r="D104" s="37">
        <v>0</v>
      </c>
      <c r="E104" s="41">
        <v>0</v>
      </c>
      <c r="F104" s="39">
        <v>1</v>
      </c>
      <c r="G104" s="40">
        <v>0</v>
      </c>
      <c r="I104" s="37">
        <v>0</v>
      </c>
      <c r="J104" s="41">
        <f t="shared" ref="J104" si="260">IF(0=(1-$J$8*$K$8*$B101^2),10^14,$B101*$K$8/(1-$J$8*$K$8*$B101^2))</f>
        <v>2.6795697057544419</v>
      </c>
      <c r="K104" s="39">
        <v>1</v>
      </c>
      <c r="L104" s="40">
        <v>0</v>
      </c>
      <c r="N104" s="37">
        <f t="shared" ref="N104" si="261">D104*I101+F104*I104-E104*J101-G104*J104</f>
        <v>0</v>
      </c>
      <c r="O104" s="41">
        <f t="shared" ref="O104" si="262">(D104*J101+E104*I101+F104*J104+G104*I104)</f>
        <v>2.6795697057544419</v>
      </c>
      <c r="P104" s="39">
        <f t="shared" ref="P104" si="263">D104*K101+F104*K104-E104*L101-G104*L104</f>
        <v>1</v>
      </c>
      <c r="Q104" s="40">
        <f t="shared" ref="Q104" si="264">(D104*L101+E104*K101+F104*L104+G104*K104)</f>
        <v>0</v>
      </c>
      <c r="S104" s="37">
        <v>0</v>
      </c>
      <c r="T104" s="41">
        <v>0</v>
      </c>
      <c r="U104" s="39">
        <v>1</v>
      </c>
      <c r="V104" s="40">
        <v>0</v>
      </c>
      <c r="X104" s="37">
        <f t="shared" ref="X104" si="265">N104*S101+P104*S104-O104*T101-Q104*T104</f>
        <v>0</v>
      </c>
      <c r="Y104" s="41">
        <f t="shared" ref="Y104" si="266">(N104*T101+O104*S101+P104*T104+Q104*S104)</f>
        <v>2.6795697057544419</v>
      </c>
      <c r="Z104" s="39">
        <f t="shared" ref="Z104" si="267">N104*U101+P104*U104-O104*V101-Q104*V104</f>
        <v>12.180772554230984</v>
      </c>
      <c r="AA104" s="40">
        <f t="shared" ref="AA104" si="268">(N104*V101+O104*U101+P104*V104+Q104*U104)</f>
        <v>0</v>
      </c>
      <c r="AB104" s="8"/>
      <c r="AC104" s="37">
        <v>0</v>
      </c>
      <c r="AD104" s="40">
        <f>-1/($AD$8*$B101)</f>
        <v>-2.6931666666666665</v>
      </c>
      <c r="AE104" s="39">
        <v>1</v>
      </c>
      <c r="AF104" s="40">
        <v>0</v>
      </c>
      <c r="AH104" s="37">
        <f>X104*AC101+Z104*AC104-Y104*AD101-AA104*AD104</f>
        <v>0</v>
      </c>
      <c r="AI104" s="41">
        <f>(X104*AD101+Y104*AC101+Z104*AD104+AA104*AC104)</f>
        <v>-30.125280911548632</v>
      </c>
      <c r="AJ104" s="39">
        <f>X104*AE101+Z104*AE104-Y104*AF101-AA104*AF104</f>
        <v>12.180772554230984</v>
      </c>
      <c r="AK104" s="40">
        <f>(X104*AF101+Y104*AE101+Z104*AF104+AA104*AE104)</f>
        <v>0</v>
      </c>
      <c r="AL104" s="8"/>
      <c r="AM104" s="54">
        <f t="shared" ref="AM104" si="269">(180/PI())*ATAN(-1*(($AH92*AI101+AK101+$AH$8*AI104+AK104)/($AH$8*AH101+AJ101+$AH$8*AH104+AJ104)))</f>
        <v>-44.068590623189031</v>
      </c>
      <c r="AO104" s="151">
        <f t="shared" ref="AO104" si="270">20*LOG(((($AH$8*AH101+AJ101-$AH$8*AH104-AJ104)^2+($AH$8*AI101+AK101-$AH$8*AI104-AK104)^2)/(($AH$8*AH101+AJ101+$AH$8*AH104+AJ104)^2+($AH$8*AI101+AK101+$AH$8*AI104+AK104)^2))^0.5)</f>
        <v>-2.3155843520039961E-3</v>
      </c>
      <c r="AP104" s="152"/>
      <c r="AQ104" s="64">
        <f t="shared" si="230"/>
        <v>1.52</v>
      </c>
      <c r="AR104" s="65">
        <f t="shared" si="242"/>
        <v>-4.3582820521483726E-2</v>
      </c>
      <c r="AS104" s="66">
        <f t="shared" si="243"/>
        <v>75.376104101040667</v>
      </c>
      <c r="AT104" s="67">
        <f t="shared" si="244"/>
        <v>-4.3582820521483726E-2</v>
      </c>
      <c r="AU104" s="13">
        <f t="shared" si="247"/>
        <v>-54.64352997624497</v>
      </c>
      <c r="AV104" s="66">
        <f t="shared" si="245"/>
        <v>-0.15178758326734715</v>
      </c>
      <c r="AW104" s="47">
        <f t="shared" si="246"/>
        <v>-20.006462971866249</v>
      </c>
    </row>
    <row r="105" spans="2:49" ht="18.649999999999999" customHeight="1">
      <c r="AO105" s="48"/>
      <c r="AQ105" s="64">
        <f t="shared" si="230"/>
        <v>1.54</v>
      </c>
      <c r="AR105" s="65">
        <f t="shared" si="242"/>
        <v>-4.340953320296638E-2</v>
      </c>
      <c r="AS105" s="66">
        <f t="shared" si="243"/>
        <v>74.283233501515767</v>
      </c>
      <c r="AT105" s="67">
        <f t="shared" si="244"/>
        <v>-4.340953320296638E-2</v>
      </c>
      <c r="AU105" s="13">
        <f t="shared" si="247"/>
        <v>-52.970535362726373</v>
      </c>
      <c r="AV105" s="66">
        <f t="shared" si="245"/>
        <v>-0.14714037600757326</v>
      </c>
      <c r="AW105" s="47">
        <f t="shared" si="246"/>
        <v>-20.02367864309101</v>
      </c>
    </row>
    <row r="106" spans="2:49" ht="18.649999999999999" customHeight="1" thickBot="1">
      <c r="E106" s="29" t="s">
        <v>9</v>
      </c>
      <c r="J106" s="29" t="s">
        <v>10</v>
      </c>
      <c r="O106" s="29" t="s">
        <v>11</v>
      </c>
      <c r="T106" s="29" t="s">
        <v>12</v>
      </c>
      <c r="Y106" s="29" t="s">
        <v>13</v>
      </c>
      <c r="AD106" s="29" t="s">
        <v>12</v>
      </c>
      <c r="AI106" s="29" t="s">
        <v>81</v>
      </c>
      <c r="AQ106" s="64">
        <f t="shared" si="230"/>
        <v>1.56</v>
      </c>
      <c r="AR106" s="65">
        <f t="shared" si="242"/>
        <v>-4.3130696504892832E-2</v>
      </c>
      <c r="AS106" s="66">
        <f t="shared" si="243"/>
        <v>73.223822794261238</v>
      </c>
      <c r="AT106" s="67">
        <f t="shared" si="244"/>
        <v>-4.3130696504892832E-2</v>
      </c>
      <c r="AU106" s="13">
        <f t="shared" si="247"/>
        <v>-51.380482540018548</v>
      </c>
      <c r="AV106" s="66">
        <f t="shared" si="245"/>
        <v>-0.14272356261116265</v>
      </c>
      <c r="AW106" s="47">
        <f t="shared" si="246"/>
        <v>-20.051525898812294</v>
      </c>
    </row>
    <row r="107" spans="2:49" ht="18.649999999999999" customHeight="1" thickBot="1">
      <c r="B107" s="28"/>
      <c r="D107" s="227" t="s">
        <v>70</v>
      </c>
      <c r="E107" s="228"/>
      <c r="F107" s="229" t="s">
        <v>71</v>
      </c>
      <c r="G107" s="230"/>
      <c r="H107" s="203"/>
      <c r="I107" s="231" t="s">
        <v>15</v>
      </c>
      <c r="J107" s="232"/>
      <c r="K107" s="233" t="s">
        <v>16</v>
      </c>
      <c r="L107" s="234"/>
      <c r="M107" s="30"/>
      <c r="N107" s="231" t="s">
        <v>72</v>
      </c>
      <c r="O107" s="232"/>
      <c r="P107" s="233" t="s">
        <v>73</v>
      </c>
      <c r="Q107" s="234"/>
      <c r="R107" s="30"/>
      <c r="S107" s="227" t="s">
        <v>74</v>
      </c>
      <c r="T107" s="228"/>
      <c r="U107" s="229" t="s">
        <v>75</v>
      </c>
      <c r="V107" s="230"/>
      <c r="W107" s="8"/>
      <c r="X107" s="231" t="s">
        <v>76</v>
      </c>
      <c r="Y107" s="232"/>
      <c r="Z107" s="233" t="s">
        <v>77</v>
      </c>
      <c r="AA107" s="234"/>
      <c r="AB107" s="8"/>
      <c r="AC107" s="231" t="s">
        <v>78</v>
      </c>
      <c r="AD107" s="232"/>
      <c r="AE107" s="233" t="s">
        <v>17</v>
      </c>
      <c r="AF107" s="234"/>
      <c r="AG107" s="8"/>
      <c r="AH107" s="231" t="s">
        <v>79</v>
      </c>
      <c r="AI107" s="232"/>
      <c r="AJ107" s="233" t="s">
        <v>80</v>
      </c>
      <c r="AK107" s="234"/>
      <c r="AL107" s="8"/>
      <c r="AM107" s="35" t="s">
        <v>82</v>
      </c>
      <c r="AO107" s="147" t="s">
        <v>83</v>
      </c>
      <c r="AP107" s="153"/>
      <c r="AQ107" s="64">
        <f t="shared" si="230"/>
        <v>1.58</v>
      </c>
      <c r="AR107" s="65">
        <f t="shared" si="242"/>
        <v>-4.2760298946768333E-2</v>
      </c>
      <c r="AS107" s="66">
        <f t="shared" si="243"/>
        <v>72.196213143460866</v>
      </c>
      <c r="AT107" s="67">
        <f t="shared" si="244"/>
        <v>-4.2760298946768333E-2</v>
      </c>
      <c r="AU107" s="13">
        <f t="shared" si="247"/>
        <v>-49.86740284768554</v>
      </c>
      <c r="AV107" s="66">
        <f t="shared" si="245"/>
        <v>-0.13852056346579317</v>
      </c>
      <c r="AW107" s="47">
        <f t="shared" si="246"/>
        <v>-20.088798392250609</v>
      </c>
    </row>
    <row r="108" spans="2:49" ht="18.649999999999999" customHeight="1" thickTop="1" thickBot="1">
      <c r="B108" s="55">
        <v>0.32</v>
      </c>
      <c r="D108" s="37">
        <v>1</v>
      </c>
      <c r="E108" s="38">
        <v>0</v>
      </c>
      <c r="F108" s="39">
        <v>0</v>
      </c>
      <c r="G108" s="40">
        <f t="shared" ref="G108" si="271">-1/($E$8*$B108)</f>
        <v>-1.9974375</v>
      </c>
      <c r="I108" s="37">
        <v>1</v>
      </c>
      <c r="J108" s="41">
        <v>0</v>
      </c>
      <c r="K108" s="39">
        <v>0</v>
      </c>
      <c r="L108" s="40">
        <v>0</v>
      </c>
      <c r="N108" s="37">
        <f t="shared" ref="N108" si="272">D108*I108+F108*I111-E108*J108-G108*J111</f>
        <v>7.3594492810952481</v>
      </c>
      <c r="O108" s="41">
        <f t="shared" ref="O108" si="273">(D108*J108+E108*I108+F108*J111+G108*I111)</f>
        <v>0</v>
      </c>
      <c r="P108" s="39">
        <f t="shared" ref="P108" si="274">D108*K108+F108*K111-E108*L108-G108*L111</f>
        <v>0</v>
      </c>
      <c r="Q108" s="40">
        <f t="shared" ref="Q108" si="275">(D108*L108+E108*K108+F108*L111+G108*K111)</f>
        <v>-1.9974375</v>
      </c>
      <c r="S108" s="37">
        <v>1</v>
      </c>
      <c r="T108" s="38">
        <v>0</v>
      </c>
      <c r="U108" s="39">
        <v>0</v>
      </c>
      <c r="V108" s="40">
        <f t="shared" ref="V108" si="276">-1/($T$8*$B108)</f>
        <v>-3.9118124999999999</v>
      </c>
      <c r="X108" s="37">
        <f t="shared" ref="X108" si="277">N108*S108+P108*S111-O108*T108-Q108*T111</f>
        <v>7.3594492810952481</v>
      </c>
      <c r="Y108" s="41">
        <f t="shared" ref="Y108" si="278">(N108*T108+O108*S108+P108*T111+Q108*S111)</f>
        <v>0</v>
      </c>
      <c r="Z108" s="39">
        <f t="shared" ref="Z108" si="279">N108*U108+P108*U111-O108*V108-Q108*V111</f>
        <v>0</v>
      </c>
      <c r="AA108" s="40">
        <f t="shared" ref="AA108" si="280">(N108*V108+O108*U108+P108*V111+Q108*U111)</f>
        <v>-30.786223190904405</v>
      </c>
      <c r="AB108" s="8"/>
      <c r="AC108" s="37">
        <v>1</v>
      </c>
      <c r="AD108" s="38">
        <v>0</v>
      </c>
      <c r="AE108" s="39">
        <v>0</v>
      </c>
      <c r="AF108" s="40">
        <v>0</v>
      </c>
      <c r="AH108" s="37">
        <f>X108*AC108+Z108*AC111-Y108*AD108-AA108*AD111</f>
        <v>-70.370953928564774</v>
      </c>
      <c r="AI108" s="41">
        <f>(X108*AD108+Y108*AC108+Z108*AD111+AA108*AC111)</f>
        <v>0</v>
      </c>
      <c r="AJ108" s="39">
        <f>X108*AE108+Z108*AE111-Y108*AF108-AA108*AF111</f>
        <v>0</v>
      </c>
      <c r="AK108" s="40">
        <f>(X108*AF108+Y108*AE108+Z108*AF111+AA108*AE111)</f>
        <v>-30.786223190904405</v>
      </c>
      <c r="AL108" s="8"/>
      <c r="AM108" s="43">
        <f t="shared" ref="AM108" si="281">20*LOG((2*$AH$8)/(($AH$8*AH108+AJ108+$AH$8*AH111+AJ111)^2+($AH$8*AI108+AK108+$AH$8*AI111+AK111)^2)^0.5)</f>
        <v>-32.449384096839154</v>
      </c>
      <c r="AO108" s="148">
        <f t="shared" ref="AO108" si="282">((AH108^2+AI108^2)/(AH111^2+AI111^2))^0.5</f>
        <v>2.285768317780799</v>
      </c>
      <c r="AP108" s="153"/>
      <c r="AQ108" s="64">
        <f t="shared" si="230"/>
        <v>1.6</v>
      </c>
      <c r="AR108" s="65">
        <f t="shared" si="242"/>
        <v>-4.231100147968115E-2</v>
      </c>
      <c r="AS108" s="66">
        <f t="shared" si="243"/>
        <v>71.198865086507155</v>
      </c>
      <c r="AT108" s="67">
        <f t="shared" si="244"/>
        <v>-4.231100147968115E-2</v>
      </c>
      <c r="AU108" s="13">
        <f t="shared" si="247"/>
        <v>-48.425900232801624</v>
      </c>
      <c r="AV108" s="66">
        <f t="shared" si="245"/>
        <v>-0.13451638953556005</v>
      </c>
      <c r="AW108" s="47">
        <f t="shared" si="246"/>
        <v>-20.134448388389274</v>
      </c>
    </row>
    <row r="109" spans="2:49" ht="18.649999999999999" customHeight="1" thickBot="1">
      <c r="D109" s="45"/>
      <c r="G109" s="46"/>
      <c r="I109" s="45"/>
      <c r="L109" s="46"/>
      <c r="N109" s="45"/>
      <c r="Q109" s="46"/>
      <c r="S109" s="45"/>
      <c r="V109" s="46"/>
      <c r="X109" s="45"/>
      <c r="AA109" s="46"/>
      <c r="AC109" s="45"/>
      <c r="AF109" s="46"/>
      <c r="AH109" s="45"/>
      <c r="AK109" s="46"/>
      <c r="AO109" s="149"/>
      <c r="AP109" s="149"/>
      <c r="AQ109" s="64">
        <f t="shared" si="230"/>
        <v>1.62</v>
      </c>
      <c r="AR109" s="65">
        <f t="shared" si="242"/>
        <v>-4.1794217118644311E-2</v>
      </c>
      <c r="AS109" s="66">
        <f t="shared" si="243"/>
        <v>70.230347081851122</v>
      </c>
      <c r="AT109" s="67">
        <f t="shared" si="244"/>
        <v>-4.1794217118644311E-2</v>
      </c>
      <c r="AU109" s="13">
        <f t="shared" si="247"/>
        <v>-47.051083539111488</v>
      </c>
      <c r="AV109" s="66">
        <f t="shared" si="245"/>
        <v>-0.13069745427530968</v>
      </c>
      <c r="AW109" s="47">
        <f t="shared" si="246"/>
        <v>-20.187561517798972</v>
      </c>
    </row>
    <row r="110" spans="2:49" ht="18.649999999999999" customHeight="1" thickBot="1">
      <c r="D110" s="227" t="s">
        <v>70</v>
      </c>
      <c r="E110" s="228"/>
      <c r="F110" s="229" t="s">
        <v>71</v>
      </c>
      <c r="G110" s="230"/>
      <c r="H110" s="203"/>
      <c r="I110" s="231" t="s">
        <v>15</v>
      </c>
      <c r="J110" s="232"/>
      <c r="K110" s="233" t="s">
        <v>16</v>
      </c>
      <c r="L110" s="234"/>
      <c r="M110" s="30"/>
      <c r="N110" s="231" t="s">
        <v>72</v>
      </c>
      <c r="O110" s="232"/>
      <c r="P110" s="233" t="s">
        <v>73</v>
      </c>
      <c r="Q110" s="234"/>
      <c r="R110" s="30"/>
      <c r="S110" s="227" t="s">
        <v>74</v>
      </c>
      <c r="T110" s="228"/>
      <c r="U110" s="229" t="s">
        <v>75</v>
      </c>
      <c r="V110" s="230"/>
      <c r="W110" s="8"/>
      <c r="X110" s="231" t="s">
        <v>76</v>
      </c>
      <c r="Y110" s="232"/>
      <c r="Z110" s="233" t="s">
        <v>77</v>
      </c>
      <c r="AA110" s="234"/>
      <c r="AB110" s="8"/>
      <c r="AC110" s="231" t="s">
        <v>78</v>
      </c>
      <c r="AD110" s="232"/>
      <c r="AE110" s="233" t="s">
        <v>17</v>
      </c>
      <c r="AF110" s="234"/>
      <c r="AG110" s="8"/>
      <c r="AH110" s="231" t="s">
        <v>79</v>
      </c>
      <c r="AI110" s="232"/>
      <c r="AJ110" s="233" t="s">
        <v>80</v>
      </c>
      <c r="AK110" s="234"/>
      <c r="AL110" s="8"/>
      <c r="AM110" s="52" t="s">
        <v>84</v>
      </c>
      <c r="AO110" s="150" t="s">
        <v>85</v>
      </c>
      <c r="AP110" s="152"/>
      <c r="AQ110" s="64">
        <f t="shared" si="230"/>
        <v>1.64</v>
      </c>
      <c r="AR110" s="65">
        <f t="shared" si="242"/>
        <v>-4.1220197091774588E-2</v>
      </c>
      <c r="AS110" s="66">
        <f t="shared" si="243"/>
        <v>69.289325411068901</v>
      </c>
      <c r="AT110" s="67">
        <f t="shared" si="244"/>
        <v>-4.1220197091774588E-2</v>
      </c>
      <c r="AU110" s="13">
        <f t="shared" si="247"/>
        <v>-45.738508068332308</v>
      </c>
      <c r="AV110" s="66">
        <f t="shared" si="245"/>
        <v>-0.12705141130092307</v>
      </c>
      <c r="AW110" s="47">
        <f t="shared" si="246"/>
        <v>-20.247336270177495</v>
      </c>
    </row>
    <row r="111" spans="2:49" ht="18.649999999999999" customHeight="1" thickTop="1" thickBot="1">
      <c r="D111" s="37">
        <v>0</v>
      </c>
      <c r="E111" s="41">
        <v>0</v>
      </c>
      <c r="F111" s="39">
        <v>1</v>
      </c>
      <c r="G111" s="40">
        <v>0</v>
      </c>
      <c r="I111" s="37">
        <v>0</v>
      </c>
      <c r="J111" s="41">
        <f t="shared" ref="J111" si="283">IF(0=(1-$J$8*$K$8*$B108^2),10^14,$B108*$K$8/(1-$J$8*$K$8*$B108^2))</f>
        <v>3.1838038892807652</v>
      </c>
      <c r="K111" s="39">
        <v>1</v>
      </c>
      <c r="L111" s="40">
        <v>0</v>
      </c>
      <c r="N111" s="37">
        <f t="shared" ref="N111" si="284">D111*I108+F111*I111-E111*J108-G111*J111</f>
        <v>0</v>
      </c>
      <c r="O111" s="41">
        <f t="shared" ref="O111" si="285">(D111*J108+E111*I108+F111*J111+G111*I111)</f>
        <v>3.1838038892807652</v>
      </c>
      <c r="P111" s="39">
        <f t="shared" ref="P111" si="286">D111*K108+F111*K111-E111*L108-G111*L111</f>
        <v>1</v>
      </c>
      <c r="Q111" s="40">
        <f t="shared" ref="Q111" si="287">(D111*L108+E111*K108+F111*L111+G111*K111)</f>
        <v>0</v>
      </c>
      <c r="S111" s="37">
        <v>0</v>
      </c>
      <c r="T111" s="41">
        <v>0</v>
      </c>
      <c r="U111" s="39">
        <v>1</v>
      </c>
      <c r="V111" s="40">
        <v>0</v>
      </c>
      <c r="X111" s="37">
        <f t="shared" ref="X111" si="288">N111*S108+P111*S111-O111*T108-Q111*T111</f>
        <v>0</v>
      </c>
      <c r="Y111" s="41">
        <f t="shared" ref="Y111" si="289">(N111*T108+O111*S108+P111*T111+Q111*S111)</f>
        <v>3.1838038892807652</v>
      </c>
      <c r="Z111" s="39">
        <f t="shared" ref="Z111" si="290">N111*U108+P111*U111-O111*V108-Q111*V111</f>
        <v>13.454443851637112</v>
      </c>
      <c r="AA111" s="40">
        <f t="shared" ref="AA111" si="291">(N111*V108+O111*U108+P111*V111+Q111*U111)</f>
        <v>0</v>
      </c>
      <c r="AB111" s="8"/>
      <c r="AC111" s="37">
        <v>0</v>
      </c>
      <c r="AD111" s="40">
        <f>-1/($AD$8*$B108)</f>
        <v>-2.5248437499999996</v>
      </c>
      <c r="AE111" s="39">
        <v>1</v>
      </c>
      <c r="AF111" s="40">
        <v>0</v>
      </c>
      <c r="AH111" s="37">
        <f>X111*AC108+Z111*AC111-Y111*AD108-AA111*AD111</f>
        <v>0</v>
      </c>
      <c r="AI111" s="41">
        <f>(X111*AD108+Y111*AC108+Z111*AD111+AA111*AC111)</f>
        <v>-30.786564579251124</v>
      </c>
      <c r="AJ111" s="39">
        <f>X111*AE108+Z111*AE111-Y111*AF108-AA111*AF111</f>
        <v>13.454443851637112</v>
      </c>
      <c r="AK111" s="40">
        <f>(X111*AF108+Y111*AE108+Z111*AF111+AA111*AE111)</f>
        <v>0</v>
      </c>
      <c r="AL111" s="8"/>
      <c r="AM111" s="54">
        <f t="shared" ref="AM111" si="292">(180/PI())*ATAN(-1*(($AH99*AI108+AK108+$AH$8*AI111+AK111)/($AH$8*AH108+AJ108+$AH$8*AH111+AJ111)))</f>
        <v>-47.250396143821391</v>
      </c>
      <c r="AO111" s="151">
        <f t="shared" ref="AO111" si="293">20*LOG(((($AH$8*AH108+AJ108-$AH$8*AH111-AJ111)^2+($AH$8*AI108+AK108-$AH$8*AI111-AK111)^2)/(($AH$8*AH108+AJ108+$AH$8*AH111+AJ111)^2+($AH$8*AI108+AK108+$AH$8*AI111+AK111)^2))^0.5)</f>
        <v>-2.4715504126981303E-3</v>
      </c>
      <c r="AP111" s="152"/>
      <c r="AQ111" s="64">
        <f t="shared" si="230"/>
        <v>1.66</v>
      </c>
      <c r="AR111" s="65">
        <f t="shared" si="242"/>
        <v>-4.0598119283052285E-2</v>
      </c>
      <c r="AS111" s="66">
        <f t="shared" si="243"/>
        <v>68.374555249702254</v>
      </c>
      <c r="AT111" s="67">
        <f t="shared" si="244"/>
        <v>-4.0598119283052285E-2</v>
      </c>
      <c r="AU111" s="13">
        <f t="shared" si="247"/>
        <v>-44.484125005667565</v>
      </c>
      <c r="AV111" s="66">
        <f t="shared" si="245"/>
        <v>-0.12356701390463212</v>
      </c>
      <c r="AW111" s="47">
        <f t="shared" si="246"/>
        <v>-20.313067207042611</v>
      </c>
    </row>
    <row r="112" spans="2:49" ht="18.649999999999999" customHeight="1">
      <c r="AO112" s="48"/>
      <c r="AQ112" s="64">
        <f t="shared" si="230"/>
        <v>1.68</v>
      </c>
      <c r="AR112" s="65">
        <f t="shared" si="242"/>
        <v>-3.9936176034418167E-2</v>
      </c>
      <c r="AS112" s="66">
        <f t="shared" si="243"/>
        <v>67.484872749588902</v>
      </c>
      <c r="AT112" s="67">
        <f t="shared" si="244"/>
        <v>-3.9936176034418167E-2</v>
      </c>
      <c r="AU112" s="13">
        <f t="shared" si="247"/>
        <v>-43.284237531854295</v>
      </c>
      <c r="AV112" s="66">
        <f t="shared" si="245"/>
        <v>-0.12023399314403971</v>
      </c>
      <c r="AW112" s="47">
        <f t="shared" si="246"/>
        <v>-20.384131119469423</v>
      </c>
    </row>
    <row r="113" spans="2:49" ht="18.649999999999999" customHeight="1" thickBot="1">
      <c r="E113" s="29" t="s">
        <v>9</v>
      </c>
      <c r="J113" s="29" t="s">
        <v>10</v>
      </c>
      <c r="O113" s="29" t="s">
        <v>11</v>
      </c>
      <c r="T113" s="29" t="s">
        <v>12</v>
      </c>
      <c r="Y113" s="29" t="s">
        <v>13</v>
      </c>
      <c r="AD113" s="29" t="s">
        <v>12</v>
      </c>
      <c r="AI113" s="29" t="s">
        <v>81</v>
      </c>
      <c r="AQ113" s="64">
        <f t="shared" si="230"/>
        <v>1.7</v>
      </c>
      <c r="AR113" s="65">
        <f t="shared" si="242"/>
        <v>-3.9241659321342159E-2</v>
      </c>
      <c r="AS113" s="66">
        <f t="shared" si="243"/>
        <v>66.619187998951816</v>
      </c>
      <c r="AT113" s="67">
        <f t="shared" si="244"/>
        <v>-3.9241659321342159E-2</v>
      </c>
      <c r="AU113" s="13">
        <f t="shared" si="247"/>
        <v>-42.135462634526952</v>
      </c>
      <c r="AV113" s="66">
        <f t="shared" si="245"/>
        <v>-0.11704295176257487</v>
      </c>
      <c r="AW113" s="47">
        <f t="shared" si="246"/>
        <v>-20.459975537608504</v>
      </c>
    </row>
    <row r="114" spans="2:49" ht="18.649999999999999" customHeight="1" thickBot="1">
      <c r="B114" s="28"/>
      <c r="D114" s="227" t="s">
        <v>70</v>
      </c>
      <c r="E114" s="228"/>
      <c r="F114" s="229" t="s">
        <v>71</v>
      </c>
      <c r="G114" s="230"/>
      <c r="H114" s="203"/>
      <c r="I114" s="231" t="s">
        <v>15</v>
      </c>
      <c r="J114" s="232"/>
      <c r="K114" s="233" t="s">
        <v>16</v>
      </c>
      <c r="L114" s="234"/>
      <c r="M114" s="30"/>
      <c r="N114" s="231" t="s">
        <v>72</v>
      </c>
      <c r="O114" s="232"/>
      <c r="P114" s="233" t="s">
        <v>73</v>
      </c>
      <c r="Q114" s="234"/>
      <c r="R114" s="30"/>
      <c r="S114" s="227" t="s">
        <v>74</v>
      </c>
      <c r="T114" s="228"/>
      <c r="U114" s="229" t="s">
        <v>75</v>
      </c>
      <c r="V114" s="230"/>
      <c r="W114" s="8"/>
      <c r="X114" s="231" t="s">
        <v>76</v>
      </c>
      <c r="Y114" s="232"/>
      <c r="Z114" s="233" t="s">
        <v>77</v>
      </c>
      <c r="AA114" s="234"/>
      <c r="AB114" s="8"/>
      <c r="AC114" s="231" t="s">
        <v>78</v>
      </c>
      <c r="AD114" s="232"/>
      <c r="AE114" s="233" t="s">
        <v>17</v>
      </c>
      <c r="AF114" s="234"/>
      <c r="AG114" s="8"/>
      <c r="AH114" s="231" t="s">
        <v>79</v>
      </c>
      <c r="AI114" s="232"/>
      <c r="AJ114" s="233" t="s">
        <v>80</v>
      </c>
      <c r="AK114" s="234"/>
      <c r="AL114" s="8"/>
      <c r="AM114" s="35" t="s">
        <v>82</v>
      </c>
      <c r="AO114" s="147" t="s">
        <v>83</v>
      </c>
      <c r="AP114" s="153"/>
      <c r="AQ114" s="64">
        <f t="shared" si="230"/>
        <v>1.72</v>
      </c>
      <c r="AR114" s="65">
        <f t="shared" si="242"/>
        <v>-3.8521042010899266E-2</v>
      </c>
      <c r="AS114" s="66">
        <f t="shared" si="243"/>
        <v>65.776478746261276</v>
      </c>
      <c r="AT114" s="67">
        <f t="shared" si="244"/>
        <v>-3.8521042010899266E-2</v>
      </c>
      <c r="AU114" s="13">
        <f t="shared" si="247"/>
        <v>-41.034697789655858</v>
      </c>
      <c r="AV114" s="66">
        <f t="shared" si="245"/>
        <v>-0.11398527163793294</v>
      </c>
      <c r="AW114" s="47">
        <f t="shared" si="246"/>
        <v>-20.540109132954321</v>
      </c>
    </row>
    <row r="115" spans="2:49" ht="18.649999999999999" customHeight="1" thickTop="1" thickBot="1">
      <c r="B115" s="55">
        <v>0.34</v>
      </c>
      <c r="D115" s="37">
        <v>1</v>
      </c>
      <c r="E115" s="38">
        <v>0</v>
      </c>
      <c r="F115" s="39">
        <v>0</v>
      </c>
      <c r="G115" s="40">
        <f t="shared" ref="G115" si="294">-1/($E$8*$B115)</f>
        <v>-1.879941176470588</v>
      </c>
      <c r="I115" s="37">
        <v>1</v>
      </c>
      <c r="J115" s="41">
        <v>0</v>
      </c>
      <c r="K115" s="39">
        <v>0</v>
      </c>
      <c r="L115" s="40">
        <v>0</v>
      </c>
      <c r="N115" s="37">
        <f t="shared" ref="N115" si="295">D115*I115+F115*I118-E115*J115-G115*J118</f>
        <v>8.2370555142773032</v>
      </c>
      <c r="O115" s="41">
        <f t="shared" ref="O115" si="296">(D115*J115+E115*I115+F115*J118+G115*I118)</f>
        <v>0</v>
      </c>
      <c r="P115" s="39">
        <f t="shared" ref="P115" si="297">D115*K115+F115*K118-E115*L115-G115*L118</f>
        <v>0</v>
      </c>
      <c r="Q115" s="40">
        <f t="shared" ref="Q115" si="298">(D115*L115+E115*K115+F115*L118+G115*K118)</f>
        <v>-1.879941176470588</v>
      </c>
      <c r="S115" s="37">
        <v>1</v>
      </c>
      <c r="T115" s="38">
        <v>0</v>
      </c>
      <c r="U115" s="39">
        <v>0</v>
      </c>
      <c r="V115" s="40">
        <f t="shared" ref="V115" si="299">-1/($T$8*$B115)</f>
        <v>-3.6817058823529401</v>
      </c>
      <c r="X115" s="37">
        <f t="shared" ref="X115" si="300">N115*S115+P115*S118-O115*T115-Q115*T118</f>
        <v>8.2370555142773032</v>
      </c>
      <c r="Y115" s="41">
        <f t="shared" ref="Y115" si="301">(N115*T115+O115*S115+P115*T118+Q115*S118)</f>
        <v>0</v>
      </c>
      <c r="Z115" s="39">
        <f t="shared" ref="Z115" si="302">N115*U115+P115*U118-O115*V115-Q115*V118</f>
        <v>0</v>
      </c>
      <c r="AA115" s="40">
        <f t="shared" ref="AA115" si="303">(N115*V115+O115*U115+P115*V118+Q115*U118)</f>
        <v>-32.206356916653057</v>
      </c>
      <c r="AB115" s="8"/>
      <c r="AC115" s="37">
        <v>1</v>
      </c>
      <c r="AD115" s="38">
        <v>0</v>
      </c>
      <c r="AE115" s="39">
        <v>0</v>
      </c>
      <c r="AF115" s="40">
        <v>0</v>
      </c>
      <c r="AH115" s="37">
        <f>X115*AC115+Z115*AC118-Y115*AD115-AA115*AD118</f>
        <v>-68.295668223398678</v>
      </c>
      <c r="AI115" s="41">
        <f>(X115*AD115+Y115*AC115+Z115*AD118+AA115*AC118)</f>
        <v>0</v>
      </c>
      <c r="AJ115" s="39">
        <f>X115*AE115+Z115*AE118-Y115*AF115-AA115*AF118</f>
        <v>0</v>
      </c>
      <c r="AK115" s="40">
        <f>(X115*AF115+Y115*AE115+Z115*AF118+AA115*AE118)</f>
        <v>-32.206356916653057</v>
      </c>
      <c r="AL115" s="8"/>
      <c r="AM115" s="43">
        <f t="shared" ref="AM115" si="304">20*LOG((2*$AH$8)/(($AH$8*AH115+AJ115+$AH$8*AH118+AJ118)^2+($AH$8*AI115+AK115+$AH$8*AI118+AK118)^2)^0.5)</f>
        <v>-32.412379280115175</v>
      </c>
      <c r="AO115" s="148">
        <f t="shared" ref="AO115" si="305">((AH115^2+AI115^2)/(AH118^2+AI118^2))^0.5</f>
        <v>2.1205407687223832</v>
      </c>
      <c r="AP115" s="153"/>
      <c r="AQ115" s="64">
        <f t="shared" si="230"/>
        <v>1.74</v>
      </c>
      <c r="AR115" s="65">
        <f t="shared" si="242"/>
        <v>-3.7780054416402489E-2</v>
      </c>
      <c r="AS115" s="66">
        <f t="shared" si="243"/>
        <v>64.955784790468158</v>
      </c>
      <c r="AT115" s="67">
        <f t="shared" si="244"/>
        <v>-3.7780054416402489E-2</v>
      </c>
      <c r="AU115" s="13">
        <f t="shared" si="247"/>
        <v>-39.979091814978993</v>
      </c>
      <c r="AV115" s="66">
        <f t="shared" si="245"/>
        <v>-0.1110530328193861</v>
      </c>
      <c r="AW115" s="47">
        <f t="shared" si="246"/>
        <v>-20.624093655032972</v>
      </c>
    </row>
    <row r="116" spans="2:49" ht="18.649999999999999" customHeight="1" thickBot="1">
      <c r="D116" s="45"/>
      <c r="G116" s="46"/>
      <c r="I116" s="45"/>
      <c r="L116" s="46"/>
      <c r="N116" s="45"/>
      <c r="Q116" s="46"/>
      <c r="S116" s="45"/>
      <c r="V116" s="46"/>
      <c r="X116" s="45"/>
      <c r="AA116" s="46"/>
      <c r="AC116" s="45"/>
      <c r="AF116" s="46"/>
      <c r="AH116" s="45"/>
      <c r="AK116" s="46"/>
      <c r="AO116" s="149"/>
      <c r="AP116" s="149"/>
      <c r="AQ116" s="64">
        <f t="shared" si="230"/>
        <v>1.76</v>
      </c>
      <c r="AR116" s="65">
        <f t="shared" si="242"/>
        <v>-3.7023755727021213E-2</v>
      </c>
      <c r="AS116" s="66">
        <f t="shared" si="243"/>
        <v>64.156202954168577</v>
      </c>
      <c r="AT116" s="67">
        <f t="shared" si="244"/>
        <v>-3.7023755727021213E-2</v>
      </c>
      <c r="AU116" s="13">
        <f t="shared" si="247"/>
        <v>-38.966019306392106</v>
      </c>
      <c r="AV116" s="66">
        <f t="shared" si="245"/>
        <v>-0.10823894251775584</v>
      </c>
      <c r="AW116" s="47">
        <f t="shared" si="246"/>
        <v>-20.711537120470297</v>
      </c>
    </row>
    <row r="117" spans="2:49" ht="18.649999999999999" customHeight="1" thickBot="1">
      <c r="D117" s="227" t="s">
        <v>70</v>
      </c>
      <c r="E117" s="228"/>
      <c r="F117" s="229" t="s">
        <v>71</v>
      </c>
      <c r="G117" s="230"/>
      <c r="H117" s="203"/>
      <c r="I117" s="231" t="s">
        <v>15</v>
      </c>
      <c r="J117" s="232"/>
      <c r="K117" s="233" t="s">
        <v>16</v>
      </c>
      <c r="L117" s="234"/>
      <c r="M117" s="30"/>
      <c r="N117" s="231" t="s">
        <v>72</v>
      </c>
      <c r="O117" s="232"/>
      <c r="P117" s="233" t="s">
        <v>73</v>
      </c>
      <c r="Q117" s="234"/>
      <c r="R117" s="30"/>
      <c r="S117" s="227" t="s">
        <v>74</v>
      </c>
      <c r="T117" s="228"/>
      <c r="U117" s="229" t="s">
        <v>75</v>
      </c>
      <c r="V117" s="230"/>
      <c r="W117" s="8"/>
      <c r="X117" s="231" t="s">
        <v>76</v>
      </c>
      <c r="Y117" s="232"/>
      <c r="Z117" s="233" t="s">
        <v>77</v>
      </c>
      <c r="AA117" s="234"/>
      <c r="AB117" s="8"/>
      <c r="AC117" s="231" t="s">
        <v>78</v>
      </c>
      <c r="AD117" s="232"/>
      <c r="AE117" s="233" t="s">
        <v>17</v>
      </c>
      <c r="AF117" s="234"/>
      <c r="AG117" s="8"/>
      <c r="AH117" s="231" t="s">
        <v>79</v>
      </c>
      <c r="AI117" s="232"/>
      <c r="AJ117" s="233" t="s">
        <v>80</v>
      </c>
      <c r="AK117" s="234"/>
      <c r="AL117" s="8"/>
      <c r="AM117" s="52" t="s">
        <v>84</v>
      </c>
      <c r="AO117" s="150" t="s">
        <v>85</v>
      </c>
      <c r="AP117" s="152"/>
      <c r="AQ117" s="64">
        <f t="shared" si="230"/>
        <v>1.78</v>
      </c>
      <c r="AR117" s="65">
        <f t="shared" si="242"/>
        <v>-3.6256600149777184E-2</v>
      </c>
      <c r="AS117" s="66">
        <f t="shared" si="243"/>
        <v>63.376882568040735</v>
      </c>
      <c r="AT117" s="67">
        <f t="shared" si="244"/>
        <v>-3.6256600149777184E-2</v>
      </c>
      <c r="AU117" s="13">
        <f t="shared" si="247"/>
        <v>-37.993058159165436</v>
      </c>
      <c r="AV117" s="66">
        <f t="shared" si="245"/>
        <v>-0.10553627266434844</v>
      </c>
      <c r="AW117" s="47">
        <f t="shared" si="246"/>
        <v>-20.802088030735426</v>
      </c>
    </row>
    <row r="118" spans="2:49" ht="18.649999999999999" customHeight="1" thickTop="1" thickBot="1">
      <c r="D118" s="37">
        <v>0</v>
      </c>
      <c r="E118" s="41">
        <v>0</v>
      </c>
      <c r="F118" s="39">
        <v>1</v>
      </c>
      <c r="G118" s="40">
        <v>0</v>
      </c>
      <c r="I118" s="37">
        <v>0</v>
      </c>
      <c r="J118" s="41">
        <f t="shared" ref="J118" si="306">IF(0=(1-$J$8*$K$8*$B115^2),10^14,$B115*$K$8/(1-$J$8*$K$8*$B115^2))</f>
        <v>3.8496180651057346</v>
      </c>
      <c r="K118" s="39">
        <v>1</v>
      </c>
      <c r="L118" s="40">
        <v>0</v>
      </c>
      <c r="N118" s="37">
        <f t="shared" ref="N118" si="307">D118*I115+F118*I118-E118*J115-G118*J118</f>
        <v>0</v>
      </c>
      <c r="O118" s="41">
        <f t="shared" ref="O118" si="308">(D118*J115+E118*I115+F118*J118+G118*I118)</f>
        <v>3.8496180651057346</v>
      </c>
      <c r="P118" s="39">
        <f t="shared" ref="P118" si="309">D118*K115+F118*K118-E118*L115-G118*L118</f>
        <v>1</v>
      </c>
      <c r="Q118" s="40">
        <f t="shared" ref="Q118" si="310">(D118*L115+E118*K115+F118*L118+G118*K118)</f>
        <v>0</v>
      </c>
      <c r="S118" s="37">
        <v>0</v>
      </c>
      <c r="T118" s="41">
        <v>0</v>
      </c>
      <c r="U118" s="39">
        <v>1</v>
      </c>
      <c r="V118" s="40">
        <v>0</v>
      </c>
      <c r="X118" s="37">
        <f t="shared" ref="X118" si="311">N118*S115+P118*S118-O118*T115-Q118*T118</f>
        <v>0</v>
      </c>
      <c r="Y118" s="41">
        <f t="shared" ref="Y118" si="312">(N118*T115+O118*S115+P118*T118+Q118*S118)</f>
        <v>3.8496180651057346</v>
      </c>
      <c r="Z118" s="39">
        <f t="shared" ref="Z118" si="313">N118*U115+P118*U118-O118*V115-Q118*V118</f>
        <v>15.173161475111927</v>
      </c>
      <c r="AA118" s="40">
        <f t="shared" ref="AA118" si="314">(N118*V115+O118*U115+P118*V118+Q118*U118)</f>
        <v>0</v>
      </c>
      <c r="AB118" s="8"/>
      <c r="AC118" s="37">
        <v>0</v>
      </c>
      <c r="AD118" s="40">
        <f>-1/($AD$8*$B115)</f>
        <v>-2.3763235294117644</v>
      </c>
      <c r="AE118" s="39">
        <v>1</v>
      </c>
      <c r="AF118" s="40">
        <v>0</v>
      </c>
      <c r="AH118" s="37">
        <f>X118*AC115+Z118*AC118-Y118*AD115-AA118*AD118</f>
        <v>0</v>
      </c>
      <c r="AI118" s="41">
        <f>(X118*AD115+Y118*AC115+Z118*AD118+AA118*AC118)</f>
        <v>-32.206722563766853</v>
      </c>
      <c r="AJ118" s="39">
        <f>X118*AE115+Z118*AE118-Y118*AF115-AA118*AF118</f>
        <v>15.173161475111927</v>
      </c>
      <c r="AK118" s="40">
        <f>(X118*AF115+Y118*AE115+Z118*AF118+AA118*AE118)</f>
        <v>0</v>
      </c>
      <c r="AL118" s="8"/>
      <c r="AM118" s="54">
        <f t="shared" ref="AM118" si="315">(180/PI())*ATAN(-1*(($AH106*AI115+AK115+$AH$8*AI118+AK118)/($AH$8*AH115+AJ115+$AH$8*AH118+AJ118)))</f>
        <v>-50.487047166884359</v>
      </c>
      <c r="AO118" s="151">
        <f t="shared" ref="AO118" si="316">20*LOG(((($AH$8*AH115+AJ115-$AH$8*AH118-AJ118)^2+($AH$8*AI115+AK115-$AH$8*AI118-AK118)^2)/(($AH$8*AH115+AJ115+$AH$8*AH118+AJ118)^2+($AH$8*AI115+AK115+$AH$8*AI118+AK118)^2))^0.5)</f>
        <v>-2.4927057334946032E-3</v>
      </c>
      <c r="AP118" s="152"/>
      <c r="AQ118" s="64">
        <f t="shared" si="230"/>
        <v>1.8</v>
      </c>
      <c r="AR118" s="65">
        <f t="shared" si="242"/>
        <v>-3.5482497782686064E-2</v>
      </c>
      <c r="AS118" s="66">
        <f t="shared" si="243"/>
        <v>62.617021404857425</v>
      </c>
      <c r="AT118" s="67">
        <f t="shared" si="244"/>
        <v>-3.5482497782686064E-2</v>
      </c>
      <c r="AU118" s="13">
        <f t="shared" si="247"/>
        <v>-37.057969751739925</v>
      </c>
      <c r="AV118" s="66">
        <f t="shared" si="245"/>
        <v>-0.10293880486594424</v>
      </c>
      <c r="AW118" s="47">
        <f t="shared" si="246"/>
        <v>-20.895430439841828</v>
      </c>
    </row>
    <row r="119" spans="2:49" ht="18.649999999999999" customHeight="1">
      <c r="AO119" s="48"/>
      <c r="AQ119" s="64">
        <f t="shared" si="230"/>
        <v>1.82</v>
      </c>
      <c r="AR119" s="65">
        <f t="shared" si="242"/>
        <v>-3.470487036138431E-2</v>
      </c>
      <c r="AS119" s="66">
        <f t="shared" si="243"/>
        <v>61.875862009822626</v>
      </c>
      <c r="AT119" s="67">
        <f t="shared" si="244"/>
        <v>-3.470487036138431E-2</v>
      </c>
      <c r="AU119" s="13">
        <f t="shared" si="247"/>
        <v>-36.158681433363036</v>
      </c>
      <c r="AV119" s="66">
        <f t="shared" si="245"/>
        <v>-0.10044078175934176</v>
      </c>
      <c r="AW119" s="47">
        <f t="shared" si="246"/>
        <v>-20.991279728261386</v>
      </c>
    </row>
    <row r="120" spans="2:49" ht="18.649999999999999" customHeight="1" thickBot="1">
      <c r="E120" s="29" t="s">
        <v>9</v>
      </c>
      <c r="J120" s="29" t="s">
        <v>10</v>
      </c>
      <c r="O120" s="29" t="s">
        <v>11</v>
      </c>
      <c r="T120" s="29" t="s">
        <v>12</v>
      </c>
      <c r="Y120" s="29" t="s">
        <v>13</v>
      </c>
      <c r="AD120" s="29" t="s">
        <v>12</v>
      </c>
      <c r="AI120" s="29" t="s">
        <v>81</v>
      </c>
      <c r="AQ120" s="64">
        <f t="shared" si="230"/>
        <v>1.84</v>
      </c>
      <c r="AR120" s="65">
        <f t="shared" si="242"/>
        <v>-3.3926702102793138E-2</v>
      </c>
      <c r="AS120" s="66">
        <f t="shared" si="243"/>
        <v>61.152688381155365</v>
      </c>
      <c r="AT120" s="67">
        <f t="shared" si="244"/>
        <v>-3.3926702102793138E-2</v>
      </c>
      <c r="AU120" s="13">
        <f t="shared" si="247"/>
        <v>-35.293271010047505</v>
      </c>
      <c r="AV120" s="66">
        <f t="shared" si="245"/>
        <v>-9.8036863916798625E-2</v>
      </c>
      <c r="AW120" s="47">
        <f t="shared" si="246"/>
        <v>-21.089378966701165</v>
      </c>
    </row>
    <row r="121" spans="2:49" ht="18.649999999999999" customHeight="1" thickBot="1">
      <c r="B121" s="28"/>
      <c r="D121" s="227" t="s">
        <v>70</v>
      </c>
      <c r="E121" s="228"/>
      <c r="F121" s="229" t="s">
        <v>71</v>
      </c>
      <c r="G121" s="230"/>
      <c r="H121" s="203"/>
      <c r="I121" s="231" t="s">
        <v>15</v>
      </c>
      <c r="J121" s="232"/>
      <c r="K121" s="233" t="s">
        <v>16</v>
      </c>
      <c r="L121" s="234"/>
      <c r="M121" s="30"/>
      <c r="N121" s="231" t="s">
        <v>72</v>
      </c>
      <c r="O121" s="232"/>
      <c r="P121" s="233" t="s">
        <v>73</v>
      </c>
      <c r="Q121" s="234"/>
      <c r="R121" s="30"/>
      <c r="S121" s="227" t="s">
        <v>74</v>
      </c>
      <c r="T121" s="228"/>
      <c r="U121" s="229" t="s">
        <v>75</v>
      </c>
      <c r="V121" s="230"/>
      <c r="W121" s="8"/>
      <c r="X121" s="231" t="s">
        <v>76</v>
      </c>
      <c r="Y121" s="232"/>
      <c r="Z121" s="233" t="s">
        <v>77</v>
      </c>
      <c r="AA121" s="234"/>
      <c r="AB121" s="8"/>
      <c r="AC121" s="231" t="s">
        <v>78</v>
      </c>
      <c r="AD121" s="232"/>
      <c r="AE121" s="233" t="s">
        <v>17</v>
      </c>
      <c r="AF121" s="234"/>
      <c r="AG121" s="8"/>
      <c r="AH121" s="231" t="s">
        <v>79</v>
      </c>
      <c r="AI121" s="232"/>
      <c r="AJ121" s="233" t="s">
        <v>80</v>
      </c>
      <c r="AK121" s="234"/>
      <c r="AL121" s="8"/>
      <c r="AM121" s="35" t="s">
        <v>82</v>
      </c>
      <c r="AO121" s="147" t="s">
        <v>83</v>
      </c>
      <c r="AP121" s="153"/>
      <c r="AQ121" s="64">
        <f t="shared" si="230"/>
        <v>1.86</v>
      </c>
      <c r="AR121" s="65">
        <f t="shared" si="242"/>
        <v>-3.3150585919675069E-2</v>
      </c>
      <c r="AS121" s="66">
        <f t="shared" si="243"/>
        <v>60.446822960954414</v>
      </c>
      <c r="AT121" s="67">
        <f t="shared" si="244"/>
        <v>-3.3150585919675069E-2</v>
      </c>
      <c r="AU121" s="13">
        <f t="shared" si="247"/>
        <v>-34.459952968039076</v>
      </c>
      <c r="AV121" s="66">
        <f t="shared" si="245"/>
        <v>-9.5722091577886317E-2</v>
      </c>
      <c r="AW121" s="47">
        <f t="shared" si="246"/>
        <v>-21.189495775002474</v>
      </c>
    </row>
    <row r="122" spans="2:49" ht="18.649999999999999" customHeight="1" thickTop="1" thickBot="1">
      <c r="B122" s="55">
        <v>0.36</v>
      </c>
      <c r="D122" s="37">
        <v>1</v>
      </c>
      <c r="E122" s="38">
        <v>0</v>
      </c>
      <c r="F122" s="39">
        <v>0</v>
      </c>
      <c r="G122" s="40">
        <f t="shared" ref="G122" si="317">-1/($E$8*$B122)</f>
        <v>-1.7754999999999999</v>
      </c>
      <c r="I122" s="37">
        <v>1</v>
      </c>
      <c r="J122" s="41">
        <v>0</v>
      </c>
      <c r="K122" s="39">
        <v>0</v>
      </c>
      <c r="L122" s="40">
        <v>0</v>
      </c>
      <c r="N122" s="37">
        <f t="shared" ref="N122" si="318">D122*I122+F122*I125-E122*J122-G122*J125</f>
        <v>9.4779175056027363</v>
      </c>
      <c r="O122" s="41">
        <f t="shared" ref="O122" si="319">(D122*J122+E122*I122+F122*J125+G122*I125)</f>
        <v>0</v>
      </c>
      <c r="P122" s="39">
        <f t="shared" ref="P122" si="320">D122*K122+F122*K125-E122*L122-G122*L125</f>
        <v>0</v>
      </c>
      <c r="Q122" s="40">
        <f t="shared" ref="Q122" si="321">(D122*L122+E122*K122+F122*L125+G122*K125)</f>
        <v>-1.7754999999999999</v>
      </c>
      <c r="S122" s="37">
        <v>1</v>
      </c>
      <c r="T122" s="38">
        <v>0</v>
      </c>
      <c r="U122" s="39">
        <v>0</v>
      </c>
      <c r="V122" s="40">
        <f t="shared" ref="V122" si="322">-1/($T$8*$B122)</f>
        <v>-3.4771666666666663</v>
      </c>
      <c r="X122" s="37">
        <f t="shared" ref="X122" si="323">N122*S122+P122*S125-O122*T122-Q122*T125</f>
        <v>9.4779175056027363</v>
      </c>
      <c r="Y122" s="41">
        <f t="shared" ref="Y122" si="324">(N122*T122+O122*S122+P122*T125+Q122*S125)</f>
        <v>0</v>
      </c>
      <c r="Z122" s="39">
        <f t="shared" ref="Z122" si="325">N122*U122+P122*U125-O122*V122-Q122*V125</f>
        <v>0</v>
      </c>
      <c r="AA122" s="40">
        <f t="shared" ref="AA122" si="326">(N122*V122+O122*U122+P122*V125+Q122*U125)</f>
        <v>-34.731798819898309</v>
      </c>
      <c r="AB122" s="8"/>
      <c r="AC122" s="37">
        <v>1</v>
      </c>
      <c r="AD122" s="38">
        <v>0</v>
      </c>
      <c r="AE122" s="39">
        <v>0</v>
      </c>
      <c r="AF122" s="40">
        <v>0</v>
      </c>
      <c r="AH122" s="37">
        <f>X122*AC122+Z122*AC125-Y122*AD122-AA122*AD125</f>
        <v>-68.47085154033293</v>
      </c>
      <c r="AI122" s="41">
        <f>(X122*AD122+Y122*AC122+Z122*AD125+AA122*AC125)</f>
        <v>0</v>
      </c>
      <c r="AJ122" s="39">
        <f>X122*AE122+Z122*AE125-Y122*AF122-AA122*AF125</f>
        <v>0</v>
      </c>
      <c r="AK122" s="40">
        <f>(X122*AF122+Y122*AE122+Z122*AF125+AA122*AE125)</f>
        <v>-34.731798819898309</v>
      </c>
      <c r="AL122" s="8"/>
      <c r="AM122" s="43">
        <f t="shared" ref="AM122" si="327">20*LOG((2*$AH$8)/(($AH$8*AH122+AJ122+$AH$8*AH125+AJ125)^2+($AH$8*AI122+AK122+$AH$8*AI125+AK125)^2)^0.5)</f>
        <v>-32.679197691151558</v>
      </c>
      <c r="AO122" s="148">
        <f t="shared" ref="AO122" si="328">((AH122^2+AI122^2)/(AH125^2+AI125^2))^0.5</f>
        <v>1.9713938336359436</v>
      </c>
      <c r="AP122" s="153"/>
      <c r="AQ122" s="64">
        <f t="shared" si="230"/>
        <v>1.88</v>
      </c>
      <c r="AR122" s="65">
        <f t="shared" si="242"/>
        <v>-3.2378765307667506E-2</v>
      </c>
      <c r="AS122" s="66">
        <f t="shared" si="243"/>
        <v>59.757623901593639</v>
      </c>
      <c r="AT122" s="67">
        <f t="shared" si="244"/>
        <v>-3.2378765307667506E-2</v>
      </c>
      <c r="AU122" s="13">
        <f t="shared" si="247"/>
        <v>-33.657066211708624</v>
      </c>
      <c r="AV122" s="66">
        <f t="shared" si="245"/>
        <v>-9.3491850588079517E-2</v>
      </c>
      <c r="AW122" s="47">
        <f t="shared" si="246"/>
        <v>-21.291419598581932</v>
      </c>
    </row>
    <row r="123" spans="2:49" ht="18.649999999999999" customHeight="1" thickBot="1">
      <c r="D123" s="45"/>
      <c r="G123" s="46"/>
      <c r="I123" s="45"/>
      <c r="L123" s="46"/>
      <c r="N123" s="45"/>
      <c r="Q123" s="46"/>
      <c r="S123" s="45"/>
      <c r="V123" s="46"/>
      <c r="X123" s="45"/>
      <c r="AA123" s="46"/>
      <c r="AC123" s="45"/>
      <c r="AF123" s="46"/>
      <c r="AH123" s="45"/>
      <c r="AK123" s="46"/>
      <c r="AO123" s="149"/>
      <c r="AP123" s="149"/>
      <c r="AQ123" s="64">
        <f t="shared" si="230"/>
        <v>1.9</v>
      </c>
      <c r="AR123" s="65">
        <f t="shared" si="242"/>
        <v>-3.1613172218180302E-2</v>
      </c>
      <c r="AS123" s="66">
        <f t="shared" si="243"/>
        <v>59.084482577359466</v>
      </c>
      <c r="AT123" s="67">
        <f t="shared" si="244"/>
        <v>-3.1613172218180302E-2</v>
      </c>
      <c r="AU123" s="13">
        <f t="shared" si="247"/>
        <v>-32.883063124474859</v>
      </c>
      <c r="AV123" s="66">
        <f t="shared" si="245"/>
        <v>-9.1341842012430161E-2</v>
      </c>
      <c r="AW123" s="47">
        <f t="shared" si="246"/>
        <v>-21.394959338548478</v>
      </c>
    </row>
    <row r="124" spans="2:49" ht="18.649999999999999" customHeight="1" thickBot="1">
      <c r="D124" s="227" t="s">
        <v>70</v>
      </c>
      <c r="E124" s="228"/>
      <c r="F124" s="229" t="s">
        <v>71</v>
      </c>
      <c r="G124" s="230"/>
      <c r="H124" s="203"/>
      <c r="I124" s="231" t="s">
        <v>15</v>
      </c>
      <c r="J124" s="232"/>
      <c r="K124" s="233" t="s">
        <v>16</v>
      </c>
      <c r="L124" s="234"/>
      <c r="M124" s="30"/>
      <c r="N124" s="231" t="s">
        <v>72</v>
      </c>
      <c r="O124" s="232"/>
      <c r="P124" s="233" t="s">
        <v>73</v>
      </c>
      <c r="Q124" s="234"/>
      <c r="R124" s="30"/>
      <c r="S124" s="227" t="s">
        <v>74</v>
      </c>
      <c r="T124" s="228"/>
      <c r="U124" s="229" t="s">
        <v>75</v>
      </c>
      <c r="V124" s="230"/>
      <c r="W124" s="8"/>
      <c r="X124" s="231" t="s">
        <v>76</v>
      </c>
      <c r="Y124" s="232"/>
      <c r="Z124" s="233" t="s">
        <v>77</v>
      </c>
      <c r="AA124" s="234"/>
      <c r="AB124" s="8"/>
      <c r="AC124" s="231" t="s">
        <v>78</v>
      </c>
      <c r="AD124" s="232"/>
      <c r="AE124" s="233" t="s">
        <v>17</v>
      </c>
      <c r="AF124" s="234"/>
      <c r="AG124" s="8"/>
      <c r="AH124" s="231" t="s">
        <v>79</v>
      </c>
      <c r="AI124" s="232"/>
      <c r="AJ124" s="233" t="s">
        <v>80</v>
      </c>
      <c r="AK124" s="234"/>
      <c r="AL124" s="8"/>
      <c r="AM124" s="52" t="s">
        <v>84</v>
      </c>
      <c r="AO124" s="150" t="s">
        <v>85</v>
      </c>
      <c r="AP124" s="152"/>
      <c r="AQ124" s="64">
        <f t="shared" si="230"/>
        <v>1.92</v>
      </c>
      <c r="AR124" s="65">
        <f t="shared" si="242"/>
        <v>-3.0855461230876055E-2</v>
      </c>
      <c r="AS124" s="66">
        <f t="shared" si="243"/>
        <v>58.426821314869969</v>
      </c>
      <c r="AT124" s="67">
        <f t="shared" si="244"/>
        <v>-3.0855461230876055E-2</v>
      </c>
      <c r="AU124" s="13">
        <f t="shared" si="247"/>
        <v>-32.136499788310118</v>
      </c>
      <c r="AV124" s="66">
        <f t="shared" si="245"/>
        <v>-8.9268054967528113E-2</v>
      </c>
      <c r="AW124" s="47">
        <f t="shared" si="246"/>
        <v>-21.499941282653474</v>
      </c>
    </row>
    <row r="125" spans="2:49" ht="18.649999999999999" customHeight="1" thickTop="1" thickBot="1">
      <c r="D125" s="37">
        <v>0</v>
      </c>
      <c r="E125" s="41">
        <v>0</v>
      </c>
      <c r="F125" s="39">
        <v>1</v>
      </c>
      <c r="G125" s="40">
        <v>0</v>
      </c>
      <c r="I125" s="37">
        <v>0</v>
      </c>
      <c r="J125" s="41">
        <f t="shared" ref="J125" si="329">IF(0=(1-$J$8*$K$8*$B122^2),10^14,$B122*$K$8/(1-$J$8*$K$8*$B122^2))</f>
        <v>4.7749464971009505</v>
      </c>
      <c r="K125" s="39">
        <v>1</v>
      </c>
      <c r="L125" s="40">
        <v>0</v>
      </c>
      <c r="N125" s="37">
        <f t="shared" ref="N125" si="330">D125*I122+F125*I125-E125*J122-G125*J125</f>
        <v>0</v>
      </c>
      <c r="O125" s="41">
        <f t="shared" ref="O125" si="331">(D125*J122+E125*I122+F125*J125+G125*I125)</f>
        <v>4.7749464971009505</v>
      </c>
      <c r="P125" s="39">
        <f t="shared" ref="P125" si="332">D125*K122+F125*K125-E125*L122-G125*L125</f>
        <v>1</v>
      </c>
      <c r="Q125" s="40">
        <f t="shared" ref="Q125" si="333">(D125*L122+E125*K122+F125*L125+G125*K125)</f>
        <v>0</v>
      </c>
      <c r="S125" s="37">
        <v>0</v>
      </c>
      <c r="T125" s="41">
        <v>0</v>
      </c>
      <c r="U125" s="39">
        <v>1</v>
      </c>
      <c r="V125" s="40">
        <v>0</v>
      </c>
      <c r="X125" s="37">
        <f t="shared" ref="X125" si="334">N125*S122+P125*S125-O125*T122-Q125*T125</f>
        <v>0</v>
      </c>
      <c r="Y125" s="41">
        <f t="shared" ref="Y125" si="335">(N125*T122+O125*S122+P125*T125+Q125*S125)</f>
        <v>4.7749464971009505</v>
      </c>
      <c r="Z125" s="39">
        <f t="shared" ref="Z125" si="336">N125*U122+P125*U125-O125*V122-Q125*V125</f>
        <v>17.603284794836188</v>
      </c>
      <c r="AA125" s="40">
        <f t="shared" ref="AA125" si="337">(N125*V122+O125*U122+P125*V125+Q125*U125)</f>
        <v>0</v>
      </c>
      <c r="AB125" s="8"/>
      <c r="AC125" s="37">
        <v>0</v>
      </c>
      <c r="AD125" s="40">
        <f>-1/($AD$8*$B122)</f>
        <v>-2.2443055555555556</v>
      </c>
      <c r="AE125" s="39">
        <v>1</v>
      </c>
      <c r="AF125" s="40">
        <v>0</v>
      </c>
      <c r="AH125" s="37">
        <f>X125*AC122+Z125*AC125-Y125*AD122-AA125*AD125</f>
        <v>0</v>
      </c>
      <c r="AI125" s="41">
        <f>(X125*AD122+Y125*AC122+Z125*AD125+AA125*AC125)</f>
        <v>-34.732203363976545</v>
      </c>
      <c r="AJ125" s="39">
        <f>X125*AE122+Z125*AE125-Y125*AF122-AA125*AF125</f>
        <v>17.603284794836188</v>
      </c>
      <c r="AK125" s="40">
        <f>(X125*AF122+Y125*AE122+Z125*AF125+AA125*AE125)</f>
        <v>0</v>
      </c>
      <c r="AL125" s="8"/>
      <c r="AM125" s="54">
        <f t="shared" ref="AM125" si="338">(180/PI())*ATAN(-1*(($AH113*AI122+AK122+$AH$8*AI125+AK125)/($AH$8*AH122+AJ122+$AH$8*AH125+AJ125)))</f>
        <v>-53.785177073100037</v>
      </c>
      <c r="AO125" s="151">
        <f t="shared" ref="AO125" si="339">20*LOG(((($AH$8*AH122+AJ122-$AH$8*AH125-AJ125)^2+($AH$8*AI122+AK122-$AH$8*AI125-AK125)^2)/(($AH$8*AH122+AJ122+$AH$8*AH125+AJ125)^2+($AH$8*AI122+AK122+$AH$8*AI125+AK125)^2))^0.5)</f>
        <v>-2.3441302723119285E-3</v>
      </c>
      <c r="AP125" s="152"/>
      <c r="AQ125" s="64">
        <f t="shared" si="230"/>
        <v>1.94</v>
      </c>
      <c r="AR125" s="65">
        <f t="shared" si="242"/>
        <v>-3.0107040332178998E-2</v>
      </c>
      <c r="AS125" s="66">
        <f t="shared" si="243"/>
        <v>57.784091319103766</v>
      </c>
      <c r="AT125" s="67">
        <f t="shared" si="244"/>
        <v>-3.0107040332178998E-2</v>
      </c>
      <c r="AU125" s="13">
        <f t="shared" si="247"/>
        <v>-31.416027220130232</v>
      </c>
      <c r="AV125" s="66">
        <f t="shared" si="245"/>
        <v>-8.7266742278139534E-2</v>
      </c>
      <c r="AW125" s="47">
        <f t="shared" si="246"/>
        <v>-21.606207293143726</v>
      </c>
    </row>
    <row r="126" spans="2:49" ht="18.649999999999999" customHeight="1">
      <c r="AO126" s="48"/>
      <c r="AQ126" s="64">
        <f t="shared" si="230"/>
        <v>1.96</v>
      </c>
      <c r="AR126" s="65">
        <f t="shared" si="242"/>
        <v>-2.9369098593668638E-2</v>
      </c>
      <c r="AS126" s="66">
        <f t="shared" si="243"/>
        <v>57.155770774701161</v>
      </c>
      <c r="AT126" s="67">
        <f t="shared" si="244"/>
        <v>-2.9369098593668638E-2</v>
      </c>
      <c r="AU126" s="13">
        <f t="shared" si="247"/>
        <v>-30.720383502714881</v>
      </c>
      <c r="AV126" s="66">
        <f t="shared" si="245"/>
        <v>-8.5334398618652454E-2</v>
      </c>
      <c r="AW126" s="47">
        <f t="shared" si="246"/>
        <v>-21.713613214829838</v>
      </c>
    </row>
    <row r="127" spans="2:49" ht="18.649999999999999" customHeight="1" thickBot="1">
      <c r="E127" s="29" t="s">
        <v>9</v>
      </c>
      <c r="J127" s="29" t="s">
        <v>10</v>
      </c>
      <c r="O127" s="29" t="s">
        <v>11</v>
      </c>
      <c r="T127" s="29" t="s">
        <v>12</v>
      </c>
      <c r="Y127" s="29" t="s">
        <v>13</v>
      </c>
      <c r="AD127" s="29" t="s">
        <v>12</v>
      </c>
      <c r="AI127" s="29" t="s">
        <v>81</v>
      </c>
      <c r="AQ127" s="64">
        <f t="shared" si="230"/>
        <v>1.98</v>
      </c>
      <c r="AR127" s="65">
        <f t="shared" si="242"/>
        <v>-2.8642631028488082E-2</v>
      </c>
      <c r="AS127" s="66">
        <f t="shared" si="243"/>
        <v>56.541363104646862</v>
      </c>
      <c r="AT127" s="67">
        <f t="shared" si="244"/>
        <v>-2.8642631028488082E-2</v>
      </c>
      <c r="AU127" s="13">
        <f t="shared" si="247"/>
        <v>-30.048386704290635</v>
      </c>
      <c r="AV127" s="66">
        <f t="shared" si="245"/>
        <v>-8.346774084525177E-2</v>
      </c>
      <c r="AW127" s="47">
        <f t="shared" si="246"/>
        <v>-21.822027472599149</v>
      </c>
    </row>
    <row r="128" spans="2:49" ht="18.649999999999999" customHeight="1" thickBot="1">
      <c r="B128" s="28"/>
      <c r="D128" s="227" t="s">
        <v>70</v>
      </c>
      <c r="E128" s="228"/>
      <c r="F128" s="229" t="s">
        <v>71</v>
      </c>
      <c r="G128" s="230"/>
      <c r="H128" s="203"/>
      <c r="I128" s="231" t="s">
        <v>15</v>
      </c>
      <c r="J128" s="232"/>
      <c r="K128" s="233" t="s">
        <v>16</v>
      </c>
      <c r="L128" s="234"/>
      <c r="M128" s="30"/>
      <c r="N128" s="231" t="s">
        <v>72</v>
      </c>
      <c r="O128" s="232"/>
      <c r="P128" s="233" t="s">
        <v>73</v>
      </c>
      <c r="Q128" s="234"/>
      <c r="R128" s="30"/>
      <c r="S128" s="227" t="s">
        <v>74</v>
      </c>
      <c r="T128" s="228"/>
      <c r="U128" s="229" t="s">
        <v>75</v>
      </c>
      <c r="V128" s="230"/>
      <c r="W128" s="8"/>
      <c r="X128" s="231" t="s">
        <v>76</v>
      </c>
      <c r="Y128" s="232"/>
      <c r="Z128" s="233" t="s">
        <v>77</v>
      </c>
      <c r="AA128" s="234"/>
      <c r="AB128" s="8"/>
      <c r="AC128" s="231" t="s">
        <v>78</v>
      </c>
      <c r="AD128" s="232"/>
      <c r="AE128" s="233" t="s">
        <v>17</v>
      </c>
      <c r="AF128" s="234"/>
      <c r="AG128" s="8"/>
      <c r="AH128" s="231" t="s">
        <v>79</v>
      </c>
      <c r="AI128" s="232"/>
      <c r="AJ128" s="233" t="s">
        <v>80</v>
      </c>
      <c r="AK128" s="234"/>
      <c r="AL128" s="8"/>
      <c r="AM128" s="35" t="s">
        <v>82</v>
      </c>
      <c r="AO128" s="147" t="s">
        <v>83</v>
      </c>
      <c r="AP128" s="153"/>
      <c r="AQ128" s="64">
        <f t="shared" si="230"/>
        <v>2</v>
      </c>
      <c r="AR128" s="65">
        <f t="shared" si="242"/>
        <v>-2.7928460886218802E-2</v>
      </c>
      <c r="AS128" s="66">
        <f t="shared" si="243"/>
        <v>55.940395370561049</v>
      </c>
      <c r="AT128" s="67">
        <f t="shared" si="244"/>
        <v>-2.7928460886218802E-2</v>
      </c>
      <c r="AU128" s="13">
        <f t="shared" si="247"/>
        <v>-29.398928494941121</v>
      </c>
      <c r="AV128" s="66">
        <f t="shared" si="245"/>
        <v>-8.166369026372533E-2</v>
      </c>
      <c r="AW128" s="47">
        <f t="shared" si="246"/>
        <v>-21.931329832458999</v>
      </c>
    </row>
    <row r="129" spans="2:49" ht="18.649999999999999" customHeight="1" thickTop="1" thickBot="1">
      <c r="B129" s="55">
        <v>0.38</v>
      </c>
      <c r="D129" s="37">
        <v>1</v>
      </c>
      <c r="E129" s="38">
        <v>0</v>
      </c>
      <c r="F129" s="39">
        <v>0</v>
      </c>
      <c r="G129" s="40">
        <f t="shared" ref="G129" si="340">-1/($E$8*$B129)</f>
        <v>-1.6820526315789472</v>
      </c>
      <c r="I129" s="37">
        <v>1</v>
      </c>
      <c r="J129" s="41">
        <v>0</v>
      </c>
      <c r="K129" s="39">
        <v>0</v>
      </c>
      <c r="L129" s="40">
        <v>0</v>
      </c>
      <c r="N129" s="37">
        <f t="shared" ref="N129" si="341">D129*I129+F129*I132-E129*J129-G129*J132</f>
        <v>11.354799413975334</v>
      </c>
      <c r="O129" s="41">
        <f t="shared" ref="O129" si="342">(D129*J129+E129*I129+F129*J132+G129*I132)</f>
        <v>0</v>
      </c>
      <c r="P129" s="39">
        <f t="shared" ref="P129" si="343">D129*K129+F129*K132-E129*L129-G129*L132</f>
        <v>0</v>
      </c>
      <c r="Q129" s="40">
        <f t="shared" ref="Q129" si="344">(D129*L129+E129*K129+F129*L132+G129*K132)</f>
        <v>-1.6820526315789472</v>
      </c>
      <c r="S129" s="37">
        <v>1</v>
      </c>
      <c r="T129" s="38">
        <v>0</v>
      </c>
      <c r="U129" s="39">
        <v>0</v>
      </c>
      <c r="V129" s="40">
        <f t="shared" ref="V129" si="345">-1/($T$8*$B129)</f>
        <v>-3.2941578947368417</v>
      </c>
      <c r="X129" s="37">
        <f t="shared" ref="X129" si="346">N129*S129+P129*S132-O129*T129-Q129*T132</f>
        <v>11.354799413975334</v>
      </c>
      <c r="Y129" s="41">
        <f t="shared" ref="Y129" si="347">(N129*T129+O129*S129+P129*T132+Q129*S132)</f>
        <v>0</v>
      </c>
      <c r="Z129" s="39">
        <f t="shared" ref="Z129" si="348">N129*U129+P129*U132-O129*V129-Q129*V132</f>
        <v>0</v>
      </c>
      <c r="AA129" s="40">
        <f t="shared" ref="AA129" si="349">(N129*V129+O129*U129+P129*V132+Q129*U132)</f>
        <v>-39.086554764279057</v>
      </c>
      <c r="AB129" s="8"/>
      <c r="AC129" s="37">
        <v>1</v>
      </c>
      <c r="AD129" s="38">
        <v>0</v>
      </c>
      <c r="AE129" s="39">
        <v>0</v>
      </c>
      <c r="AF129" s="40">
        <v>0</v>
      </c>
      <c r="AH129" s="37">
        <f>X129*AC129+Z129*AC132-Y129*AD129-AA129*AD132</f>
        <v>-71.750416169706924</v>
      </c>
      <c r="AI129" s="41">
        <f>(X129*AD129+Y129*AC129+Z129*AD132+AA129*AC132)</f>
        <v>0</v>
      </c>
      <c r="AJ129" s="39">
        <f>X129*AE129+Z129*AE132-Y129*AF129-AA129*AF132</f>
        <v>0</v>
      </c>
      <c r="AK129" s="40">
        <f>(X129*AF129+Y129*AE129+Z129*AF132+AA129*AE132)</f>
        <v>-39.086554764279057</v>
      </c>
      <c r="AL129" s="8"/>
      <c r="AM129" s="43">
        <f t="shared" ref="AM129" si="350">20*LOG((2*$AH$8)/(($AH$8*AH129+AJ129+$AH$8*AH132+AJ132)^2+($AH$8*AI129+AK129+$AH$8*AI132+AK132)^2)^0.5)</f>
        <v>-33.353812732434918</v>
      </c>
      <c r="AO129" s="148">
        <f t="shared" ref="AO129" si="351">((AH129^2+AI129^2)/(AH132^2+AI132^2))^0.5</f>
        <v>1.8356582546996136</v>
      </c>
      <c r="AP129" s="153"/>
      <c r="AQ129" s="64">
        <f t="shared" si="230"/>
        <v>2.02</v>
      </c>
      <c r="AR129" s="65">
        <f t="shared" si="242"/>
        <v>-2.7227259628262668E-2</v>
      </c>
      <c r="AS129" s="66">
        <f t="shared" si="243"/>
        <v>55.352416800662226</v>
      </c>
      <c r="AT129" s="67">
        <f t="shared" si="244"/>
        <v>-2.7227259628262668E-2</v>
      </c>
      <c r="AU129" s="13">
        <f t="shared" si="247"/>
        <v>-28.770968380033654</v>
      </c>
      <c r="AV129" s="66">
        <f t="shared" si="245"/>
        <v>-7.9919356611204598E-2</v>
      </c>
      <c r="AW129" s="47">
        <f t="shared" si="246"/>
        <v>-22.041410304200362</v>
      </c>
    </row>
    <row r="130" spans="2:49" ht="18.649999999999999" customHeight="1" thickBot="1">
      <c r="D130" s="45"/>
      <c r="G130" s="46"/>
      <c r="I130" s="45"/>
      <c r="L130" s="46"/>
      <c r="N130" s="45"/>
      <c r="Q130" s="46"/>
      <c r="S130" s="45"/>
      <c r="V130" s="46"/>
      <c r="X130" s="45"/>
      <c r="AA130" s="46"/>
      <c r="AC130" s="45"/>
      <c r="AF130" s="46"/>
      <c r="AH130" s="45"/>
      <c r="AK130" s="46"/>
      <c r="AO130" s="149"/>
      <c r="AP130" s="149"/>
      <c r="AQ130" s="64">
        <f t="shared" si="230"/>
        <v>2.04</v>
      </c>
      <c r="AR130" s="65">
        <f t="shared" si="242"/>
        <v>-2.6539564807091867E-2</v>
      </c>
      <c r="AS130" s="66">
        <f t="shared" si="243"/>
        <v>54.776997433061553</v>
      </c>
      <c r="AT130" s="67">
        <f t="shared" si="244"/>
        <v>-2.6539564807091867E-2</v>
      </c>
      <c r="AU130" s="13">
        <f t="shared" si="247"/>
        <v>-28.163528481140052</v>
      </c>
      <c r="AV130" s="66">
        <f t="shared" si="245"/>
        <v>-7.8232023558722372E-2</v>
      </c>
      <c r="AW130" s="47">
        <f t="shared" si="246"/>
        <v>-22.152168167088533</v>
      </c>
    </row>
    <row r="131" spans="2:49" ht="18.649999999999999" customHeight="1" thickBot="1">
      <c r="D131" s="227" t="s">
        <v>70</v>
      </c>
      <c r="E131" s="228"/>
      <c r="F131" s="229" t="s">
        <v>71</v>
      </c>
      <c r="G131" s="230"/>
      <c r="H131" s="203"/>
      <c r="I131" s="231" t="s">
        <v>15</v>
      </c>
      <c r="J131" s="232"/>
      <c r="K131" s="233" t="s">
        <v>16</v>
      </c>
      <c r="L131" s="234"/>
      <c r="M131" s="30"/>
      <c r="N131" s="231" t="s">
        <v>72</v>
      </c>
      <c r="O131" s="232"/>
      <c r="P131" s="233" t="s">
        <v>73</v>
      </c>
      <c r="Q131" s="234"/>
      <c r="R131" s="30"/>
      <c r="S131" s="227" t="s">
        <v>74</v>
      </c>
      <c r="T131" s="228"/>
      <c r="U131" s="229" t="s">
        <v>75</v>
      </c>
      <c r="V131" s="230"/>
      <c r="W131" s="8"/>
      <c r="X131" s="231" t="s">
        <v>76</v>
      </c>
      <c r="Y131" s="232"/>
      <c r="Z131" s="233" t="s">
        <v>77</v>
      </c>
      <c r="AA131" s="234"/>
      <c r="AB131" s="8"/>
      <c r="AC131" s="231" t="s">
        <v>78</v>
      </c>
      <c r="AD131" s="232"/>
      <c r="AE131" s="233" t="s">
        <v>17</v>
      </c>
      <c r="AF131" s="234"/>
      <c r="AG131" s="8"/>
      <c r="AH131" s="231" t="s">
        <v>79</v>
      </c>
      <c r="AI131" s="232"/>
      <c r="AJ131" s="233" t="s">
        <v>80</v>
      </c>
      <c r="AK131" s="234"/>
      <c r="AL131" s="8"/>
      <c r="AM131" s="52" t="s">
        <v>84</v>
      </c>
      <c r="AO131" s="150" t="s">
        <v>85</v>
      </c>
      <c r="AP131" s="152"/>
      <c r="AQ131" s="64">
        <f t="shared" si="230"/>
        <v>2.06</v>
      </c>
      <c r="AR131" s="65">
        <f t="shared" si="242"/>
        <v>-2.5865796054538231E-2</v>
      </c>
      <c r="AS131" s="66">
        <f t="shared" si="243"/>
        <v>54.213726863438751</v>
      </c>
      <c r="AT131" s="67">
        <f t="shared" si="244"/>
        <v>-2.5865796054538231E-2</v>
      </c>
      <c r="AU131" s="13">
        <f t="shared" si="247"/>
        <v>-27.575688803747031</v>
      </c>
      <c r="AV131" s="66">
        <f t="shared" si="245"/>
        <v>-7.6599135565963969E-2</v>
      </c>
      <c r="AW131" s="47">
        <f t="shared" si="246"/>
        <v>-22.263511102745529</v>
      </c>
    </row>
    <row r="132" spans="2:49" ht="18.649999999999999" customHeight="1" thickTop="1" thickBot="1">
      <c r="D132" s="37">
        <v>0</v>
      </c>
      <c r="E132" s="41">
        <v>0</v>
      </c>
      <c r="F132" s="39">
        <v>1</v>
      </c>
      <c r="G132" s="40">
        <v>0</v>
      </c>
      <c r="I132" s="37">
        <v>0</v>
      </c>
      <c r="J132" s="41">
        <f t="shared" ref="J132" si="352">IF(0=(1-$J$8*$K$8*$B129^2),10^14,$B129*$K$8/(1-$J$8*$K$8*$B129^2))</f>
        <v>6.156049590585793</v>
      </c>
      <c r="K132" s="39">
        <v>1</v>
      </c>
      <c r="L132" s="40">
        <v>0</v>
      </c>
      <c r="N132" s="37">
        <f t="shared" ref="N132" si="353">D132*I129+F132*I132-E132*J129-G132*J132</f>
        <v>0</v>
      </c>
      <c r="O132" s="41">
        <f t="shared" ref="O132" si="354">(D132*J129+E132*I129+F132*J132+G132*I132)</f>
        <v>6.156049590585793</v>
      </c>
      <c r="P132" s="39">
        <f t="shared" ref="P132" si="355">D132*K129+F132*K132-E132*L129-G132*L132</f>
        <v>1</v>
      </c>
      <c r="Q132" s="40">
        <f t="shared" ref="Q132" si="356">(D132*L129+E132*K129+F132*L132+G132*K132)</f>
        <v>0</v>
      </c>
      <c r="S132" s="37">
        <v>0</v>
      </c>
      <c r="T132" s="41">
        <v>0</v>
      </c>
      <c r="U132" s="39">
        <v>1</v>
      </c>
      <c r="V132" s="40">
        <v>0</v>
      </c>
      <c r="X132" s="37">
        <f t="shared" ref="X132" si="357">N132*S129+P132*S132-O132*T129-Q132*T132</f>
        <v>0</v>
      </c>
      <c r="Y132" s="41">
        <f t="shared" ref="Y132" si="358">(N132*T129+O132*S129+P132*T132+Q132*S132)</f>
        <v>6.156049590585793</v>
      </c>
      <c r="Z132" s="39">
        <f t="shared" ref="Z132" si="359">N132*U129+P132*U132-O132*V129-Q132*V132</f>
        <v>21.278999359219693</v>
      </c>
      <c r="AA132" s="40">
        <f t="shared" ref="AA132" si="360">(N132*V129+O132*U129+P132*V132+Q132*U132)</f>
        <v>0</v>
      </c>
      <c r="AB132" s="8"/>
      <c r="AC132" s="37">
        <v>0</v>
      </c>
      <c r="AD132" s="40">
        <f>-1/($AD$8*$B129)</f>
        <v>-2.1261842105263153</v>
      </c>
      <c r="AE132" s="39">
        <v>1</v>
      </c>
      <c r="AF132" s="40">
        <v>0</v>
      </c>
      <c r="AH132" s="37">
        <f>X132*AC129+Z132*AC132-Y132*AD129-AA132*AD132</f>
        <v>0</v>
      </c>
      <c r="AI132" s="41">
        <f>(X132*AD129+Y132*AC129+Z132*AD132+AA132*AC132)</f>
        <v>-39.087022862786696</v>
      </c>
      <c r="AJ132" s="39">
        <f>X132*AE129+Z132*AE132-Y132*AF129-AA132*AF132</f>
        <v>21.278999359219693</v>
      </c>
      <c r="AK132" s="40">
        <f>(X132*AF129+Y132*AE129+Z132*AF132+AA132*AE132)</f>
        <v>0</v>
      </c>
      <c r="AL132" s="8"/>
      <c r="AM132" s="54">
        <f t="shared" ref="AM132" si="361">(180/PI())*ATAN(-1*(($AH120*AI129+AK129+$AH$8*AI132+AK132)/($AH$8*AH129+AJ129+$AH$8*AH132+AJ132)))</f>
        <v>-57.152391347758119</v>
      </c>
      <c r="AO132" s="151">
        <f t="shared" ref="AO132" si="362">20*LOG(((($AH$8*AH129+AJ129-$AH$8*AH132-AJ132)^2+($AH$8*AI129+AK129-$AH$8*AI132-AK132)^2)/(($AH$8*AH129+AJ129+$AH$8*AH132+AJ132)^2+($AH$8*AI129+AK129+$AH$8*AI132+AK132)^2))^0.5)</f>
        <v>-2.0067966807310335E-3</v>
      </c>
      <c r="AP132" s="152"/>
      <c r="AQ132" s="64">
        <f t="shared" si="230"/>
        <v>2.08</v>
      </c>
      <c r="AR132" s="65">
        <f t="shared" si="242"/>
        <v>-2.5206269366693429E-2</v>
      </c>
      <c r="AS132" s="66">
        <f t="shared" si="243"/>
        <v>53.66221308736381</v>
      </c>
      <c r="AT132" s="67">
        <f t="shared" si="244"/>
        <v>-2.5206269366693429E-2</v>
      </c>
      <c r="AU132" s="13">
        <f t="shared" si="247"/>
        <v>-27.006582938691157</v>
      </c>
      <c r="AV132" s="66">
        <f t="shared" si="245"/>
        <v>-7.5018285940808768E-2</v>
      </c>
      <c r="AW132" s="47">
        <f t="shared" si="246"/>
        <v>-22.375354421692194</v>
      </c>
    </row>
    <row r="133" spans="2:49" ht="18.649999999999999" customHeight="1">
      <c r="AO133" s="48"/>
      <c r="AQ133" s="64">
        <f t="shared" si="230"/>
        <v>2.1</v>
      </c>
      <c r="AR133" s="65">
        <f t="shared" si="242"/>
        <v>-2.4561209856311737E-2</v>
      </c>
      <c r="AS133" s="66">
        <f t="shared" si="243"/>
        <v>53.122081428589986</v>
      </c>
      <c r="AT133" s="67">
        <f t="shared" si="244"/>
        <v>-2.4561209856311737E-2</v>
      </c>
      <c r="AU133" s="13">
        <f t="shared" si="247"/>
        <v>-26.455394150756437</v>
      </c>
      <c r="AV133" s="66">
        <f t="shared" si="245"/>
        <v>-7.3487205974323441E-2</v>
      </c>
      <c r="AW133" s="47">
        <f t="shared" si="246"/>
        <v>-22.487620371947948</v>
      </c>
    </row>
    <row r="134" spans="2:49" ht="18.649999999999999" customHeight="1" thickBot="1">
      <c r="E134" s="29" t="s">
        <v>9</v>
      </c>
      <c r="J134" s="29" t="s">
        <v>10</v>
      </c>
      <c r="O134" s="29" t="s">
        <v>11</v>
      </c>
      <c r="T134" s="29" t="s">
        <v>12</v>
      </c>
      <c r="Y134" s="29" t="s">
        <v>13</v>
      </c>
      <c r="AD134" s="29" t="s">
        <v>12</v>
      </c>
      <c r="AI134" s="29" t="s">
        <v>81</v>
      </c>
      <c r="AQ134" s="64">
        <f t="shared" si="230"/>
        <v>2.12</v>
      </c>
      <c r="AR134" s="65">
        <f t="shared" si="242"/>
        <v>-2.3930763128022697E-2</v>
      </c>
      <c r="AS134" s="66">
        <f t="shared" si="243"/>
        <v>52.592973545574857</v>
      </c>
      <c r="AT134" s="67">
        <f t="shared" si="244"/>
        <v>-2.3930763128022697E-2</v>
      </c>
      <c r="AU134" s="13">
        <f t="shared" si="247"/>
        <v>-25.921351813574113</v>
      </c>
      <c r="AV134" s="66">
        <f t="shared" si="245"/>
        <v>-7.2003755037705869E-2</v>
      </c>
      <c r="AW134" s="47">
        <f t="shared" si="246"/>
        <v>-22.600237519710319</v>
      </c>
    </row>
    <row r="135" spans="2:49" ht="18.649999999999999" customHeight="1" thickBot="1">
      <c r="B135" s="28"/>
      <c r="D135" s="227" t="s">
        <v>70</v>
      </c>
      <c r="E135" s="228"/>
      <c r="F135" s="229" t="s">
        <v>71</v>
      </c>
      <c r="G135" s="230"/>
      <c r="H135" s="203"/>
      <c r="I135" s="231" t="s">
        <v>15</v>
      </c>
      <c r="J135" s="232"/>
      <c r="K135" s="233" t="s">
        <v>16</v>
      </c>
      <c r="L135" s="234"/>
      <c r="M135" s="30"/>
      <c r="N135" s="231" t="s">
        <v>72</v>
      </c>
      <c r="O135" s="232"/>
      <c r="P135" s="233" t="s">
        <v>73</v>
      </c>
      <c r="Q135" s="234"/>
      <c r="R135" s="30"/>
      <c r="S135" s="227" t="s">
        <v>74</v>
      </c>
      <c r="T135" s="228"/>
      <c r="U135" s="229" t="s">
        <v>75</v>
      </c>
      <c r="V135" s="230"/>
      <c r="W135" s="8"/>
      <c r="X135" s="231" t="s">
        <v>76</v>
      </c>
      <c r="Y135" s="232"/>
      <c r="Z135" s="233" t="s">
        <v>77</v>
      </c>
      <c r="AA135" s="234"/>
      <c r="AB135" s="8"/>
      <c r="AC135" s="231" t="s">
        <v>78</v>
      </c>
      <c r="AD135" s="232"/>
      <c r="AE135" s="233" t="s">
        <v>17</v>
      </c>
      <c r="AF135" s="234"/>
      <c r="AG135" s="8"/>
      <c r="AH135" s="231" t="s">
        <v>79</v>
      </c>
      <c r="AI135" s="232"/>
      <c r="AJ135" s="233" t="s">
        <v>80</v>
      </c>
      <c r="AK135" s="234"/>
      <c r="AL135" s="8"/>
      <c r="AM135" s="35" t="s">
        <v>82</v>
      </c>
      <c r="AO135" s="147" t="s">
        <v>83</v>
      </c>
      <c r="AP135" s="153"/>
      <c r="AQ135" s="64">
        <f t="shared" si="230"/>
        <v>2.14</v>
      </c>
      <c r="AR135" s="65">
        <f t="shared" si="242"/>
        <v>-2.3315005417056577E-2</v>
      </c>
      <c r="AS135" s="66">
        <f t="shared" si="243"/>
        <v>52.074546509303374</v>
      </c>
      <c r="AT135" s="67">
        <f t="shared" si="244"/>
        <v>-2.3315005417056577E-2</v>
      </c>
      <c r="AU135" s="13">
        <f t="shared" si="247"/>
        <v>-25.403728154849482</v>
      </c>
      <c r="AV135" s="66">
        <f t="shared" si="245"/>
        <v>-7.0565911541248555E-2</v>
      </c>
      <c r="AW135" s="47">
        <f t="shared" si="246"/>
        <v>-22.713140193506973</v>
      </c>
    </row>
    <row r="136" spans="2:49" ht="18.649999999999999" customHeight="1" thickTop="1" thickBot="1">
      <c r="B136" s="55">
        <v>0.4</v>
      </c>
      <c r="D136" s="37">
        <v>1</v>
      </c>
      <c r="E136" s="38">
        <v>0</v>
      </c>
      <c r="F136" s="39">
        <v>0</v>
      </c>
      <c r="G136" s="40">
        <f t="shared" ref="G136" si="363">-1/($E$8*$B136)</f>
        <v>-1.5979499999999998</v>
      </c>
      <c r="I136" s="37">
        <v>1</v>
      </c>
      <c r="J136" s="41">
        <v>0</v>
      </c>
      <c r="K136" s="39">
        <v>0</v>
      </c>
      <c r="L136" s="40">
        <v>0</v>
      </c>
      <c r="N136" s="37">
        <f t="shared" ref="N136" si="364">D136*I136+F136*I139-E136*J136-G136*J139</f>
        <v>14.506580604789942</v>
      </c>
      <c r="O136" s="41">
        <f t="shared" ref="O136" si="365">(D136*J136+E136*I136+F136*J139+G136*I139)</f>
        <v>0</v>
      </c>
      <c r="P136" s="39">
        <f t="shared" ref="P136" si="366">D136*K136+F136*K139-E136*L136-G136*L139</f>
        <v>0</v>
      </c>
      <c r="Q136" s="40">
        <f t="shared" ref="Q136" si="367">(D136*L136+E136*K136+F136*L139+G136*K139)</f>
        <v>-1.5979499999999998</v>
      </c>
      <c r="S136" s="37">
        <v>1</v>
      </c>
      <c r="T136" s="38">
        <v>0</v>
      </c>
      <c r="U136" s="39">
        <v>0</v>
      </c>
      <c r="V136" s="40">
        <f t="shared" ref="V136" si="368">-1/($T$8*$B136)</f>
        <v>-3.1294499999999994</v>
      </c>
      <c r="X136" s="37">
        <f t="shared" ref="X136" si="369">N136*S136+P136*S139-O136*T136-Q136*T139</f>
        <v>14.506580604789942</v>
      </c>
      <c r="Y136" s="41">
        <f t="shared" ref="Y136" si="370">(N136*T136+O136*S136+P136*T139+Q136*S139)</f>
        <v>0</v>
      </c>
      <c r="Z136" s="39">
        <f t="shared" ref="Z136" si="371">N136*U136+P136*U139-O136*V136-Q136*V139</f>
        <v>0</v>
      </c>
      <c r="AA136" s="40">
        <f t="shared" ref="AA136" si="372">(N136*V136+O136*U136+P136*V139+Q136*U139)</f>
        <v>-46.995568673659875</v>
      </c>
      <c r="AB136" s="8"/>
      <c r="AC136" s="37">
        <v>1</v>
      </c>
      <c r="AD136" s="38">
        <v>0</v>
      </c>
      <c r="AE136" s="39">
        <v>0</v>
      </c>
      <c r="AF136" s="40">
        <v>0</v>
      </c>
      <c r="AH136" s="37">
        <f>X136*AC136+Z136*AC139-Y136*AD136-AA136*AD139</f>
        <v>-80.418593669918792</v>
      </c>
      <c r="AI136" s="41">
        <f>(X136*AD136+Y136*AC136+Z136*AD139+AA136*AC139)</f>
        <v>0</v>
      </c>
      <c r="AJ136" s="39">
        <f>X136*AE136+Z136*AE139-Y136*AF136-AA136*AF139</f>
        <v>0</v>
      </c>
      <c r="AK136" s="40">
        <f>(X136*AF136+Y136*AE136+Z136*AF139+AA136*AE139)</f>
        <v>-46.995568673659875</v>
      </c>
      <c r="AL136" s="8"/>
      <c r="AM136" s="43">
        <f t="shared" ref="AM136" si="373">20*LOG((2*$AH$8)/(($AH$8*AH136+AJ136+$AH$8*AH139+AJ139)^2+($AH$8*AI136+AK136+$AH$8*AI139+AK139)^2)^0.5)</f>
        <v>-34.638913597144779</v>
      </c>
      <c r="AO136" s="148">
        <f t="shared" ref="AO136" si="374">((AH136^2+AI136^2)/(AH139^2+AI139^2))^0.5</f>
        <v>1.711174125027056</v>
      </c>
      <c r="AP136" s="153"/>
      <c r="AQ136" s="64">
        <f t="shared" si="230"/>
        <v>2.16</v>
      </c>
      <c r="AR136" s="65">
        <f t="shared" si="242"/>
        <v>-2.271395261873782E-2</v>
      </c>
      <c r="AS136" s="66">
        <f t="shared" si="243"/>
        <v>51.566471946206384</v>
      </c>
      <c r="AT136" s="67">
        <f t="shared" si="244"/>
        <v>-2.271395261873782E-2</v>
      </c>
      <c r="AU136" s="13">
        <f t="shared" si="247"/>
        <v>-24.901835280186525</v>
      </c>
      <c r="AV136" s="66">
        <f t="shared" si="245"/>
        <v>-6.917176466718479E-2</v>
      </c>
      <c r="AW136" s="47">
        <f t="shared" si="246"/>
        <v>-22.826267984374372</v>
      </c>
    </row>
    <row r="137" spans="2:49" ht="18.649999999999999" customHeight="1" thickBot="1">
      <c r="D137" s="45"/>
      <c r="G137" s="46"/>
      <c r="I137" s="45"/>
      <c r="L137" s="46"/>
      <c r="N137" s="45"/>
      <c r="Q137" s="46"/>
      <c r="S137" s="45"/>
      <c r="V137" s="46"/>
      <c r="X137" s="45"/>
      <c r="AA137" s="46"/>
      <c r="AC137" s="45"/>
      <c r="AF137" s="46"/>
      <c r="AH137" s="45"/>
      <c r="AK137" s="46"/>
      <c r="AO137" s="149"/>
      <c r="AP137" s="149"/>
      <c r="AQ137" s="64">
        <f t="shared" si="230"/>
        <v>2.1800000000000002</v>
      </c>
      <c r="AR137" s="65">
        <f t="shared" si="242"/>
        <v>-2.2127568323672284E-2</v>
      </c>
      <c r="AS137" s="66">
        <f t="shared" si="243"/>
        <v>51.068435240602653</v>
      </c>
      <c r="AT137" s="67">
        <f t="shared" si="244"/>
        <v>-2.2127568323672284E-2</v>
      </c>
      <c r="AU137" s="13">
        <f t="shared" si="247"/>
        <v>-24.415022447476865</v>
      </c>
      <c r="AV137" s="66">
        <f t="shared" si="245"/>
        <v>-6.7819506798546841E-2</v>
      </c>
      <c r="AW137" s="47">
        <f t="shared" si="246"/>
        <v>-22.939565295603643</v>
      </c>
    </row>
    <row r="138" spans="2:49" ht="18.649999999999999" customHeight="1" thickBot="1">
      <c r="D138" s="227" t="s">
        <v>70</v>
      </c>
      <c r="E138" s="228"/>
      <c r="F138" s="229" t="s">
        <v>71</v>
      </c>
      <c r="G138" s="230"/>
      <c r="H138" s="203"/>
      <c r="I138" s="231" t="s">
        <v>15</v>
      </c>
      <c r="J138" s="232"/>
      <c r="K138" s="233" t="s">
        <v>16</v>
      </c>
      <c r="L138" s="234"/>
      <c r="M138" s="30"/>
      <c r="N138" s="231" t="s">
        <v>72</v>
      </c>
      <c r="O138" s="232"/>
      <c r="P138" s="233" t="s">
        <v>73</v>
      </c>
      <c r="Q138" s="234"/>
      <c r="R138" s="30"/>
      <c r="S138" s="227" t="s">
        <v>74</v>
      </c>
      <c r="T138" s="228"/>
      <c r="U138" s="229" t="s">
        <v>75</v>
      </c>
      <c r="V138" s="230"/>
      <c r="W138" s="8"/>
      <c r="X138" s="231" t="s">
        <v>76</v>
      </c>
      <c r="Y138" s="232"/>
      <c r="Z138" s="233" t="s">
        <v>77</v>
      </c>
      <c r="AA138" s="234"/>
      <c r="AB138" s="8"/>
      <c r="AC138" s="231" t="s">
        <v>78</v>
      </c>
      <c r="AD138" s="232"/>
      <c r="AE138" s="233" t="s">
        <v>17</v>
      </c>
      <c r="AF138" s="234"/>
      <c r="AG138" s="8"/>
      <c r="AH138" s="231" t="s">
        <v>79</v>
      </c>
      <c r="AI138" s="232"/>
      <c r="AJ138" s="233" t="s">
        <v>80</v>
      </c>
      <c r="AK138" s="234"/>
      <c r="AL138" s="8"/>
      <c r="AM138" s="52" t="s">
        <v>84</v>
      </c>
      <c r="AO138" s="150" t="s">
        <v>85</v>
      </c>
      <c r="AP138" s="152"/>
      <c r="AQ138" s="64">
        <f t="shared" si="230"/>
        <v>2.2000000000000002</v>
      </c>
      <c r="AR138" s="65">
        <f t="shared" si="242"/>
        <v>-2.1555770962202663E-2</v>
      </c>
      <c r="AS138" s="66">
        <f t="shared" si="243"/>
        <v>50.580134791653116</v>
      </c>
      <c r="AT138" s="67">
        <f t="shared" si="244"/>
        <v>-2.1555770962202663E-2</v>
      </c>
      <c r="AU138" s="13">
        <f t="shared" si="247"/>
        <v>-23.942673567052331</v>
      </c>
      <c r="AV138" s="66">
        <f t="shared" si="245"/>
        <v>-6.650742657514537E-2</v>
      </c>
      <c r="AW138" s="47">
        <f t="shared" si="246"/>
        <v>-23.05298093643561</v>
      </c>
    </row>
    <row r="139" spans="2:49" ht="18.649999999999999" customHeight="1" thickTop="1" thickBot="1">
      <c r="D139" s="37">
        <v>0</v>
      </c>
      <c r="E139" s="41">
        <v>0</v>
      </c>
      <c r="F139" s="39">
        <v>1</v>
      </c>
      <c r="G139" s="40">
        <v>0</v>
      </c>
      <c r="I139" s="37">
        <v>0</v>
      </c>
      <c r="J139" s="41">
        <f t="shared" ref="J139" si="375">IF(0=(1-$J$8*$K$8*$B136^2),10^14,$B136*$K$8/(1-$J$8*$K$8*$B136^2))</f>
        <v>8.452442570036574</v>
      </c>
      <c r="K139" s="39">
        <v>1</v>
      </c>
      <c r="L139" s="40">
        <v>0</v>
      </c>
      <c r="N139" s="37">
        <f t="shared" ref="N139" si="376">D139*I136+F139*I139-E139*J136-G139*J139</f>
        <v>0</v>
      </c>
      <c r="O139" s="41">
        <f t="shared" ref="O139" si="377">(D139*J136+E139*I136+F139*J139+G139*I139)</f>
        <v>8.452442570036574</v>
      </c>
      <c r="P139" s="39">
        <f t="shared" ref="P139" si="378">D139*K136+F139*K139-E139*L136-G139*L139</f>
        <v>1</v>
      </c>
      <c r="Q139" s="40">
        <f t="shared" ref="Q139" si="379">(D139*L136+E139*K136+F139*L139+G139*K139)</f>
        <v>0</v>
      </c>
      <c r="S139" s="37">
        <v>0</v>
      </c>
      <c r="T139" s="41">
        <v>0</v>
      </c>
      <c r="U139" s="39">
        <v>1</v>
      </c>
      <c r="V139" s="40">
        <v>0</v>
      </c>
      <c r="X139" s="37">
        <f t="shared" ref="X139" si="380">N139*S136+P139*S139-O139*T136-Q139*T139</f>
        <v>0</v>
      </c>
      <c r="Y139" s="41">
        <f t="shared" ref="Y139" si="381">(N139*T136+O139*S136+P139*T139+Q139*S139)</f>
        <v>8.452442570036574</v>
      </c>
      <c r="Z139" s="39">
        <f t="shared" ref="Z139" si="382">N139*U136+P139*U139-O139*V136-Q139*V139</f>
        <v>27.451496400800952</v>
      </c>
      <c r="AA139" s="40">
        <f t="shared" ref="AA139" si="383">(N139*V136+O139*U136+P139*V139+Q139*U139)</f>
        <v>0</v>
      </c>
      <c r="AB139" s="8"/>
      <c r="AC139" s="37">
        <v>0</v>
      </c>
      <c r="AD139" s="40">
        <f>-1/($AD$8*$B136)</f>
        <v>-2.0198749999999999</v>
      </c>
      <c r="AE139" s="39">
        <v>1</v>
      </c>
      <c r="AF139" s="40">
        <v>0</v>
      </c>
      <c r="AH139" s="37">
        <f>X139*AC136+Z139*AC139-Y139*AD136-AA139*AD139</f>
        <v>0</v>
      </c>
      <c r="AI139" s="41">
        <f>(X139*AD136+Y139*AC136+Z139*AD139+AA139*AC139)</f>
        <v>-46.996148722531245</v>
      </c>
      <c r="AJ139" s="39">
        <f>X139*AE136+Z139*AE139-Y139*AF136-AA139*AF139</f>
        <v>27.451496400800952</v>
      </c>
      <c r="AK139" s="40">
        <f>(X139*AF136+Y139*AE136+Z139*AF139+AA139*AE139)</f>
        <v>0</v>
      </c>
      <c r="AL139" s="8"/>
      <c r="AM139" s="54">
        <f t="shared" ref="AM139" si="384">(180/PI())*ATAN(-1*(($AH127*AI136+AK136+$AH$8*AI139+AK139)/($AH$8*AH136+AJ136+$AH$8*AH139+AJ139)))</f>
        <v>-60.597461621184408</v>
      </c>
      <c r="AO139" s="151">
        <f t="shared" ref="AO139" si="385">20*LOG(((($AH$8*AH136+AJ136-$AH$8*AH139-AJ139)^2+($AH$8*AI136+AK136-$AH$8*AI139-AK139)^2)/(($AH$8*AH136+AJ136+$AH$8*AH139+AJ139)^2+($AH$8*AI136+AK136+$AH$8*AI139+AK139)^2))^0.5)</f>
        <v>-1.4926829892879666E-3</v>
      </c>
      <c r="AP139" s="152"/>
      <c r="AQ139" s="64">
        <f t="shared" si="230"/>
        <v>2.2200000000000002</v>
      </c>
      <c r="AR139" s="65">
        <f t="shared" si="242"/>
        <v>-2.0998440151372037E-2</v>
      </c>
      <c r="AS139" s="66">
        <f t="shared" si="243"/>
        <v>50.101281320312069</v>
      </c>
      <c r="AT139" s="67">
        <f t="shared" si="244"/>
        <v>-2.0998440151372037E-2</v>
      </c>
      <c r="AU139" s="13">
        <f t="shared" si="247"/>
        <v>-23.484204905579254</v>
      </c>
      <c r="AV139" s="66">
        <f t="shared" si="245"/>
        <v>-6.5233902515497932E-2</v>
      </c>
      <c r="AW139" s="47">
        <f t="shared" si="246"/>
        <v>-23.166467754805844</v>
      </c>
    </row>
    <row r="140" spans="2:49" ht="18.649999999999999" customHeight="1">
      <c r="AO140" s="48"/>
      <c r="AQ140" s="64">
        <f t="shared" si="230"/>
        <v>2.2400000000000002</v>
      </c>
      <c r="AR140" s="65">
        <f t="shared" si="242"/>
        <v>-2.0455422328293858E-2</v>
      </c>
      <c r="AS140" s="66">
        <f t="shared" si="243"/>
        <v>49.631597222200483</v>
      </c>
      <c r="AT140" s="67">
        <f t="shared" si="244"/>
        <v>-2.0455422328293858E-2</v>
      </c>
      <c r="AU140" s="13">
        <f t="shared" si="247"/>
        <v>-23.03906297414904</v>
      </c>
      <c r="AV140" s="66">
        <f t="shared" si="245"/>
        <v>-6.3997397150413998E-2</v>
      </c>
      <c r="AW140" s="47">
        <f t="shared" si="246"/>
        <v>-23.279982304857164</v>
      </c>
    </row>
    <row r="141" spans="2:49" ht="18.649999999999999" customHeight="1" thickBot="1">
      <c r="E141" s="29" t="s">
        <v>9</v>
      </c>
      <c r="J141" s="29" t="s">
        <v>10</v>
      </c>
      <c r="O141" s="29" t="s">
        <v>11</v>
      </c>
      <c r="T141" s="29" t="s">
        <v>12</v>
      </c>
      <c r="Y141" s="29" t="s">
        <v>13</v>
      </c>
      <c r="AD141" s="29" t="s">
        <v>12</v>
      </c>
      <c r="AI141" s="29" t="s">
        <v>81</v>
      </c>
      <c r="AQ141" s="64">
        <f t="shared" si="230"/>
        <v>2.2599999999999998</v>
      </c>
      <c r="AR141" s="65">
        <f t="shared" si="242"/>
        <v>-1.9926535745328829E-2</v>
      </c>
      <c r="AS141" s="66">
        <f t="shared" si="243"/>
        <v>49.170815962717512</v>
      </c>
      <c r="AT141" s="67">
        <f t="shared" si="244"/>
        <v>-1.9926535745328829E-2</v>
      </c>
      <c r="AU141" s="13">
        <f t="shared" si="247"/>
        <v>-22.606722583153505</v>
      </c>
      <c r="AV141" s="66">
        <f t="shared" si="245"/>
        <v>-6.2796451619870852E-2</v>
      </c>
      <c r="AW141" s="47">
        <f t="shared" si="246"/>
        <v>-23.393484545467341</v>
      </c>
    </row>
    <row r="142" spans="2:49" ht="18.649999999999999" customHeight="1" thickBot="1">
      <c r="B142" s="28"/>
      <c r="D142" s="227" t="s">
        <v>70</v>
      </c>
      <c r="E142" s="228"/>
      <c r="F142" s="229" t="s">
        <v>71</v>
      </c>
      <c r="G142" s="230"/>
      <c r="H142" s="203"/>
      <c r="I142" s="231" t="s">
        <v>15</v>
      </c>
      <c r="J142" s="232"/>
      <c r="K142" s="233" t="s">
        <v>16</v>
      </c>
      <c r="L142" s="234"/>
      <c r="M142" s="30"/>
      <c r="N142" s="231" t="s">
        <v>72</v>
      </c>
      <c r="O142" s="232"/>
      <c r="P142" s="233" t="s">
        <v>73</v>
      </c>
      <c r="Q142" s="234"/>
      <c r="R142" s="30"/>
      <c r="S142" s="227" t="s">
        <v>74</v>
      </c>
      <c r="T142" s="228"/>
      <c r="U142" s="229" t="s">
        <v>75</v>
      </c>
      <c r="V142" s="230"/>
      <c r="W142" s="8"/>
      <c r="X142" s="231" t="s">
        <v>76</v>
      </c>
      <c r="Y142" s="232"/>
      <c r="Z142" s="233" t="s">
        <v>77</v>
      </c>
      <c r="AA142" s="234"/>
      <c r="AB142" s="8"/>
      <c r="AC142" s="231" t="s">
        <v>78</v>
      </c>
      <c r="AD142" s="232"/>
      <c r="AE142" s="233" t="s">
        <v>17</v>
      </c>
      <c r="AF142" s="234"/>
      <c r="AG142" s="8"/>
      <c r="AH142" s="231" t="s">
        <v>79</v>
      </c>
      <c r="AI142" s="232"/>
      <c r="AJ142" s="233" t="s">
        <v>80</v>
      </c>
      <c r="AK142" s="234"/>
      <c r="AL142" s="8"/>
      <c r="AM142" s="35" t="s">
        <v>82</v>
      </c>
      <c r="AO142" s="147" t="s">
        <v>83</v>
      </c>
      <c r="AP142" s="153"/>
      <c r="AQ142" s="64">
        <f t="shared" si="230"/>
        <v>2.2799999999999998</v>
      </c>
      <c r="AR142" s="65">
        <f t="shared" si="242"/>
        <v>-1.9411574894677913E-2</v>
      </c>
      <c r="AS142" s="66">
        <f t="shared" si="243"/>
        <v>48.718681511054442</v>
      </c>
      <c r="AT142" s="67">
        <f t="shared" si="244"/>
        <v>-1.9411574894677913E-2</v>
      </c>
      <c r="AU142" s="13">
        <f t="shared" si="247"/>
        <v>-22.186685048432487</v>
      </c>
      <c r="AV142" s="66">
        <f t="shared" si="245"/>
        <v>-6.1629680690090241E-2</v>
      </c>
      <c r="AW142" s="47">
        <f t="shared" si="246"/>
        <v>-23.506937566496418</v>
      </c>
    </row>
    <row r="143" spans="2:49" ht="18.649999999999999" customHeight="1" thickTop="1" thickBot="1">
      <c r="B143" s="55">
        <v>0.42</v>
      </c>
      <c r="D143" s="37">
        <v>1</v>
      </c>
      <c r="E143" s="38">
        <v>0</v>
      </c>
      <c r="F143" s="39">
        <v>0</v>
      </c>
      <c r="G143" s="40">
        <f t="shared" ref="G143" si="386">-1/($E$8*$B143)</f>
        <v>-1.5218571428571426</v>
      </c>
      <c r="I143" s="37">
        <v>1</v>
      </c>
      <c r="J143" s="41">
        <v>0</v>
      </c>
      <c r="K143" s="39">
        <v>0</v>
      </c>
      <c r="L143" s="40">
        <v>0</v>
      </c>
      <c r="N143" s="37">
        <f t="shared" ref="N143" si="387">D143*I143+F143*I146-E143*J143-G143*J146</f>
        <v>20.862266447873594</v>
      </c>
      <c r="O143" s="41">
        <f t="shared" ref="O143" si="388">(D143*J143+E143*I143+F143*J146+G143*I146)</f>
        <v>0</v>
      </c>
      <c r="P143" s="39">
        <f t="shared" ref="P143" si="389">D143*K143+F143*K146-E143*L143-G143*L146</f>
        <v>0</v>
      </c>
      <c r="Q143" s="40">
        <f t="shared" ref="Q143" si="390">(D143*L143+E143*K143+F143*L146+G143*K146)</f>
        <v>-1.5218571428571426</v>
      </c>
      <c r="S143" s="37">
        <v>1</v>
      </c>
      <c r="T143" s="38">
        <v>0</v>
      </c>
      <c r="U143" s="39">
        <v>0</v>
      </c>
      <c r="V143" s="40">
        <f t="shared" ref="V143" si="391">-1/($T$8*$B143)</f>
        <v>-2.980428571428571</v>
      </c>
      <c r="X143" s="37">
        <f t="shared" ref="X143" si="392">N143*S143+P143*S146-O143*T143-Q143*T146</f>
        <v>20.862266447873594</v>
      </c>
      <c r="Y143" s="41">
        <f t="shared" ref="Y143" si="393">(N143*T143+O143*S143+P143*T146+Q143*S146)</f>
        <v>0</v>
      </c>
      <c r="Z143" s="39">
        <f t="shared" ref="Z143" si="394">N143*U143+P143*U146-O143*V143-Q143*V146</f>
        <v>0</v>
      </c>
      <c r="AA143" s="40">
        <f t="shared" ref="AA143" si="395">(N143*V143+O143*U143+P143*V146+Q143*U146)</f>
        <v>-63.700352128855251</v>
      </c>
      <c r="AB143" s="8"/>
      <c r="AC143" s="37">
        <v>1</v>
      </c>
      <c r="AD143" s="38">
        <v>0</v>
      </c>
      <c r="AE143" s="39">
        <v>0</v>
      </c>
      <c r="AF143" s="40">
        <v>0</v>
      </c>
      <c r="AH143" s="37">
        <f>X143*AC143+Z143*AC146-Y143*AD143-AA143*AD146</f>
        <v>-101.67749427238498</v>
      </c>
      <c r="AI143" s="41">
        <f>(X143*AD143+Y143*AC143+Z143*AD146+AA143*AC146)</f>
        <v>0</v>
      </c>
      <c r="AJ143" s="39">
        <f>X143*AE143+Z143*AE146-Y143*AF143-AA143*AF146</f>
        <v>0</v>
      </c>
      <c r="AK143" s="40">
        <f>(X143*AF143+Y143*AE143+Z143*AF146+AA143*AE146)</f>
        <v>-63.700352128855251</v>
      </c>
      <c r="AL143" s="8"/>
      <c r="AM143" s="43">
        <f t="shared" ref="AM143" si="396">20*LOG((2*$AH$8)/(($AH$8*AH143+AJ143+$AH$8*AH146+AJ146)^2+($AH$8*AI143+AK143+$AH$8*AI146+AK146)^2)^0.5)</f>
        <v>-37.000063385370382</v>
      </c>
      <c r="AO143" s="148">
        <f t="shared" ref="AO143" si="397">((AH143^2+AI143^2)/(AH146^2+AI146^2))^0.5</f>
        <v>1.5961638230315871</v>
      </c>
      <c r="AP143" s="153"/>
      <c r="AQ143" s="64">
        <f t="shared" si="230"/>
        <v>2.2999999999999998</v>
      </c>
      <c r="AR143" s="65">
        <f t="shared" si="242"/>
        <v>-1.8910314423183427E-2</v>
      </c>
      <c r="AS143" s="66">
        <f t="shared" si="243"/>
        <v>48.274947810085791</v>
      </c>
      <c r="AT143" s="67">
        <f t="shared" si="244"/>
        <v>-1.8910314423183427E-2</v>
      </c>
      <c r="AU143" s="13">
        <f t="shared" si="247"/>
        <v>-21.778476534827345</v>
      </c>
      <c r="AV143" s="66">
        <f t="shared" si="245"/>
        <v>-6.0495768152298179E-2</v>
      </c>
      <c r="AW143" s="47">
        <f t="shared" si="246"/>
        <v>-23.620307339853476</v>
      </c>
    </row>
    <row r="144" spans="2:49" ht="18.649999999999999" customHeight="1" thickBot="1">
      <c r="D144" s="45"/>
      <c r="G144" s="46"/>
      <c r="I144" s="45"/>
      <c r="L144" s="46"/>
      <c r="N144" s="45"/>
      <c r="Q144" s="46"/>
      <c r="S144" s="45"/>
      <c r="V144" s="46"/>
      <c r="X144" s="45"/>
      <c r="AA144" s="46"/>
      <c r="AC144" s="45"/>
      <c r="AF144" s="46"/>
      <c r="AH144" s="45"/>
      <c r="AK144" s="46"/>
      <c r="AO144" s="149"/>
      <c r="AP144" s="149"/>
      <c r="AQ144" s="64">
        <f t="shared" si="230"/>
        <v>2.3199999999999998</v>
      </c>
      <c r="AR144" s="65">
        <f t="shared" si="242"/>
        <v>-1.8422512591752038E-2</v>
      </c>
      <c r="AS144" s="66">
        <f t="shared" si="243"/>
        <v>47.839378279389244</v>
      </c>
      <c r="AT144" s="67">
        <f t="shared" si="244"/>
        <v>-1.8422512591752038E-2</v>
      </c>
      <c r="AU144" s="13">
        <f t="shared" si="247"/>
        <v>-21.381646524710956</v>
      </c>
      <c r="AV144" s="66">
        <f t="shared" si="245"/>
        <v>-5.9393462568641545E-2</v>
      </c>
      <c r="AW144" s="47">
        <f t="shared" si="246"/>
        <v>-23.733562492824571</v>
      </c>
    </row>
    <row r="145" spans="2:49" ht="18.649999999999999" customHeight="1" thickBot="1">
      <c r="D145" s="227" t="s">
        <v>70</v>
      </c>
      <c r="E145" s="228"/>
      <c r="F145" s="229" t="s">
        <v>71</v>
      </c>
      <c r="G145" s="230"/>
      <c r="H145" s="203"/>
      <c r="I145" s="231" t="s">
        <v>15</v>
      </c>
      <c r="J145" s="232"/>
      <c r="K145" s="233" t="s">
        <v>16</v>
      </c>
      <c r="L145" s="234"/>
      <c r="M145" s="30"/>
      <c r="N145" s="231" t="s">
        <v>72</v>
      </c>
      <c r="O145" s="232"/>
      <c r="P145" s="233" t="s">
        <v>73</v>
      </c>
      <c r="Q145" s="234"/>
      <c r="R145" s="30"/>
      <c r="S145" s="227" t="s">
        <v>74</v>
      </c>
      <c r="T145" s="228"/>
      <c r="U145" s="229" t="s">
        <v>75</v>
      </c>
      <c r="V145" s="230"/>
      <c r="W145" s="8"/>
      <c r="X145" s="231" t="s">
        <v>76</v>
      </c>
      <c r="Y145" s="232"/>
      <c r="Z145" s="233" t="s">
        <v>77</v>
      </c>
      <c r="AA145" s="234"/>
      <c r="AB145" s="8"/>
      <c r="AC145" s="231" t="s">
        <v>78</v>
      </c>
      <c r="AD145" s="232"/>
      <c r="AE145" s="233" t="s">
        <v>17</v>
      </c>
      <c r="AF145" s="234"/>
      <c r="AG145" s="8"/>
      <c r="AH145" s="231" t="s">
        <v>79</v>
      </c>
      <c r="AI145" s="232"/>
      <c r="AJ145" s="233" t="s">
        <v>80</v>
      </c>
      <c r="AK145" s="234"/>
      <c r="AL145" s="8"/>
      <c r="AM145" s="52" t="s">
        <v>84</v>
      </c>
      <c r="AO145" s="150" t="s">
        <v>85</v>
      </c>
      <c r="AP145" s="152"/>
      <c r="AQ145" s="64">
        <f t="shared" si="230"/>
        <v>2.34</v>
      </c>
      <c r="AR145" s="65">
        <f t="shared" si="242"/>
        <v>-1.7947914328233543E-2</v>
      </c>
      <c r="AS145" s="66">
        <f t="shared" si="243"/>
        <v>47.411745348895025</v>
      </c>
      <c r="AT145" s="67">
        <f t="shared" si="244"/>
        <v>-1.7947914328233543E-2</v>
      </c>
      <c r="AU145" s="13">
        <f t="shared" si="247"/>
        <v>-20.995766400434572</v>
      </c>
      <c r="AV145" s="66">
        <f t="shared" si="245"/>
        <v>-5.832157333454048E-2</v>
      </c>
      <c r="AW145" s="47">
        <f t="shared" si="246"/>
        <v>-23.846674101400993</v>
      </c>
    </row>
    <row r="146" spans="2:49" ht="18.649999999999999" customHeight="1" thickTop="1" thickBot="1">
      <c r="D146" s="37">
        <v>0</v>
      </c>
      <c r="E146" s="41">
        <v>0</v>
      </c>
      <c r="F146" s="39">
        <v>1</v>
      </c>
      <c r="G146" s="40">
        <v>0</v>
      </c>
      <c r="I146" s="37">
        <v>0</v>
      </c>
      <c r="J146" s="41">
        <f t="shared" ref="J146" si="398">IF(0=(1-$J$8*$K$8*$B143^2),10^14,$B143*$K$8/(1-$J$8*$K$8*$B143^2))</f>
        <v>13.051334378589615</v>
      </c>
      <c r="K146" s="39">
        <v>1</v>
      </c>
      <c r="L146" s="40">
        <v>0</v>
      </c>
      <c r="N146" s="37">
        <f t="shared" ref="N146" si="399">D146*I143+F146*I146-E146*J143-G146*J146</f>
        <v>0</v>
      </c>
      <c r="O146" s="41">
        <f t="shared" ref="O146" si="400">(D146*J143+E146*I143+F146*J146+G146*I146)</f>
        <v>13.051334378589615</v>
      </c>
      <c r="P146" s="39">
        <f t="shared" ref="P146" si="401">D146*K143+F146*K146-E146*L143-G146*L146</f>
        <v>1</v>
      </c>
      <c r="Q146" s="40">
        <f t="shared" ref="Q146" si="402">(D146*L143+E146*K143+F146*L146+G146*K146)</f>
        <v>0</v>
      </c>
      <c r="S146" s="37">
        <v>0</v>
      </c>
      <c r="T146" s="41">
        <v>0</v>
      </c>
      <c r="U146" s="39">
        <v>1</v>
      </c>
      <c r="V146" s="40">
        <v>0</v>
      </c>
      <c r="X146" s="37">
        <f t="shared" ref="X146" si="403">N146*S143+P146*S146-O146*T143-Q146*T146</f>
        <v>0</v>
      </c>
      <c r="Y146" s="41">
        <f t="shared" ref="Y146" si="404">(N146*T143+O146*S143+P146*T146+Q146*S146)</f>
        <v>13.051334378589615</v>
      </c>
      <c r="Z146" s="39">
        <f t="shared" ref="Z146" si="405">N146*U143+P146*U146-O146*V143-Q146*V146</f>
        <v>39.898569877216445</v>
      </c>
      <c r="AA146" s="40">
        <f t="shared" ref="AA146" si="406">(N146*V143+O146*U143+P146*V146+Q146*U146)</f>
        <v>0</v>
      </c>
      <c r="AB146" s="8"/>
      <c r="AC146" s="37">
        <v>0</v>
      </c>
      <c r="AD146" s="40">
        <f>-1/($AD$8*$B143)</f>
        <v>-1.9236904761904763</v>
      </c>
      <c r="AE146" s="39">
        <v>1</v>
      </c>
      <c r="AF146" s="40">
        <v>0</v>
      </c>
      <c r="AH146" s="37">
        <f>X146*AC143+Z146*AC146-Y146*AD143-AA146*AD146</f>
        <v>0</v>
      </c>
      <c r="AI146" s="41">
        <f>(X146*AD143+Y146*AC143+Z146*AD146+AA146*AC146)</f>
        <v>-63.701164507831876</v>
      </c>
      <c r="AJ146" s="39">
        <f>X146*AE143+Z146*AE146-Y146*AF143-AA146*AF146</f>
        <v>39.898569877216445</v>
      </c>
      <c r="AK146" s="40">
        <f>(X146*AF143+Y146*AE143+Z146*AF146+AA146*AE146)</f>
        <v>0</v>
      </c>
      <c r="AL146" s="8"/>
      <c r="AM146" s="54">
        <f t="shared" ref="AM146" si="407">(180/PI())*ATAN(-1*(($AH134*AI143+AK143+$AH$8*AI146+AK146)/($AH$8*AH143+AJ143+$AH$8*AH146+AJ146)))</f>
        <v>-64.130551083532026</v>
      </c>
      <c r="AO146" s="151">
        <f t="shared" ref="AO146" si="408">20*LOG(((($AH$8*AH143+AJ143-$AH$8*AH146-AJ146)^2+($AH$8*AI143+AK143-$AH$8*AI146-AK146)^2)/(($AH$8*AH143+AJ143+$AH$8*AH146+AJ146)^2+($AH$8*AI143+AK143+$AH$8*AI146+AK146)^2))^0.5)</f>
        <v>-8.6660522323954057E-4</v>
      </c>
      <c r="AP146" s="152"/>
      <c r="AQ146" s="64">
        <f t="shared" si="230"/>
        <v>2.36</v>
      </c>
      <c r="AR146" s="65">
        <f t="shared" si="242"/>
        <v>-1.7486253917469732E-2</v>
      </c>
      <c r="AS146" s="66">
        <f t="shared" si="243"/>
        <v>46.991830020886333</v>
      </c>
      <c r="AT146" s="67">
        <f t="shared" si="244"/>
        <v>-1.7486253917469732E-2</v>
      </c>
      <c r="AU146" s="13">
        <f t="shared" si="247"/>
        <v>-20.620428130635542</v>
      </c>
      <c r="AV146" s="66">
        <f t="shared" si="245"/>
        <v>-5.7278967029543174E-2</v>
      </c>
      <c r="AW146" s="47">
        <f t="shared" si="246"/>
        <v>-23.959615501605604</v>
      </c>
    </row>
    <row r="147" spans="2:49" ht="18.649999999999999" customHeight="1">
      <c r="AO147" s="48"/>
      <c r="AQ147" s="64">
        <f t="shared" si="230"/>
        <v>2.38</v>
      </c>
      <c r="AR147" s="65">
        <f t="shared" si="242"/>
        <v>-1.7037257367690708E-2</v>
      </c>
      <c r="AS147" s="66">
        <f t="shared" si="243"/>
        <v>46.579421458273622</v>
      </c>
      <c r="AT147" s="67">
        <f t="shared" si="244"/>
        <v>-1.7037257367690708E-2</v>
      </c>
      <c r="AU147" s="13">
        <f t="shared" si="247"/>
        <v>-20.255243051496645</v>
      </c>
      <c r="AV147" s="66">
        <f t="shared" si="245"/>
        <v>-5.6264564031935124E-2</v>
      </c>
      <c r="AW147" s="47">
        <f t="shared" si="246"/>
        <v>-24.072362117041237</v>
      </c>
    </row>
    <row r="148" spans="2:49" ht="18.649999999999999" customHeight="1" thickBot="1">
      <c r="E148" s="29" t="s">
        <v>9</v>
      </c>
      <c r="J148" s="29" t="s">
        <v>10</v>
      </c>
      <c r="O148" s="29" t="s">
        <v>11</v>
      </c>
      <c r="T148" s="29" t="s">
        <v>12</v>
      </c>
      <c r="Y148" s="29" t="s">
        <v>13</v>
      </c>
      <c r="AD148" s="29" t="s">
        <v>12</v>
      </c>
      <c r="AI148" s="29" t="s">
        <v>81</v>
      </c>
      <c r="AQ148" s="64">
        <f t="shared" si="230"/>
        <v>2.4</v>
      </c>
      <c r="AR148" s="65">
        <f t="shared" si="242"/>
        <v>-1.6600644488316031E-2</v>
      </c>
      <c r="AS148" s="66">
        <f t="shared" si="243"/>
        <v>46.174316597243688</v>
      </c>
      <c r="AT148" s="67">
        <f t="shared" si="244"/>
        <v>-1.6600644488316031E-2</v>
      </c>
      <c r="AU148" s="13">
        <f t="shared" si="247"/>
        <v>-19.899840734830914</v>
      </c>
      <c r="AV148" s="66">
        <f t="shared" si="245"/>
        <v>-5.5277335374530313E-2</v>
      </c>
      <c r="AW148" s="47">
        <f t="shared" si="246"/>
        <v>-24.184891301081738</v>
      </c>
    </row>
    <row r="149" spans="2:49" ht="18.649999999999999" customHeight="1" thickBot="1">
      <c r="B149" s="28"/>
      <c r="D149" s="227" t="s">
        <v>70</v>
      </c>
      <c r="E149" s="228"/>
      <c r="F149" s="229" t="s">
        <v>71</v>
      </c>
      <c r="G149" s="230"/>
      <c r="H149" s="203"/>
      <c r="I149" s="231" t="s">
        <v>15</v>
      </c>
      <c r="J149" s="232"/>
      <c r="K149" s="233" t="s">
        <v>16</v>
      </c>
      <c r="L149" s="234"/>
      <c r="M149" s="30"/>
      <c r="N149" s="231" t="s">
        <v>72</v>
      </c>
      <c r="O149" s="232"/>
      <c r="P149" s="233" t="s">
        <v>73</v>
      </c>
      <c r="Q149" s="234"/>
      <c r="R149" s="30"/>
      <c r="S149" s="227" t="s">
        <v>74</v>
      </c>
      <c r="T149" s="228"/>
      <c r="U149" s="229" t="s">
        <v>75</v>
      </c>
      <c r="V149" s="230"/>
      <c r="W149" s="8"/>
      <c r="X149" s="231" t="s">
        <v>76</v>
      </c>
      <c r="Y149" s="232"/>
      <c r="Z149" s="233" t="s">
        <v>77</v>
      </c>
      <c r="AA149" s="234"/>
      <c r="AB149" s="8"/>
      <c r="AC149" s="231" t="s">
        <v>78</v>
      </c>
      <c r="AD149" s="232"/>
      <c r="AE149" s="233" t="s">
        <v>17</v>
      </c>
      <c r="AF149" s="234"/>
      <c r="AG149" s="8"/>
      <c r="AH149" s="231" t="s">
        <v>79</v>
      </c>
      <c r="AI149" s="232"/>
      <c r="AJ149" s="233" t="s">
        <v>80</v>
      </c>
      <c r="AK149" s="234"/>
      <c r="AL149" s="8"/>
      <c r="AM149" s="35" t="s">
        <v>82</v>
      </c>
      <c r="AO149" s="147" t="s">
        <v>83</v>
      </c>
      <c r="AP149" s="153"/>
      <c r="AQ149" s="64">
        <f t="shared" si="230"/>
        <v>2.42</v>
      </c>
      <c r="AR149" s="65">
        <f t="shared" si="242"/>
        <v>-1.6176130710558789E-2</v>
      </c>
      <c r="AS149" s="66">
        <f t="shared" si="243"/>
        <v>45.77631978254707</v>
      </c>
      <c r="AT149" s="67">
        <f t="shared" si="244"/>
        <v>-1.6176130710558789E-2</v>
      </c>
      <c r="AU149" s="13">
        <f t="shared" si="247"/>
        <v>-19.553867935732665</v>
      </c>
      <c r="AV149" s="66">
        <f t="shared" si="245"/>
        <v>-5.4316299821479626E-2</v>
      </c>
      <c r="AW149" s="47">
        <f t="shared" si="246"/>
        <v>-24.29718219230017</v>
      </c>
    </row>
    <row r="150" spans="2:49" ht="18.649999999999999" customHeight="1" thickTop="1" thickBot="1">
      <c r="B150" s="55">
        <v>0.44</v>
      </c>
      <c r="D150" s="37">
        <v>1</v>
      </c>
      <c r="E150" s="38">
        <v>0</v>
      </c>
      <c r="F150" s="39">
        <v>0</v>
      </c>
      <c r="G150" s="40">
        <f t="shared" ref="G150" si="409">-1/($E$8*$B150)</f>
        <v>-1.4526818181818182</v>
      </c>
      <c r="I150" s="37">
        <v>1</v>
      </c>
      <c r="J150" s="41">
        <v>0</v>
      </c>
      <c r="K150" s="39">
        <v>0</v>
      </c>
      <c r="L150" s="40">
        <v>0</v>
      </c>
      <c r="N150" s="37">
        <f t="shared" ref="N150" si="410">D150*I150+F150*I153-E150*J150-G150*J153</f>
        <v>40.216012541993528</v>
      </c>
      <c r="O150" s="41">
        <f t="shared" ref="O150" si="411">(D150*J150+E150*I150+F150*J153+G150*I153)</f>
        <v>0</v>
      </c>
      <c r="P150" s="39">
        <f t="shared" ref="P150" si="412">D150*K150+F150*K153-E150*L150-G150*L153</f>
        <v>0</v>
      </c>
      <c r="Q150" s="40">
        <f t="shared" ref="Q150" si="413">(D150*L150+E150*K150+F150*L153+G150*K153)</f>
        <v>-1.4526818181818182</v>
      </c>
      <c r="S150" s="37">
        <v>1</v>
      </c>
      <c r="T150" s="38">
        <v>0</v>
      </c>
      <c r="U150" s="39">
        <v>0</v>
      </c>
      <c r="V150" s="40">
        <f t="shared" ref="V150" si="414">-1/($T$8*$B150)</f>
        <v>-2.8449545454545451</v>
      </c>
      <c r="X150" s="37">
        <f t="shared" ref="X150" si="415">N150*S150+P150*S153-O150*T150-Q150*T153</f>
        <v>40.216012541993528</v>
      </c>
      <c r="Y150" s="41">
        <f t="shared" ref="Y150" si="416">(N150*T150+O150*S150+P150*T153+Q150*S153)</f>
        <v>0</v>
      </c>
      <c r="Z150" s="39">
        <f t="shared" ref="Z150" si="417">N150*U150+P150*U153-O150*V150-Q150*V153</f>
        <v>0</v>
      </c>
      <c r="AA150" s="40">
        <f t="shared" ref="AA150" si="418">(N150*V150+O150*U150+P150*V153+Q150*U153)</f>
        <v>-115.86540949958329</v>
      </c>
      <c r="AB150" s="8"/>
      <c r="AC150" s="37">
        <v>1</v>
      </c>
      <c r="AD150" s="38">
        <v>0</v>
      </c>
      <c r="AE150" s="39">
        <v>0</v>
      </c>
      <c r="AF150" s="40">
        <v>0</v>
      </c>
      <c r="AH150" s="37">
        <f>X150*AC150+Z150*AC153-Y150*AD150-AA150*AD153</f>
        <v>-172.54184565161628</v>
      </c>
      <c r="AI150" s="41">
        <f>(X150*AD150+Y150*AC150+Z150*AD153+AA150*AC153)</f>
        <v>0</v>
      </c>
      <c r="AJ150" s="39">
        <f>X150*AE150+Z150*AE153-Y150*AF150-AA150*AF153</f>
        <v>0</v>
      </c>
      <c r="AK150" s="40">
        <f>(X150*AF150+Y150*AE150+Z150*AF153+AA150*AE153)</f>
        <v>-115.86540949958329</v>
      </c>
      <c r="AL150" s="8"/>
      <c r="AM150" s="43">
        <f t="shared" ref="AM150" si="419">20*LOG((2*$AH$8)/(($AH$8*AH150+AJ150+$AH$8*AH153+AJ153)^2+($AH$8*AI150+AK150+$AH$8*AI153+AK153)^2)^0.5)</f>
        <v>-41.950389478579638</v>
      </c>
      <c r="AO150" s="148">
        <f t="shared" ref="AO150" si="420">((AH150^2+AI150^2)/(AH153^2+AI153^2))^0.5</f>
        <v>1.4891378406156996</v>
      </c>
      <c r="AP150" s="153"/>
      <c r="AQ150" s="64">
        <f t="shared" si="230"/>
        <v>2.44</v>
      </c>
      <c r="AR150" s="65">
        <f t="shared" si="242"/>
        <v>-1.5763428678898652E-2</v>
      </c>
      <c r="AS150" s="66">
        <f t="shared" si="243"/>
        <v>45.385242423832416</v>
      </c>
      <c r="AT150" s="67">
        <f t="shared" si="244"/>
        <v>-1.5763428678898652E-2</v>
      </c>
      <c r="AU150" s="13">
        <f t="shared" si="247"/>
        <v>-19.21698761318245</v>
      </c>
      <c r="AV150" s="66">
        <f t="shared" si="245"/>
        <v>-5.3380521147729031E-2</v>
      </c>
      <c r="AW150" s="47">
        <f t="shared" si="246"/>
        <v>-24.409215581879671</v>
      </c>
    </row>
    <row r="151" spans="2:49" ht="18.649999999999999" customHeight="1" thickBot="1">
      <c r="D151" s="45"/>
      <c r="G151" s="46"/>
      <c r="I151" s="45"/>
      <c r="L151" s="46"/>
      <c r="N151" s="45"/>
      <c r="Q151" s="46"/>
      <c r="S151" s="45"/>
      <c r="V151" s="46"/>
      <c r="X151" s="45"/>
      <c r="AA151" s="46"/>
      <c r="AC151" s="45"/>
      <c r="AF151" s="46"/>
      <c r="AH151" s="45"/>
      <c r="AK151" s="46"/>
      <c r="AO151" s="149"/>
      <c r="AP151" s="149"/>
      <c r="AQ151" s="64">
        <f t="shared" si="230"/>
        <v>2.46</v>
      </c>
      <c r="AR151" s="65">
        <f t="shared" si="242"/>
        <v>-1.5362249638556822E-2</v>
      </c>
      <c r="AS151" s="66">
        <f t="shared" si="243"/>
        <v>45.000902671568767</v>
      </c>
      <c r="AT151" s="67">
        <f t="shared" si="244"/>
        <v>-1.5362249638556822E-2</v>
      </c>
      <c r="AU151" s="13">
        <f t="shared" si="247"/>
        <v>-18.888878017678206</v>
      </c>
      <c r="AV151" s="66">
        <f t="shared" si="245"/>
        <v>-5.2469105604661684E-2</v>
      </c>
      <c r="AW151" s="47">
        <f t="shared" si="246"/>
        <v>-24.52097379188686</v>
      </c>
    </row>
    <row r="152" spans="2:49" ht="18.649999999999999" customHeight="1" thickBot="1">
      <c r="D152" s="227" t="s">
        <v>70</v>
      </c>
      <c r="E152" s="228"/>
      <c r="F152" s="229" t="s">
        <v>71</v>
      </c>
      <c r="G152" s="230"/>
      <c r="H152" s="203"/>
      <c r="I152" s="231" t="s">
        <v>15</v>
      </c>
      <c r="J152" s="232"/>
      <c r="K152" s="233" t="s">
        <v>16</v>
      </c>
      <c r="L152" s="234"/>
      <c r="M152" s="30"/>
      <c r="N152" s="231" t="s">
        <v>72</v>
      </c>
      <c r="O152" s="232"/>
      <c r="P152" s="233" t="s">
        <v>73</v>
      </c>
      <c r="Q152" s="234"/>
      <c r="R152" s="30"/>
      <c r="S152" s="227" t="s">
        <v>74</v>
      </c>
      <c r="T152" s="228"/>
      <c r="U152" s="229" t="s">
        <v>75</v>
      </c>
      <c r="V152" s="230"/>
      <c r="W152" s="8"/>
      <c r="X152" s="231" t="s">
        <v>76</v>
      </c>
      <c r="Y152" s="232"/>
      <c r="Z152" s="233" t="s">
        <v>77</v>
      </c>
      <c r="AA152" s="234"/>
      <c r="AB152" s="8"/>
      <c r="AC152" s="231" t="s">
        <v>78</v>
      </c>
      <c r="AD152" s="232"/>
      <c r="AE152" s="233" t="s">
        <v>17</v>
      </c>
      <c r="AF152" s="234"/>
      <c r="AG152" s="8"/>
      <c r="AH152" s="231" t="s">
        <v>79</v>
      </c>
      <c r="AI152" s="232"/>
      <c r="AJ152" s="233" t="s">
        <v>80</v>
      </c>
      <c r="AK152" s="234"/>
      <c r="AL152" s="8"/>
      <c r="AM152" s="52" t="s">
        <v>84</v>
      </c>
      <c r="AO152" s="150" t="s">
        <v>85</v>
      </c>
      <c r="AP152" s="152"/>
      <c r="AQ152" s="64">
        <f t="shared" si="230"/>
        <v>2.48</v>
      </c>
      <c r="AR152" s="65">
        <f t="shared" si="242"/>
        <v>-1.4972304641452766E-2</v>
      </c>
      <c r="AS152" s="66">
        <f t="shared" si="243"/>
        <v>44.623125111215202</v>
      </c>
      <c r="AT152" s="67">
        <f t="shared" si="244"/>
        <v>-1.4972304641452766E-2</v>
      </c>
      <c r="AU152" s="13">
        <f t="shared" si="247"/>
        <v>-18.569231840474014</v>
      </c>
      <c r="AV152" s="66">
        <f t="shared" si="245"/>
        <v>-5.1581199556872265E-2</v>
      </c>
      <c r="AW152" s="47">
        <f t="shared" si="246"/>
        <v>-24.632440563404522</v>
      </c>
    </row>
    <row r="153" spans="2:49" ht="18.649999999999999" customHeight="1" thickTop="1" thickBot="1">
      <c r="D153" s="37">
        <v>0</v>
      </c>
      <c r="E153" s="41">
        <v>0</v>
      </c>
      <c r="F153" s="39">
        <v>1</v>
      </c>
      <c r="G153" s="40">
        <v>0</v>
      </c>
      <c r="I153" s="37">
        <v>0</v>
      </c>
      <c r="J153" s="41">
        <f t="shared" ref="J153" si="421">IF(0=(1-$J$8*$K$8*$B150^2),10^14,$B150*$K$8/(1-$J$8*$K$8*$B150^2))</f>
        <v>26.995596730932057</v>
      </c>
      <c r="K153" s="39">
        <v>1</v>
      </c>
      <c r="L153" s="40">
        <v>0</v>
      </c>
      <c r="N153" s="37">
        <f t="shared" ref="N153" si="422">D153*I150+F153*I153-E153*J150-G153*J153</f>
        <v>0</v>
      </c>
      <c r="O153" s="41">
        <f t="shared" ref="O153" si="423">(D153*J150+E153*I150+F153*J153+G153*I153)</f>
        <v>26.995596730932057</v>
      </c>
      <c r="P153" s="39">
        <f t="shared" ref="P153" si="424">D153*K150+F153*K153-E153*L150-G153*L153</f>
        <v>1</v>
      </c>
      <c r="Q153" s="40">
        <f t="shared" ref="Q153" si="425">(D153*L150+E153*K150+F153*L153+G153*K153)</f>
        <v>0</v>
      </c>
      <c r="S153" s="37">
        <v>0</v>
      </c>
      <c r="T153" s="41">
        <v>0</v>
      </c>
      <c r="U153" s="39">
        <v>1</v>
      </c>
      <c r="V153" s="40">
        <v>0</v>
      </c>
      <c r="X153" s="37">
        <f t="shared" ref="X153" si="426">N153*S150+P153*S153-O153*T150-Q153*T153</f>
        <v>0</v>
      </c>
      <c r="Y153" s="41">
        <f t="shared" ref="Y153" si="427">(N153*T150+O153*S150+P153*T153+Q153*S153)</f>
        <v>26.995596730932057</v>
      </c>
      <c r="Z153" s="39">
        <f t="shared" ref="Z153" si="428">N153*U150+P153*U153-O153*V150-Q153*V153</f>
        <v>77.80124562692302</v>
      </c>
      <c r="AA153" s="40">
        <f t="shared" ref="AA153" si="429">(N153*V150+O153*U150+P153*V153+Q153*U153)</f>
        <v>0</v>
      </c>
      <c r="AB153" s="8"/>
      <c r="AC153" s="37">
        <v>0</v>
      </c>
      <c r="AD153" s="40">
        <f>-1/($AD$8*$B150)</f>
        <v>-1.8362499999999999</v>
      </c>
      <c r="AE153" s="39">
        <v>1</v>
      </c>
      <c r="AF153" s="40">
        <v>0</v>
      </c>
      <c r="AH153" s="37">
        <f>X153*AC150+Z153*AC153-Y153*AD150-AA153*AD153</f>
        <v>0</v>
      </c>
      <c r="AI153" s="41">
        <f>(X153*AD150+Y153*AC150+Z153*AD153+AA153*AC153)</f>
        <v>-115.86694055150534</v>
      </c>
      <c r="AJ153" s="39">
        <f>X153*AE150+Z153*AE153-Y153*AF150-AA153*AF153</f>
        <v>77.80124562692302</v>
      </c>
      <c r="AK153" s="40">
        <f>(X153*AF150+Y153*AE150+Z153*AF153+AA153*AE153)</f>
        <v>0</v>
      </c>
      <c r="AL153" s="8"/>
      <c r="AM153" s="54">
        <f t="shared" ref="AM153" si="430">(180/PI())*ATAN(-1*(($AH141*AI150+AK150+$AH$8*AI153+AK153)/($AH$8*AH150+AJ150+$AH$8*AH153+AJ153)))</f>
        <v>-67.763473374652833</v>
      </c>
      <c r="AO153" s="151">
        <f t="shared" ref="AO153" si="431">20*LOG(((($AH$8*AH150+AJ150-$AH$8*AH153-AJ153)^2+($AH$8*AI150+AK150-$AH$8*AI153-AK153)^2)/(($AH$8*AH150+AJ150+$AH$8*AH153+AJ153)^2+($AH$8*AI150+AK150+$AH$8*AI153+AK153)^2))^0.5)</f>
        <v>-2.7717829711302564E-4</v>
      </c>
      <c r="AP153" s="152"/>
      <c r="AQ153" s="64">
        <f t="shared" si="230"/>
        <v>2.5</v>
      </c>
      <c r="AR153" s="65">
        <f t="shared" si="242"/>
        <v>-1.4593305590715869E-2</v>
      </c>
      <c r="AS153" s="66">
        <f t="shared" si="243"/>
        <v>44.251740474405722</v>
      </c>
      <c r="AT153" s="67">
        <f t="shared" si="244"/>
        <v>-1.4593305590715869E-2</v>
      </c>
      <c r="AU153" s="13">
        <f t="shared" si="247"/>
        <v>-18.25775541954398</v>
      </c>
      <c r="AV153" s="66">
        <f t="shared" si="245"/>
        <v>-5.0715987276511054E-2</v>
      </c>
      <c r="AW153" s="47">
        <f t="shared" si="246"/>
        <v>-24.743600953625521</v>
      </c>
    </row>
    <row r="154" spans="2:49" ht="18.649999999999999" customHeight="1">
      <c r="AO154" s="48"/>
      <c r="AQ154" s="64">
        <f t="shared" si="230"/>
        <v>2.52</v>
      </c>
      <c r="AR154" s="65">
        <f t="shared" si="242"/>
        <v>-1.4224966141754176E-2</v>
      </c>
      <c r="AS154" s="66">
        <f t="shared" si="243"/>
        <v>43.886585366014842</v>
      </c>
      <c r="AT154" s="67">
        <f t="shared" si="244"/>
        <v>-1.4224966141754176E-2</v>
      </c>
      <c r="AU154" s="13">
        <f t="shared" si="247"/>
        <v>-17.954167997824285</v>
      </c>
      <c r="AV154" s="66">
        <f t="shared" si="245"/>
        <v>-4.987268888284524E-2</v>
      </c>
      <c r="AW154" s="47">
        <f t="shared" si="246"/>
        <v>-24.854441241100417</v>
      </c>
    </row>
    <row r="155" spans="2:49" ht="18.649999999999999" customHeight="1" thickBot="1">
      <c r="E155" s="29" t="s">
        <v>9</v>
      </c>
      <c r="J155" s="29" t="s">
        <v>10</v>
      </c>
      <c r="O155" s="29" t="s">
        <v>11</v>
      </c>
      <c r="T155" s="29" t="s">
        <v>12</v>
      </c>
      <c r="Y155" s="29" t="s">
        <v>13</v>
      </c>
      <c r="AD155" s="29" t="s">
        <v>12</v>
      </c>
      <c r="AI155" s="29" t="s">
        <v>81</v>
      </c>
      <c r="AQ155" s="64">
        <f t="shared" si="230"/>
        <v>2.54</v>
      </c>
      <c r="AR155" s="65">
        <f t="shared" si="242"/>
        <v>-1.3867002475895458E-2</v>
      </c>
      <c r="AS155" s="66">
        <f t="shared" si="243"/>
        <v>43.527502006058356</v>
      </c>
      <c r="AT155" s="67">
        <f t="shared" si="244"/>
        <v>-1.3867002475895458E-2</v>
      </c>
      <c r="AU155" s="13">
        <f t="shared" si="247"/>
        <v>-17.658201029680839</v>
      </c>
      <c r="AV155" s="66">
        <f t="shared" si="245"/>
        <v>-4.9050558415780106E-2</v>
      </c>
      <c r="AW155" s="47">
        <f t="shared" si="246"/>
        <v>-24.964948838414045</v>
      </c>
    </row>
    <row r="156" spans="2:49" ht="18.649999999999999" customHeight="1" thickBot="1">
      <c r="B156" s="28"/>
      <c r="D156" s="227" t="s">
        <v>70</v>
      </c>
      <c r="E156" s="228"/>
      <c r="F156" s="229" t="s">
        <v>71</v>
      </c>
      <c r="G156" s="230"/>
      <c r="H156" s="203"/>
      <c r="I156" s="231" t="s">
        <v>15</v>
      </c>
      <c r="J156" s="232"/>
      <c r="K156" s="233" t="s">
        <v>16</v>
      </c>
      <c r="L156" s="234"/>
      <c r="M156" s="30"/>
      <c r="N156" s="231" t="s">
        <v>72</v>
      </c>
      <c r="O156" s="232"/>
      <c r="P156" s="233" t="s">
        <v>73</v>
      </c>
      <c r="Q156" s="234"/>
      <c r="R156" s="30"/>
      <c r="S156" s="227" t="s">
        <v>74</v>
      </c>
      <c r="T156" s="228"/>
      <c r="U156" s="229" t="s">
        <v>75</v>
      </c>
      <c r="V156" s="230"/>
      <c r="W156" s="8"/>
      <c r="X156" s="231" t="s">
        <v>76</v>
      </c>
      <c r="Y156" s="232"/>
      <c r="Z156" s="233" t="s">
        <v>77</v>
      </c>
      <c r="AA156" s="234"/>
      <c r="AB156" s="8"/>
      <c r="AC156" s="231" t="s">
        <v>78</v>
      </c>
      <c r="AD156" s="232"/>
      <c r="AE156" s="233" t="s">
        <v>17</v>
      </c>
      <c r="AF156" s="234"/>
      <c r="AG156" s="8"/>
      <c r="AH156" s="231" t="s">
        <v>79</v>
      </c>
      <c r="AI156" s="232"/>
      <c r="AJ156" s="233" t="s">
        <v>80</v>
      </c>
      <c r="AK156" s="234"/>
      <c r="AL156" s="8"/>
      <c r="AM156" s="35" t="s">
        <v>82</v>
      </c>
      <c r="AO156" s="147" t="s">
        <v>83</v>
      </c>
      <c r="AP156" s="153"/>
      <c r="AQ156" s="64">
        <f t="shared" si="230"/>
        <v>2.56</v>
      </c>
      <c r="AR156" s="65">
        <f t="shared" si="242"/>
        <v>-1.3519133960980648E-2</v>
      </c>
      <c r="AS156" s="66">
        <f t="shared" si="243"/>
        <v>43.174337985464739</v>
      </c>
      <c r="AT156" s="67">
        <f t="shared" si="244"/>
        <v>-1.3519133960980648E-2</v>
      </c>
      <c r="AU156" s="13">
        <f t="shared" si="247"/>
        <v>-17.369597531934375</v>
      </c>
      <c r="AV156" s="66">
        <f t="shared" si="245"/>
        <v>-4.8248882033151037E-2</v>
      </c>
      <c r="AW156" s="47">
        <f t="shared" si="246"/>
        <v>-25.075112211637812</v>
      </c>
    </row>
    <row r="157" spans="2:49" ht="18.649999999999999" customHeight="1" thickTop="1" thickBot="1">
      <c r="B157" s="55">
        <v>0.46</v>
      </c>
      <c r="D157" s="37">
        <v>1</v>
      </c>
      <c r="E157" s="38">
        <v>0</v>
      </c>
      <c r="F157" s="39">
        <v>0</v>
      </c>
      <c r="G157" s="40">
        <f t="shared" ref="G157" si="432">-1/($E$8*$B157)</f>
        <v>-1.3895217391304346</v>
      </c>
      <c r="I157" s="37">
        <v>1</v>
      </c>
      <c r="J157" s="41">
        <v>0</v>
      </c>
      <c r="K157" s="39">
        <v>0</v>
      </c>
      <c r="L157" s="40">
        <v>0</v>
      </c>
      <c r="N157" s="37">
        <f t="shared" ref="N157" si="433">D157*I157+F157*I160-E157*J157-G157*J160</f>
        <v>-1987.7939928072028</v>
      </c>
      <c r="O157" s="41">
        <f t="shared" ref="O157" si="434">(D157*J157+E157*I157+F157*J160+G157*I160)</f>
        <v>0</v>
      </c>
      <c r="P157" s="39">
        <f t="shared" ref="P157" si="435">D157*K157+F157*K160-E157*L157-G157*L160</f>
        <v>0</v>
      </c>
      <c r="Q157" s="40">
        <f t="shared" ref="Q157" si="436">(D157*L157+E157*K157+F157*L160+G157*K160)</f>
        <v>-1.3895217391304346</v>
      </c>
      <c r="S157" s="37">
        <v>1</v>
      </c>
      <c r="T157" s="38">
        <v>0</v>
      </c>
      <c r="U157" s="39">
        <v>0</v>
      </c>
      <c r="V157" s="40">
        <f t="shared" ref="V157" si="437">-1/($T$8*$B157)</f>
        <v>-2.7212608695652172</v>
      </c>
      <c r="X157" s="37">
        <f t="shared" ref="X157" si="438">N157*S157+P157*S160-O157*T157-Q157*T160</f>
        <v>-1987.7939928072028</v>
      </c>
      <c r="Y157" s="41">
        <f t="shared" ref="Y157" si="439">(N157*T157+O157*S157+P157*T160+Q157*S160)</f>
        <v>0</v>
      </c>
      <c r="Z157" s="39">
        <f t="shared" ref="Z157" si="440">N157*U157+P157*U160-O157*V157-Q157*V160</f>
        <v>0</v>
      </c>
      <c r="AA157" s="40">
        <f t="shared" ref="AA157" si="441">(N157*V157+O157*U157+P157*V160+Q157*U160)</f>
        <v>5407.9164876439136</v>
      </c>
      <c r="AB157" s="8"/>
      <c r="AC157" s="37">
        <v>1</v>
      </c>
      <c r="AD157" s="38">
        <v>0</v>
      </c>
      <c r="AE157" s="39">
        <v>0</v>
      </c>
      <c r="AF157" s="40">
        <v>0</v>
      </c>
      <c r="AH157" s="37">
        <f>X157*AC157+Z157*AC160-Y157*AD157-AA157*AD160</f>
        <v>7510.7410641317092</v>
      </c>
      <c r="AI157" s="41">
        <f>(X157*AD157+Y157*AC157+Z157*AD160+AA157*AC160)</f>
        <v>0</v>
      </c>
      <c r="AJ157" s="39">
        <f>X157*AE157+Z157*AE160-Y157*AF157-AA157*AF160</f>
        <v>0</v>
      </c>
      <c r="AK157" s="40">
        <f>(X157*AF157+Y157*AE157+Z157*AF160+AA157*AE160)</f>
        <v>5407.9164876439136</v>
      </c>
      <c r="AL157" s="8"/>
      <c r="AM157" s="43">
        <f t="shared" ref="AM157" si="442">20*LOG((2*$AH$8)/(($AH$8*AH157+AJ157+$AH$8*AH160+AJ160)^2+($AH$8*AI157+AK157+$AH$8*AI160+AK160)^2)^0.5)</f>
        <v>-75.121021164127995</v>
      </c>
      <c r="AO157" s="148">
        <f t="shared" ref="AO157" si="443">((AH157^2+AI157^2)/(AH160^2+AI160^2))^0.5</f>
        <v>1.3888228366626478</v>
      </c>
      <c r="AP157" s="153"/>
      <c r="AQ157" s="64">
        <f t="shared" si="230"/>
        <v>2.58</v>
      </c>
      <c r="AR157" s="65">
        <f t="shared" si="242"/>
        <v>-1.3181083711740059E-2</v>
      </c>
      <c r="AS157" s="66">
        <f t="shared" si="243"/>
        <v>42.826946034826051</v>
      </c>
      <c r="AT157" s="67">
        <f t="shared" si="244"/>
        <v>-1.3181083711740059E-2</v>
      </c>
      <c r="AU157" s="13">
        <f t="shared" si="247"/>
        <v>-17.08811147606751</v>
      </c>
      <c r="AV157" s="66">
        <f t="shared" si="245"/>
        <v>-4.7466976322409753E-2</v>
      </c>
      <c r="AW157" s="47">
        <f t="shared" si="246"/>
        <v>-25.184920805969124</v>
      </c>
    </row>
    <row r="158" spans="2:49" ht="18.649999999999999" customHeight="1" thickBot="1">
      <c r="D158" s="45"/>
      <c r="G158" s="46"/>
      <c r="I158" s="45"/>
      <c r="L158" s="46"/>
      <c r="N158" s="45"/>
      <c r="Q158" s="46"/>
      <c r="S158" s="45"/>
      <c r="V158" s="46"/>
      <c r="X158" s="45"/>
      <c r="AA158" s="46"/>
      <c r="AC158" s="45"/>
      <c r="AF158" s="46"/>
      <c r="AH158" s="45"/>
      <c r="AK158" s="46"/>
      <c r="AO158" s="149"/>
      <c r="AP158" s="149"/>
      <c r="AQ158" s="64">
        <f t="shared" si="230"/>
        <v>2.6</v>
      </c>
      <c r="AR158" s="65">
        <f t="shared" si="242"/>
        <v>-1.2852579061376662E-2</v>
      </c>
      <c r="AS158" s="66">
        <f t="shared" si="243"/>
        <v>42.4851838053047</v>
      </c>
      <c r="AT158" s="67">
        <f t="shared" si="244"/>
        <v>-1.2852579061376662E-2</v>
      </c>
      <c r="AU158" s="13">
        <f t="shared" si="247"/>
        <v>-16.813507218558129</v>
      </c>
      <c r="AV158" s="66">
        <f t="shared" si="245"/>
        <v>-4.6704186718217029E-2</v>
      </c>
      <c r="AW158" s="47">
        <f t="shared" si="246"/>
        <v>-25.294364977026706</v>
      </c>
    </row>
    <row r="159" spans="2:49" ht="18.649999999999999" customHeight="1" thickBot="1">
      <c r="D159" s="227" t="s">
        <v>70</v>
      </c>
      <c r="E159" s="228"/>
      <c r="F159" s="229" t="s">
        <v>71</v>
      </c>
      <c r="G159" s="230"/>
      <c r="H159" s="203"/>
      <c r="I159" s="231" t="s">
        <v>15</v>
      </c>
      <c r="J159" s="232"/>
      <c r="K159" s="233" t="s">
        <v>16</v>
      </c>
      <c r="L159" s="234"/>
      <c r="M159" s="30"/>
      <c r="N159" s="231" t="s">
        <v>72</v>
      </c>
      <c r="O159" s="232"/>
      <c r="P159" s="233" t="s">
        <v>73</v>
      </c>
      <c r="Q159" s="234"/>
      <c r="R159" s="30"/>
      <c r="S159" s="227" t="s">
        <v>74</v>
      </c>
      <c r="T159" s="228"/>
      <c r="U159" s="229" t="s">
        <v>75</v>
      </c>
      <c r="V159" s="230"/>
      <c r="W159" s="8"/>
      <c r="X159" s="231" t="s">
        <v>76</v>
      </c>
      <c r="Y159" s="232"/>
      <c r="Z159" s="233" t="s">
        <v>77</v>
      </c>
      <c r="AA159" s="234"/>
      <c r="AB159" s="8"/>
      <c r="AC159" s="231" t="s">
        <v>78</v>
      </c>
      <c r="AD159" s="232"/>
      <c r="AE159" s="233" t="s">
        <v>17</v>
      </c>
      <c r="AF159" s="234"/>
      <c r="AG159" s="8"/>
      <c r="AH159" s="231" t="s">
        <v>79</v>
      </c>
      <c r="AI159" s="232"/>
      <c r="AJ159" s="233" t="s">
        <v>80</v>
      </c>
      <c r="AK159" s="234"/>
      <c r="AL159" s="8"/>
      <c r="AM159" s="52" t="s">
        <v>84</v>
      </c>
      <c r="AO159" s="150" t="s">
        <v>85</v>
      </c>
      <c r="AP159" s="152"/>
      <c r="AQ159" s="64">
        <f t="shared" ref="AQ159:AQ222" si="444">INDEX(B:B,(ROW()-32)*7+24)</f>
        <v>2.62</v>
      </c>
      <c r="AR159" s="65">
        <f t="shared" si="242"/>
        <v>-1.2533351954636524E-2</v>
      </c>
      <c r="AS159" s="66">
        <f t="shared" si="243"/>
        <v>42.148913660933538</v>
      </c>
      <c r="AT159" s="67">
        <f t="shared" si="244"/>
        <v>-1.2533351954636524E-2</v>
      </c>
      <c r="AU159" s="13">
        <f t="shared" si="247"/>
        <v>-16.545558966534188</v>
      </c>
      <c r="AV159" s="66">
        <f t="shared" si="245"/>
        <v>-4.5959886018150521E-2</v>
      </c>
      <c r="AW159" s="47">
        <f t="shared" si="246"/>
        <v>-25.403435927321482</v>
      </c>
    </row>
    <row r="160" spans="2:49" ht="18.649999999999999" customHeight="1" thickTop="1" thickBot="1">
      <c r="D160" s="37">
        <v>0</v>
      </c>
      <c r="E160" s="41">
        <v>0</v>
      </c>
      <c r="F160" s="39">
        <v>1</v>
      </c>
      <c r="G160" s="40">
        <v>0</v>
      </c>
      <c r="I160" s="37">
        <v>0</v>
      </c>
      <c r="J160" s="41">
        <f t="shared" ref="J160" si="445">IF(0=(1-$J$8*$K$8*$B157^2),10^14,$B157*$K$8/(1-$J$8*$K$8*$B157^2))</f>
        <v>-1431.2795092013414</v>
      </c>
      <c r="K160" s="39">
        <v>1</v>
      </c>
      <c r="L160" s="40">
        <v>0</v>
      </c>
      <c r="N160" s="37">
        <f t="shared" ref="N160" si="446">D160*I157+F160*I160-E160*J157-G160*J160</f>
        <v>0</v>
      </c>
      <c r="O160" s="41">
        <f t="shared" ref="O160" si="447">(D160*J157+E160*I157+F160*J160+G160*I160)</f>
        <v>-1431.2795092013414</v>
      </c>
      <c r="P160" s="39">
        <f t="shared" ref="P160" si="448">D160*K157+F160*K160-E160*L157-G160*L160</f>
        <v>1</v>
      </c>
      <c r="Q160" s="40">
        <f t="shared" ref="Q160" si="449">(D160*L157+E160*K157+F160*L160+G160*K160)</f>
        <v>0</v>
      </c>
      <c r="S160" s="37">
        <v>0</v>
      </c>
      <c r="T160" s="41">
        <v>0</v>
      </c>
      <c r="U160" s="39">
        <v>1</v>
      </c>
      <c r="V160" s="40">
        <v>0</v>
      </c>
      <c r="X160" s="37">
        <f t="shared" ref="X160" si="450">N160*S157+P160*S160-O160*T157-Q160*T160</f>
        <v>0</v>
      </c>
      <c r="Y160" s="41">
        <f t="shared" ref="Y160" si="451">(N160*T157+O160*S157+P160*T160+Q160*S160)</f>
        <v>-1431.2795092013414</v>
      </c>
      <c r="Z160" s="39">
        <f t="shared" ref="Z160" si="452">N160*U157+P160*U160-O160*V157-Q160*V160</f>
        <v>-3893.8849218001196</v>
      </c>
      <c r="AA160" s="40">
        <f t="shared" ref="AA160" si="453">(N160*V157+O160*U157+P160*V160+Q160*U160)</f>
        <v>0</v>
      </c>
      <c r="AB160" s="8"/>
      <c r="AC160" s="37">
        <v>0</v>
      </c>
      <c r="AD160" s="40">
        <f>-1/($AD$8*$B157)</f>
        <v>-1.7564130434782605</v>
      </c>
      <c r="AE160" s="39">
        <v>1</v>
      </c>
      <c r="AF160" s="40">
        <v>0</v>
      </c>
      <c r="AH160" s="37">
        <f>X160*AC157+Z160*AC160-Y160*AD157-AA160*AD160</f>
        <v>0</v>
      </c>
      <c r="AI160" s="41">
        <f>(X160*AD157+Y160*AC157+Z160*AD160+AA160*AC160)</f>
        <v>5407.9907572517159</v>
      </c>
      <c r="AJ160" s="39">
        <f>X160*AE157+Z160*AE160-Y160*AF157-AA160*AF160</f>
        <v>-3893.8849218001196</v>
      </c>
      <c r="AK160" s="40">
        <f>(X160*AF157+Y160*AE157+Z160*AF160+AA160*AE160)</f>
        <v>0</v>
      </c>
      <c r="AL160" s="8"/>
      <c r="AM160" s="54">
        <f t="shared" ref="AM160" si="454">(180/PI())*ATAN(-1*(($AH148*AI157+AK157+$AH$8*AI160+AK160)/($AH$8*AH157+AJ157+$AH$8*AH160+AJ160)))</f>
        <v>-71.509984988794145</v>
      </c>
      <c r="AO160" s="151">
        <f t="shared" ref="AO160" si="455">20*LOG(((($AH$8*AH157+AJ157-$AH$8*AH160-AJ160)^2+($AH$8*AI157+AK157-$AH$8*AI160-AK160)^2)/(($AH$8*AH157+AJ157+$AH$8*AH160+AJ160)^2+($AH$8*AI157+AK157+$AH$8*AI160+AK160)^2))^0.5)</f>
        <v>-1.3356178042808959E-7</v>
      </c>
      <c r="AP160" s="152"/>
      <c r="AQ160" s="64">
        <f t="shared" si="444"/>
        <v>2.64</v>
      </c>
      <c r="AR160" s="65">
        <f t="shared" si="242"/>
        <v>-1.2223139271456209E-2</v>
      </c>
      <c r="AS160" s="66">
        <f t="shared" si="243"/>
        <v>41.818002481602853</v>
      </c>
      <c r="AT160" s="67">
        <f t="shared" si="244"/>
        <v>-1.2223139271456209E-2</v>
      </c>
      <c r="AU160" s="13">
        <f t="shared" si="247"/>
        <v>-16.284050276177794</v>
      </c>
      <c r="AV160" s="66">
        <f t="shared" si="245"/>
        <v>-4.523347298938276E-2</v>
      </c>
      <c r="AW160" s="47">
        <f t="shared" si="246"/>
        <v>-25.512125647468093</v>
      </c>
    </row>
    <row r="161" spans="2:49" ht="18.649999999999999" customHeight="1">
      <c r="AO161" s="48"/>
      <c r="AQ161" s="64">
        <f t="shared" si="444"/>
        <v>2.66</v>
      </c>
      <c r="AR161" s="65">
        <f t="shared" si="242"/>
        <v>-1.1921683089366588E-2</v>
      </c>
      <c r="AS161" s="66">
        <f t="shared" si="243"/>
        <v>41.492321476079297</v>
      </c>
      <c r="AT161" s="67">
        <f t="shared" si="244"/>
        <v>-1.1921683089366588E-2</v>
      </c>
      <c r="AU161" s="13">
        <f t="shared" si="247"/>
        <v>-16.028773581539454</v>
      </c>
      <c r="AV161" s="66">
        <f t="shared" si="245"/>
        <v>-4.452437105983182E-2</v>
      </c>
      <c r="AW161" s="47">
        <f t="shared" si="246"/>
        <v>-25.620426861743624</v>
      </c>
    </row>
    <row r="162" spans="2:49" ht="18.649999999999999" customHeight="1" thickBot="1">
      <c r="E162" s="29" t="s">
        <v>9</v>
      </c>
      <c r="J162" s="29" t="s">
        <v>10</v>
      </c>
      <c r="O162" s="29" t="s">
        <v>11</v>
      </c>
      <c r="T162" s="29" t="s">
        <v>12</v>
      </c>
      <c r="Y162" s="29" t="s">
        <v>13</v>
      </c>
      <c r="AD162" s="29" t="s">
        <v>12</v>
      </c>
      <c r="AI162" s="29" t="s">
        <v>81</v>
      </c>
      <c r="AQ162" s="64">
        <f t="shared" si="444"/>
        <v>2.68</v>
      </c>
      <c r="AR162" s="65">
        <f t="shared" ref="AR162:AR225" si="456">INDEX(AM:AM,(ROW()-32)*7+24)</f>
        <v>-1.1628730891938541E-2</v>
      </c>
      <c r="AS162" s="66">
        <f t="shared" ref="AS162:AS225" si="457">INDEX(AM:AM,(ROW()-32)*7+27)</f>
        <v>41.171746004448508</v>
      </c>
      <c r="AT162" s="67">
        <f t="shared" ref="AT162:AT225" si="458">AR162</f>
        <v>-1.1628730891938541E-2</v>
      </c>
      <c r="AU162" s="13">
        <f t="shared" si="247"/>
        <v>-15.77952975158999</v>
      </c>
      <c r="AV162" s="66">
        <f t="shared" ref="AV162:AV225" si="459">(IF(AU162&lt;0,AU162,(AU163+AU161)/2))/360</f>
        <v>-4.3832027087749977E-2</v>
      </c>
      <c r="AW162" s="47">
        <f t="shared" ref="AW162:AW225" si="460">INDEX(AO:AO,(ROW()-32)*7+27)</f>
        <v>-25.728332977635983</v>
      </c>
    </row>
    <row r="163" spans="2:49" ht="18.649999999999999" customHeight="1" thickBot="1">
      <c r="B163" s="28"/>
      <c r="D163" s="227" t="s">
        <v>70</v>
      </c>
      <c r="E163" s="228"/>
      <c r="F163" s="229" t="s">
        <v>71</v>
      </c>
      <c r="G163" s="230"/>
      <c r="H163" s="203"/>
      <c r="I163" s="231" t="s">
        <v>15</v>
      </c>
      <c r="J163" s="232"/>
      <c r="K163" s="233" t="s">
        <v>16</v>
      </c>
      <c r="L163" s="234"/>
      <c r="M163" s="30"/>
      <c r="N163" s="231" t="s">
        <v>72</v>
      </c>
      <c r="O163" s="232"/>
      <c r="P163" s="233" t="s">
        <v>73</v>
      </c>
      <c r="Q163" s="234"/>
      <c r="R163" s="30"/>
      <c r="S163" s="227" t="s">
        <v>74</v>
      </c>
      <c r="T163" s="228"/>
      <c r="U163" s="229" t="s">
        <v>75</v>
      </c>
      <c r="V163" s="230"/>
      <c r="W163" s="8"/>
      <c r="X163" s="231" t="s">
        <v>76</v>
      </c>
      <c r="Y163" s="232"/>
      <c r="Z163" s="233" t="s">
        <v>77</v>
      </c>
      <c r="AA163" s="234"/>
      <c r="AB163" s="8"/>
      <c r="AC163" s="231" t="s">
        <v>78</v>
      </c>
      <c r="AD163" s="232"/>
      <c r="AE163" s="233" t="s">
        <v>17</v>
      </c>
      <c r="AF163" s="234"/>
      <c r="AG163" s="8"/>
      <c r="AH163" s="231" t="s">
        <v>79</v>
      </c>
      <c r="AI163" s="232"/>
      <c r="AJ163" s="233" t="s">
        <v>80</v>
      </c>
      <c r="AK163" s="234"/>
      <c r="AL163" s="8"/>
      <c r="AM163" s="35" t="s">
        <v>82</v>
      </c>
      <c r="AO163" s="147" t="s">
        <v>83</v>
      </c>
      <c r="AP163" s="153"/>
      <c r="AQ163" s="64">
        <f t="shared" si="444"/>
        <v>2.7</v>
      </c>
      <c r="AR163" s="65">
        <f t="shared" si="456"/>
        <v>-1.1344035729762173E-2</v>
      </c>
      <c r="AS163" s="66">
        <f t="shared" si="457"/>
        <v>40.856155409416708</v>
      </c>
      <c r="AT163" s="67">
        <f t="shared" si="458"/>
        <v>-1.1344035729762173E-2</v>
      </c>
      <c r="AU163" s="13">
        <f t="shared" ref="AU163:AU226" si="461">(AS164-AS163)/(AQ164-AQ163)</f>
        <v>-15.536127673546204</v>
      </c>
      <c r="AV163" s="66">
        <f t="shared" si="459"/>
        <v>-4.315591020429501E-2</v>
      </c>
      <c r="AW163" s="47">
        <f t="shared" si="460"/>
        <v>-25.835838039057286</v>
      </c>
    </row>
    <row r="164" spans="2:49" ht="18.649999999999999" customHeight="1" thickTop="1" thickBot="1">
      <c r="B164" s="55">
        <v>0.48</v>
      </c>
      <c r="D164" s="37">
        <v>1</v>
      </c>
      <c r="E164" s="38">
        <v>0</v>
      </c>
      <c r="F164" s="39">
        <v>0</v>
      </c>
      <c r="G164" s="40">
        <f t="shared" ref="G164" si="462">-1/($E$8*$B164)</f>
        <v>-1.3316250000000001</v>
      </c>
      <c r="I164" s="37">
        <v>1</v>
      </c>
      <c r="J164" s="41">
        <v>0</v>
      </c>
      <c r="K164" s="39">
        <v>0</v>
      </c>
      <c r="L164" s="40">
        <v>0</v>
      </c>
      <c r="N164" s="37">
        <f t="shared" ref="N164" si="463">D164*I164+F164*I167-E164*J164-G164*J167</f>
        <v>-35.151860395910248</v>
      </c>
      <c r="O164" s="41">
        <f t="shared" ref="O164" si="464">(D164*J164+E164*I164+F164*J167+G164*I167)</f>
        <v>0</v>
      </c>
      <c r="P164" s="39">
        <f t="shared" ref="P164" si="465">D164*K164+F164*K167-E164*L164-G164*L167</f>
        <v>0</v>
      </c>
      <c r="Q164" s="40">
        <f t="shared" ref="Q164" si="466">(D164*L164+E164*K164+F164*L167+G164*K167)</f>
        <v>-1.3316250000000001</v>
      </c>
      <c r="S164" s="37">
        <v>1</v>
      </c>
      <c r="T164" s="38">
        <v>0</v>
      </c>
      <c r="U164" s="39">
        <v>0</v>
      </c>
      <c r="V164" s="40">
        <f t="shared" ref="V164" si="467">-1/($T$8*$B164)</f>
        <v>-2.6078749999999995</v>
      </c>
      <c r="X164" s="37">
        <f t="shared" ref="X164" si="468">N164*S164+P164*S167-O164*T164-Q164*T167</f>
        <v>-35.151860395910248</v>
      </c>
      <c r="Y164" s="41">
        <f t="shared" ref="Y164" si="469">(N164*T164+O164*S164+P164*T167+Q164*S167)</f>
        <v>0</v>
      </c>
      <c r="Z164" s="39">
        <f t="shared" ref="Z164" si="470">N164*U164+P164*U167-O164*V164-Q164*V167</f>
        <v>0</v>
      </c>
      <c r="AA164" s="40">
        <f t="shared" ref="AA164" si="471">(N164*V164+O164*U164+P164*V167+Q164*U167)</f>
        <v>90.340032929984417</v>
      </c>
      <c r="AB164" s="8"/>
      <c r="AC164" s="37">
        <v>1</v>
      </c>
      <c r="AD164" s="38">
        <v>0</v>
      </c>
      <c r="AE164" s="39">
        <v>0</v>
      </c>
      <c r="AF164" s="40">
        <v>0</v>
      </c>
      <c r="AH164" s="37">
        <f>X164*AC164+Z164*AC167-Y164*AD164-AA164*AD167</f>
        <v>116.91111794946663</v>
      </c>
      <c r="AI164" s="41">
        <f>(X164*AD164+Y164*AC164+Z164*AD167+AA164*AC167)</f>
        <v>0</v>
      </c>
      <c r="AJ164" s="39">
        <f>X164*AE164+Z164*AE167-Y164*AF164-AA164*AF167</f>
        <v>0</v>
      </c>
      <c r="AK164" s="40">
        <f>(X164*AF164+Y164*AE164+Z164*AF167+AA164*AE167)</f>
        <v>90.340032929984417</v>
      </c>
      <c r="AL164" s="8"/>
      <c r="AM164" s="43">
        <f t="shared" ref="AM164" si="472">20*LOG((2*$AH$8)/(($AH$8*AH164+AJ164+$AH$8*AH167+AJ167)^2+($AH$8*AI164+AK164+$AH$8*AI167+AK167)^2)^0.5)</f>
        <v>-39.403318829242828</v>
      </c>
      <c r="AO164" s="148">
        <f t="shared" ref="AO164" si="473">((AH164^2+AI164^2)/(AH167^2+AI167^2))^0.5</f>
        <v>1.294104505387472</v>
      </c>
      <c r="AP164" s="153"/>
      <c r="AQ164" s="64">
        <f t="shared" si="444"/>
        <v>2.72</v>
      </c>
      <c r="AR164" s="65">
        <f t="shared" si="456"/>
        <v>-1.1067356339724633E-2</v>
      </c>
      <c r="AS164" s="66">
        <f t="shared" si="457"/>
        <v>40.545432855945784</v>
      </c>
      <c r="AT164" s="67">
        <f t="shared" si="458"/>
        <v>-1.1067356339724633E-2</v>
      </c>
      <c r="AU164" s="13">
        <f t="shared" si="461"/>
        <v>-15.298383860644179</v>
      </c>
      <c r="AV164" s="66">
        <f t="shared" si="459"/>
        <v>-4.2495510724011608E-2</v>
      </c>
      <c r="AW164" s="47">
        <f t="shared" si="460"/>
        <v>-25.942936682927385</v>
      </c>
    </row>
    <row r="165" spans="2:49" ht="18.649999999999999" customHeight="1" thickBot="1">
      <c r="D165" s="45"/>
      <c r="G165" s="46"/>
      <c r="I165" s="45"/>
      <c r="L165" s="46"/>
      <c r="N165" s="45"/>
      <c r="Q165" s="46"/>
      <c r="S165" s="45"/>
      <c r="V165" s="46"/>
      <c r="X165" s="45"/>
      <c r="AA165" s="46"/>
      <c r="AC165" s="45"/>
      <c r="AF165" s="46"/>
      <c r="AH165" s="45"/>
      <c r="AK165" s="46"/>
      <c r="AO165" s="149"/>
      <c r="AP165" s="149"/>
      <c r="AQ165" s="64">
        <f t="shared" si="444"/>
        <v>2.74</v>
      </c>
      <c r="AR165" s="65">
        <f t="shared" si="456"/>
        <v>-1.0798457227801319E-2</v>
      </c>
      <c r="AS165" s="66">
        <f t="shared" si="457"/>
        <v>40.2394651787329</v>
      </c>
      <c r="AT165" s="67">
        <f t="shared" si="458"/>
        <v>-1.0798457227801319E-2</v>
      </c>
      <c r="AU165" s="13">
        <f t="shared" si="461"/>
        <v>-15.066122082670541</v>
      </c>
      <c r="AV165" s="66">
        <f t="shared" si="459"/>
        <v>-4.1850339118529277E-2</v>
      </c>
      <c r="AW165" s="47">
        <f t="shared" si="460"/>
        <v>-26.049624098858928</v>
      </c>
    </row>
    <row r="166" spans="2:49" ht="18.649999999999999" customHeight="1" thickBot="1">
      <c r="D166" s="227" t="s">
        <v>70</v>
      </c>
      <c r="E166" s="228"/>
      <c r="F166" s="229" t="s">
        <v>71</v>
      </c>
      <c r="G166" s="230"/>
      <c r="H166" s="203"/>
      <c r="I166" s="231" t="s">
        <v>15</v>
      </c>
      <c r="J166" s="232"/>
      <c r="K166" s="233" t="s">
        <v>16</v>
      </c>
      <c r="L166" s="234"/>
      <c r="M166" s="30"/>
      <c r="N166" s="231" t="s">
        <v>72</v>
      </c>
      <c r="O166" s="232"/>
      <c r="P166" s="233" t="s">
        <v>73</v>
      </c>
      <c r="Q166" s="234"/>
      <c r="R166" s="30"/>
      <c r="S166" s="227" t="s">
        <v>74</v>
      </c>
      <c r="T166" s="228"/>
      <c r="U166" s="229" t="s">
        <v>75</v>
      </c>
      <c r="V166" s="230"/>
      <c r="W166" s="8"/>
      <c r="X166" s="231" t="s">
        <v>76</v>
      </c>
      <c r="Y166" s="232"/>
      <c r="Z166" s="233" t="s">
        <v>77</v>
      </c>
      <c r="AA166" s="234"/>
      <c r="AB166" s="8"/>
      <c r="AC166" s="231" t="s">
        <v>78</v>
      </c>
      <c r="AD166" s="232"/>
      <c r="AE166" s="233" t="s">
        <v>17</v>
      </c>
      <c r="AF166" s="234"/>
      <c r="AG166" s="8"/>
      <c r="AH166" s="231" t="s">
        <v>79</v>
      </c>
      <c r="AI166" s="232"/>
      <c r="AJ166" s="233" t="s">
        <v>80</v>
      </c>
      <c r="AK166" s="234"/>
      <c r="AL166" s="8"/>
      <c r="AM166" s="52" t="s">
        <v>84</v>
      </c>
      <c r="AO166" s="150" t="s">
        <v>85</v>
      </c>
      <c r="AP166" s="152"/>
      <c r="AQ166" s="64">
        <f t="shared" si="444"/>
        <v>2.76</v>
      </c>
      <c r="AR166" s="65">
        <f t="shared" si="456"/>
        <v>-1.0537108719897983E-2</v>
      </c>
      <c r="AS166" s="66">
        <f t="shared" si="457"/>
        <v>39.938142737079495</v>
      </c>
      <c r="AT166" s="67">
        <f t="shared" si="458"/>
        <v>-1.0537108719897983E-2</v>
      </c>
      <c r="AU166" s="13">
        <f t="shared" si="461"/>
        <v>-14.839173017743322</v>
      </c>
      <c r="AV166" s="66">
        <f t="shared" si="459"/>
        <v>-4.1219925049287003E-2</v>
      </c>
      <c r="AW166" s="47">
        <f t="shared" si="460"/>
        <v>-26.155895991698944</v>
      </c>
    </row>
    <row r="167" spans="2:49" ht="18.649999999999999" customHeight="1" thickTop="1" thickBot="1">
      <c r="D167" s="37">
        <v>0</v>
      </c>
      <c r="E167" s="41">
        <v>0</v>
      </c>
      <c r="F167" s="39">
        <v>1</v>
      </c>
      <c r="G167" s="40">
        <v>0</v>
      </c>
      <c r="I167" s="37">
        <v>0</v>
      </c>
      <c r="J167" s="41">
        <f t="shared" ref="J167" si="474">IF(0=(1-$J$8*$K$8*$B164^2),10^14,$B164*$K$8/(1-$J$8*$K$8*$B164^2))</f>
        <v>-27.148679542596636</v>
      </c>
      <c r="K167" s="39">
        <v>1</v>
      </c>
      <c r="L167" s="40">
        <v>0</v>
      </c>
      <c r="N167" s="37">
        <f t="shared" ref="N167" si="475">D167*I164+F167*I167-E167*J164-G167*J167</f>
        <v>0</v>
      </c>
      <c r="O167" s="41">
        <f t="shared" ref="O167" si="476">(D167*J164+E167*I164+F167*J167+G167*I167)</f>
        <v>-27.148679542596636</v>
      </c>
      <c r="P167" s="39">
        <f t="shared" ref="P167" si="477">D167*K164+F167*K167-E167*L164-G167*L167</f>
        <v>1</v>
      </c>
      <c r="Q167" s="40">
        <f t="shared" ref="Q167" si="478">(D167*L164+E167*K164+F167*L167+G167*K167)</f>
        <v>0</v>
      </c>
      <c r="S167" s="37">
        <v>0</v>
      </c>
      <c r="T167" s="41">
        <v>0</v>
      </c>
      <c r="U167" s="39">
        <v>1</v>
      </c>
      <c r="V167" s="40">
        <v>0</v>
      </c>
      <c r="X167" s="37">
        <f t="shared" ref="X167" si="479">N167*S164+P167*S167-O167*T164-Q167*T167</f>
        <v>0</v>
      </c>
      <c r="Y167" s="41">
        <f t="shared" ref="Y167" si="480">(N167*T164+O167*S164+P167*T167+Q167*S167)</f>
        <v>-27.148679542596636</v>
      </c>
      <c r="Z167" s="39">
        <f t="shared" ref="Z167" si="481">N167*U164+P167*U167-O167*V164-Q167*V167</f>
        <v>-69.800362662149183</v>
      </c>
      <c r="AA167" s="40">
        <f t="shared" ref="AA167" si="482">(N167*V164+O167*U164+P167*V167+Q167*U167)</f>
        <v>0</v>
      </c>
      <c r="AB167" s="8"/>
      <c r="AC167" s="37">
        <v>0</v>
      </c>
      <c r="AD167" s="40">
        <f>-1/($AD$8*$B164)</f>
        <v>-1.6832291666666666</v>
      </c>
      <c r="AE167" s="39">
        <v>1</v>
      </c>
      <c r="AF167" s="40">
        <v>0</v>
      </c>
      <c r="AH167" s="37">
        <f>X167*AC164+Z167*AC167-Y167*AD164-AA167*AD167</f>
        <v>0</v>
      </c>
      <c r="AI167" s="41">
        <f>(X167*AD164+Y167*AC164+Z167*AD167+AA167*AC167)</f>
        <v>90.341326734243836</v>
      </c>
      <c r="AJ167" s="39">
        <f>X167*AE164+Z167*AE167-Y167*AF164-AA167*AF167</f>
        <v>-69.800362662149183</v>
      </c>
      <c r="AK167" s="40">
        <f>(X167*AF164+Y167*AE164+Z167*AF167+AA167*AE167)</f>
        <v>0</v>
      </c>
      <c r="AL167" s="8"/>
      <c r="AM167" s="54">
        <f t="shared" ref="AM167" si="483">(180/PI())*ATAN(-1*(($AH155*AI164+AK164+$AH$8*AI167+AK167)/($AH$8*AH164+AJ164+$AH$8*AH167+AJ167)))</f>
        <v>-75.386107181392234</v>
      </c>
      <c r="AO167" s="151">
        <f t="shared" ref="AO167" si="484">20*LOG(((($AH$8*AH164+AJ164-$AH$8*AH167-AJ167)^2+($AH$8*AI164+AK164-$AH$8*AI167-AK167)^2)/(($AH$8*AH164+AJ164+$AH$8*AH167+AJ167)^2+($AH$8*AI164+AK164+$AH$8*AI167+AK167)^2))^0.5)</f>
        <v>-4.9828445922319104E-4</v>
      </c>
      <c r="AP167" s="152"/>
      <c r="AQ167" s="64">
        <f t="shared" si="444"/>
        <v>2.78</v>
      </c>
      <c r="AR167" s="65">
        <f t="shared" si="456"/>
        <v>-1.0283086984925921E-2</v>
      </c>
      <c r="AS167" s="66">
        <f t="shared" si="457"/>
        <v>39.641359276724629</v>
      </c>
      <c r="AT167" s="67">
        <f t="shared" si="458"/>
        <v>-1.0283086984925921E-2</v>
      </c>
      <c r="AU167" s="13">
        <f t="shared" si="461"/>
        <v>-14.617373923877951</v>
      </c>
      <c r="AV167" s="66">
        <f t="shared" si="459"/>
        <v>-4.0603816455216532E-2</v>
      </c>
      <c r="AW167" s="47">
        <f t="shared" si="460"/>
        <v>-26.261748546704048</v>
      </c>
    </row>
    <row r="168" spans="2:49" ht="18.649999999999999" customHeight="1">
      <c r="AO168" s="48"/>
      <c r="AQ168" s="64">
        <f t="shared" si="444"/>
        <v>2.8</v>
      </c>
      <c r="AR168" s="65">
        <f t="shared" si="456"/>
        <v>-1.0036174033660295E-2</v>
      </c>
      <c r="AS168" s="66">
        <f t="shared" si="457"/>
        <v>39.349011798247069</v>
      </c>
      <c r="AT168" s="67">
        <f t="shared" si="458"/>
        <v>-1.0036174033660295E-2</v>
      </c>
      <c r="AU168" s="13">
        <f t="shared" si="461"/>
        <v>-14.400568329056883</v>
      </c>
      <c r="AV168" s="66">
        <f t="shared" si="459"/>
        <v>-4.0001578691824677E-2</v>
      </c>
      <c r="AW168" s="47">
        <f t="shared" si="460"/>
        <v>-26.367178397145036</v>
      </c>
    </row>
    <row r="169" spans="2:49" ht="18.649999999999999" customHeight="1" thickBot="1">
      <c r="E169" s="29" t="s">
        <v>9</v>
      </c>
      <c r="J169" s="29" t="s">
        <v>10</v>
      </c>
      <c r="O169" s="29" t="s">
        <v>11</v>
      </c>
      <c r="T169" s="29" t="s">
        <v>12</v>
      </c>
      <c r="Y169" s="29" t="s">
        <v>13</v>
      </c>
      <c r="AD169" s="29" t="s">
        <v>12</v>
      </c>
      <c r="AI169" s="29" t="s">
        <v>81</v>
      </c>
      <c r="AQ169" s="64">
        <f t="shared" si="444"/>
        <v>2.82</v>
      </c>
      <c r="AR169" s="65">
        <f t="shared" si="456"/>
        <v>-9.7961576967170189E-3</v>
      </c>
      <c r="AS169" s="66">
        <f t="shared" si="457"/>
        <v>39.061000431665931</v>
      </c>
      <c r="AT169" s="67">
        <f t="shared" si="458"/>
        <v>-9.7961576967170189E-3</v>
      </c>
      <c r="AU169" s="13">
        <f t="shared" si="461"/>
        <v>-14.18860573858146</v>
      </c>
      <c r="AV169" s="66">
        <f t="shared" si="459"/>
        <v>-3.9412793718281831E-2</v>
      </c>
      <c r="AW169" s="47">
        <f t="shared" si="460"/>
        <v>-26.472182594154781</v>
      </c>
    </row>
    <row r="170" spans="2:49" ht="18.649999999999999" customHeight="1" thickBot="1">
      <c r="B170" s="28"/>
      <c r="D170" s="227" t="s">
        <v>70</v>
      </c>
      <c r="E170" s="228"/>
      <c r="F170" s="229" t="s">
        <v>71</v>
      </c>
      <c r="G170" s="230"/>
      <c r="H170" s="203"/>
      <c r="I170" s="231" t="s">
        <v>15</v>
      </c>
      <c r="J170" s="232"/>
      <c r="K170" s="233" t="s">
        <v>16</v>
      </c>
      <c r="L170" s="234"/>
      <c r="M170" s="30"/>
      <c r="N170" s="231" t="s">
        <v>72</v>
      </c>
      <c r="O170" s="232"/>
      <c r="P170" s="233" t="s">
        <v>73</v>
      </c>
      <c r="Q170" s="234"/>
      <c r="R170" s="30"/>
      <c r="S170" s="227" t="s">
        <v>74</v>
      </c>
      <c r="T170" s="228"/>
      <c r="U170" s="229" t="s">
        <v>75</v>
      </c>
      <c r="V170" s="230"/>
      <c r="W170" s="8"/>
      <c r="X170" s="231" t="s">
        <v>76</v>
      </c>
      <c r="Y170" s="232"/>
      <c r="Z170" s="233" t="s">
        <v>77</v>
      </c>
      <c r="AA170" s="234"/>
      <c r="AB170" s="8"/>
      <c r="AC170" s="231" t="s">
        <v>78</v>
      </c>
      <c r="AD170" s="232"/>
      <c r="AE170" s="233" t="s">
        <v>17</v>
      </c>
      <c r="AF170" s="234"/>
      <c r="AG170" s="8"/>
      <c r="AH170" s="231" t="s">
        <v>79</v>
      </c>
      <c r="AI170" s="232"/>
      <c r="AJ170" s="233" t="s">
        <v>80</v>
      </c>
      <c r="AK170" s="234"/>
      <c r="AL170" s="8"/>
      <c r="AM170" s="35" t="s">
        <v>82</v>
      </c>
      <c r="AO170" s="147" t="s">
        <v>83</v>
      </c>
      <c r="AP170" s="153"/>
      <c r="AQ170" s="64">
        <f t="shared" si="444"/>
        <v>2.84</v>
      </c>
      <c r="AR170" s="65">
        <f t="shared" si="456"/>
        <v>-9.5628315844678378E-3</v>
      </c>
      <c r="AS170" s="66">
        <f t="shared" si="457"/>
        <v>38.777228316894302</v>
      </c>
      <c r="AT170" s="67">
        <f t="shared" si="458"/>
        <v>-9.5628315844678378E-3</v>
      </c>
      <c r="AU170" s="13">
        <f t="shared" si="461"/>
        <v>-13.981341358567422</v>
      </c>
      <c r="AV170" s="66">
        <f t="shared" si="459"/>
        <v>-3.8837059329353947E-2</v>
      </c>
      <c r="AW170" s="47">
        <f t="shared" si="460"/>
        <v>-26.576758578648949</v>
      </c>
    </row>
    <row r="171" spans="2:49" ht="18.649999999999999" customHeight="1" thickTop="1" thickBot="1">
      <c r="B171" s="55">
        <v>0.5</v>
      </c>
      <c r="D171" s="37">
        <v>1</v>
      </c>
      <c r="E171" s="38">
        <v>0</v>
      </c>
      <c r="F171" s="39">
        <v>0</v>
      </c>
      <c r="G171" s="40">
        <f t="shared" ref="G171" si="485">-1/($E$8*$B171)</f>
        <v>-1.2783599999999999</v>
      </c>
      <c r="I171" s="37">
        <v>1</v>
      </c>
      <c r="J171" s="41">
        <v>0</v>
      </c>
      <c r="K171" s="39">
        <v>0</v>
      </c>
      <c r="L171" s="40">
        <v>0</v>
      </c>
      <c r="N171" s="37">
        <f t="shared" ref="N171" si="486">D171*I171+F171*I174-E171*J171-G171*J174</f>
        <v>-16.865105088306677</v>
      </c>
      <c r="O171" s="41">
        <f t="shared" ref="O171" si="487">(D171*J171+E171*I171+F171*J174+G171*I174)</f>
        <v>0</v>
      </c>
      <c r="P171" s="39">
        <f t="shared" ref="P171" si="488">D171*K171+F171*K174-E171*L171-G171*L174</f>
        <v>0</v>
      </c>
      <c r="Q171" s="40">
        <f t="shared" ref="Q171" si="489">(D171*L171+E171*K171+F171*L174+G171*K174)</f>
        <v>-1.2783599999999999</v>
      </c>
      <c r="S171" s="37">
        <v>1</v>
      </c>
      <c r="T171" s="38">
        <v>0</v>
      </c>
      <c r="U171" s="39">
        <v>0</v>
      </c>
      <c r="V171" s="40">
        <f t="shared" ref="V171" si="490">-1/($T$8*$B171)</f>
        <v>-2.5035599999999998</v>
      </c>
      <c r="X171" s="37">
        <f t="shared" ref="X171" si="491">N171*S171+P171*S174-O171*T171-Q171*T174</f>
        <v>-16.865105088306677</v>
      </c>
      <c r="Y171" s="41">
        <f t="shared" ref="Y171" si="492">(N171*T171+O171*S171+P171*T174+Q171*S174)</f>
        <v>0</v>
      </c>
      <c r="Z171" s="39">
        <f t="shared" ref="Z171" si="493">N171*U171+P171*U174-O171*V171-Q171*V174</f>
        <v>0</v>
      </c>
      <c r="AA171" s="40">
        <f t="shared" ref="AA171" si="494">(N171*V171+O171*U171+P171*V174+Q171*U174)</f>
        <v>40.944442494881059</v>
      </c>
      <c r="AB171" s="8"/>
      <c r="AC171" s="37">
        <v>1</v>
      </c>
      <c r="AD171" s="38">
        <v>0</v>
      </c>
      <c r="AE171" s="39">
        <v>0</v>
      </c>
      <c r="AF171" s="40">
        <v>0</v>
      </c>
      <c r="AH171" s="37">
        <f>X171*AC171+Z171*AC174-Y171*AD171-AA171*AD174</f>
        <v>49.297019539171629</v>
      </c>
      <c r="AI171" s="41">
        <f>(X171*AD171+Y171*AC171+Z171*AD174+AA171*AC174)</f>
        <v>0</v>
      </c>
      <c r="AJ171" s="39">
        <f>X171*AE171+Z171*AE174-Y171*AF171-AA171*AF174</f>
        <v>0</v>
      </c>
      <c r="AK171" s="40">
        <f>(X171*AF171+Y171*AE171+Z171*AF174+AA171*AE174)</f>
        <v>40.944442494881059</v>
      </c>
      <c r="AL171" s="8"/>
      <c r="AM171" s="43">
        <f t="shared" ref="AM171" si="495">20*LOG((2*$AH$8)/(($AH$8*AH171+AJ171+$AH$8*AH174+AJ174)^2+($AH$8*AI171+AK171+$AH$8*AI174+AK174)^2)^0.5)</f>
        <v>-32.393168491493583</v>
      </c>
      <c r="AO171" s="148">
        <f t="shared" ref="AO171" si="496">((AH171^2+AI171^2)/(AH174^2+AI174^2))^0.5</f>
        <v>1.2039797724251746</v>
      </c>
      <c r="AP171" s="153"/>
      <c r="AQ171" s="64">
        <f t="shared" si="444"/>
        <v>2.86</v>
      </c>
      <c r="AR171" s="65">
        <f t="shared" si="456"/>
        <v>-9.3359950315338221E-3</v>
      </c>
      <c r="AS171" s="66">
        <f t="shared" si="457"/>
        <v>38.497601489722953</v>
      </c>
      <c r="AT171" s="67">
        <f t="shared" si="458"/>
        <v>-9.3359950315338221E-3</v>
      </c>
      <c r="AU171" s="13">
        <f t="shared" si="461"/>
        <v>-13.778635834582419</v>
      </c>
      <c r="AV171" s="66">
        <f t="shared" si="459"/>
        <v>-3.8273988429395604E-2</v>
      </c>
      <c r="AW171" s="47">
        <f t="shared" si="460"/>
        <v>-26.680904155163478</v>
      </c>
    </row>
    <row r="172" spans="2:49" ht="18.649999999999999" customHeight="1" thickBot="1">
      <c r="D172" s="45"/>
      <c r="G172" s="46"/>
      <c r="I172" s="45"/>
      <c r="L172" s="46"/>
      <c r="N172" s="45"/>
      <c r="Q172" s="46"/>
      <c r="S172" s="45"/>
      <c r="V172" s="46"/>
      <c r="X172" s="45"/>
      <c r="AA172" s="46"/>
      <c r="AC172" s="45"/>
      <c r="AF172" s="46"/>
      <c r="AH172" s="45"/>
      <c r="AK172" s="46"/>
      <c r="AO172" s="149"/>
      <c r="AP172" s="149"/>
      <c r="AQ172" s="64">
        <f t="shared" si="444"/>
        <v>2.88</v>
      </c>
      <c r="AR172" s="65">
        <f t="shared" si="456"/>
        <v>-9.1154530280131256E-3</v>
      </c>
      <c r="AS172" s="66">
        <f t="shared" si="457"/>
        <v>38.222028773031305</v>
      </c>
      <c r="AT172" s="67">
        <f t="shared" si="458"/>
        <v>-9.1154530280131256E-3</v>
      </c>
      <c r="AU172" s="13">
        <f t="shared" si="461"/>
        <v>-13.580355004417287</v>
      </c>
      <c r="AV172" s="66">
        <f t="shared" si="459"/>
        <v>-3.7723208345603575E-2</v>
      </c>
      <c r="AW172" s="47">
        <f t="shared" si="460"/>
        <v>-26.784617467465452</v>
      </c>
    </row>
    <row r="173" spans="2:49" ht="18.649999999999999" customHeight="1" thickBot="1">
      <c r="D173" s="227" t="s">
        <v>70</v>
      </c>
      <c r="E173" s="228"/>
      <c r="F173" s="229" t="s">
        <v>71</v>
      </c>
      <c r="G173" s="230"/>
      <c r="H173" s="203"/>
      <c r="I173" s="231" t="s">
        <v>15</v>
      </c>
      <c r="J173" s="232"/>
      <c r="K173" s="233" t="s">
        <v>16</v>
      </c>
      <c r="L173" s="234"/>
      <c r="M173" s="30"/>
      <c r="N173" s="231" t="s">
        <v>72</v>
      </c>
      <c r="O173" s="232"/>
      <c r="P173" s="233" t="s">
        <v>73</v>
      </c>
      <c r="Q173" s="234"/>
      <c r="R173" s="30"/>
      <c r="S173" s="227" t="s">
        <v>74</v>
      </c>
      <c r="T173" s="228"/>
      <c r="U173" s="229" t="s">
        <v>75</v>
      </c>
      <c r="V173" s="230"/>
      <c r="W173" s="8"/>
      <c r="X173" s="231" t="s">
        <v>76</v>
      </c>
      <c r="Y173" s="232"/>
      <c r="Z173" s="233" t="s">
        <v>77</v>
      </c>
      <c r="AA173" s="234"/>
      <c r="AB173" s="8"/>
      <c r="AC173" s="231" t="s">
        <v>78</v>
      </c>
      <c r="AD173" s="232"/>
      <c r="AE173" s="233" t="s">
        <v>17</v>
      </c>
      <c r="AF173" s="234"/>
      <c r="AG173" s="8"/>
      <c r="AH173" s="231" t="s">
        <v>79</v>
      </c>
      <c r="AI173" s="232"/>
      <c r="AJ173" s="233" t="s">
        <v>80</v>
      </c>
      <c r="AK173" s="234"/>
      <c r="AL173" s="8"/>
      <c r="AM173" s="52" t="s">
        <v>84</v>
      </c>
      <c r="AO173" s="150" t="s">
        <v>85</v>
      </c>
      <c r="AP173" s="152"/>
      <c r="AQ173" s="64">
        <f t="shared" si="444"/>
        <v>2.9</v>
      </c>
      <c r="AR173" s="65">
        <f t="shared" si="456"/>
        <v>-8.9010161396214389E-3</v>
      </c>
      <c r="AS173" s="66">
        <f t="shared" si="457"/>
        <v>37.950421672942959</v>
      </c>
      <c r="AT173" s="67">
        <f t="shared" si="458"/>
        <v>-8.9010161396214389E-3</v>
      </c>
      <c r="AU173" s="13">
        <f t="shared" si="461"/>
        <v>-13.386369664149088</v>
      </c>
      <c r="AV173" s="66">
        <f t="shared" si="459"/>
        <v>-3.7184360178191912E-2</v>
      </c>
      <c r="AW173" s="47">
        <f t="shared" si="460"/>
        <v>-26.887896975806605</v>
      </c>
    </row>
    <row r="174" spans="2:49" ht="18.649999999999999" customHeight="1" thickTop="1" thickBot="1">
      <c r="D174" s="37">
        <v>0</v>
      </c>
      <c r="E174" s="41">
        <v>0</v>
      </c>
      <c r="F174" s="39">
        <v>1</v>
      </c>
      <c r="G174" s="40">
        <v>0</v>
      </c>
      <c r="I174" s="37">
        <v>0</v>
      </c>
      <c r="J174" s="41">
        <f t="shared" ref="J174" si="497">IF(0=(1-$J$8*$K$8*$B171^2),10^14,$B171*$K$8/(1-$J$8*$K$8*$B171^2))</f>
        <v>-13.975018843132355</v>
      </c>
      <c r="K174" s="39">
        <v>1</v>
      </c>
      <c r="L174" s="40">
        <v>0</v>
      </c>
      <c r="N174" s="37">
        <f t="shared" ref="N174" si="498">D174*I171+F174*I174-E174*J171-G174*J174</f>
        <v>0</v>
      </c>
      <c r="O174" s="41">
        <f t="shared" ref="O174" si="499">(D174*J171+E174*I171+F174*J174+G174*I174)</f>
        <v>-13.975018843132355</v>
      </c>
      <c r="P174" s="39">
        <f t="shared" ref="P174" si="500">D174*K171+F174*K174-E174*L171-G174*L174</f>
        <v>1</v>
      </c>
      <c r="Q174" s="40">
        <f t="shared" ref="Q174" si="501">(D174*L171+E174*K171+F174*L174+G174*K174)</f>
        <v>0</v>
      </c>
      <c r="S174" s="37">
        <v>0</v>
      </c>
      <c r="T174" s="41">
        <v>0</v>
      </c>
      <c r="U174" s="39">
        <v>1</v>
      </c>
      <c r="V174" s="40">
        <v>0</v>
      </c>
      <c r="X174" s="37">
        <f t="shared" ref="X174" si="502">N174*S171+P174*S174-O174*T171-Q174*T174</f>
        <v>0</v>
      </c>
      <c r="Y174" s="41">
        <f t="shared" ref="Y174" si="503">(N174*T171+O174*S171+P174*T174+Q174*S174)</f>
        <v>-13.975018843132355</v>
      </c>
      <c r="Z174" s="39">
        <f t="shared" ref="Z174" si="504">N174*U171+P174*U174-O174*V171-Q174*V174</f>
        <v>-33.987298174912439</v>
      </c>
      <c r="AA174" s="40">
        <f t="shared" ref="AA174" si="505">(N174*V171+O174*U171+P174*V174+Q174*U174)</f>
        <v>0</v>
      </c>
      <c r="AB174" s="8"/>
      <c r="AC174" s="37">
        <v>0</v>
      </c>
      <c r="AD174" s="40">
        <f>-1/($AD$8*$B171)</f>
        <v>-1.6158999999999999</v>
      </c>
      <c r="AE174" s="39">
        <v>1</v>
      </c>
      <c r="AF174" s="40">
        <v>0</v>
      </c>
      <c r="AH174" s="37">
        <f>X174*AC171+Z174*AC174-Y174*AD171-AA174*AD174</f>
        <v>0</v>
      </c>
      <c r="AI174" s="41">
        <f>(X174*AD171+Y174*AC171+Z174*AD174+AA174*AC174)</f>
        <v>40.945056277708652</v>
      </c>
      <c r="AJ174" s="39">
        <f>X174*AE171+Z174*AE174-Y174*AF171-AA174*AF174</f>
        <v>-33.987298174912439</v>
      </c>
      <c r="AK174" s="40">
        <f>(X174*AF171+Y174*AE171+Z174*AF174+AA174*AE174)</f>
        <v>0</v>
      </c>
      <c r="AL174" s="8"/>
      <c r="AM174" s="54">
        <f t="shared" ref="AM174" si="506">(180/PI())*ATAN(-1*(($AH162*AI171+AK171+$AH$8*AI174+AK174)/($AH$8*AH171+AJ171+$AH$8*AH174+AJ174)))</f>
        <v>-79.410465981664444</v>
      </c>
      <c r="AO174" s="151">
        <f t="shared" ref="AO174" si="507">20*LOG(((($AH$8*AH171+AJ171-$AH$8*AH174-AJ174)^2+($AH$8*AI171+AK171-$AH$8*AI174-AK174)^2)/(($AH$8*AH171+AJ171+$AH$8*AH174+AJ174)^2+($AH$8*AI171+AK171+$AH$8*AI174+AK174)^2))^0.5)</f>
        <v>-2.5037596958747809E-3</v>
      </c>
      <c r="AP174" s="152"/>
      <c r="AQ174" s="64">
        <f t="shared" si="444"/>
        <v>2.92</v>
      </c>
      <c r="AR174" s="65">
        <f t="shared" si="456"/>
        <v>-8.6925004183902744E-3</v>
      </c>
      <c r="AS174" s="66">
        <f t="shared" si="457"/>
        <v>37.682694279659977</v>
      </c>
      <c r="AT174" s="67">
        <f t="shared" si="458"/>
        <v>-8.6925004183902744E-3</v>
      </c>
      <c r="AU174" s="13">
        <f t="shared" si="461"/>
        <v>-13.196555346625859</v>
      </c>
      <c r="AV174" s="66">
        <f t="shared" si="459"/>
        <v>-3.6657098185071832E-2</v>
      </c>
      <c r="AW174" s="47">
        <f t="shared" si="460"/>
        <v>-26.990741435698659</v>
      </c>
    </row>
    <row r="175" spans="2:49" ht="18.649999999999999" customHeight="1">
      <c r="AO175" s="48"/>
      <c r="AQ175" s="64">
        <f t="shared" si="444"/>
        <v>2.94</v>
      </c>
      <c r="AR175" s="65">
        <f t="shared" si="456"/>
        <v>-8.4897273055930082E-3</v>
      </c>
      <c r="AS175" s="66">
        <f t="shared" si="457"/>
        <v>37.418763172727459</v>
      </c>
      <c r="AT175" s="67">
        <f t="shared" si="458"/>
        <v>-8.4897273055930082E-3</v>
      </c>
      <c r="AU175" s="13">
        <f t="shared" si="461"/>
        <v>-13.010792111637658</v>
      </c>
      <c r="AV175" s="66">
        <f t="shared" si="459"/>
        <v>-3.6141089198993497E-2</v>
      </c>
      <c r="AW175" s="47">
        <f t="shared" si="460"/>
        <v>-27.093149878099815</v>
      </c>
    </row>
    <row r="176" spans="2:49" ht="18.649999999999999" customHeight="1" thickBot="1">
      <c r="E176" s="29" t="s">
        <v>9</v>
      </c>
      <c r="J176" s="29" t="s">
        <v>10</v>
      </c>
      <c r="O176" s="29" t="s">
        <v>11</v>
      </c>
      <c r="T176" s="29" t="s">
        <v>12</v>
      </c>
      <c r="Y176" s="29" t="s">
        <v>13</v>
      </c>
      <c r="AD176" s="29" t="s">
        <v>12</v>
      </c>
      <c r="AI176" s="29" t="s">
        <v>81</v>
      </c>
      <c r="AQ176" s="64">
        <f t="shared" si="444"/>
        <v>2.96</v>
      </c>
      <c r="AR176" s="65">
        <f t="shared" si="456"/>
        <v>-8.2925235282633458E-3</v>
      </c>
      <c r="AS176" s="66">
        <f t="shared" si="457"/>
        <v>37.158547330494706</v>
      </c>
      <c r="AT176" s="67">
        <f t="shared" si="458"/>
        <v>-8.2925235282633458E-3</v>
      </c>
      <c r="AU176" s="13">
        <f t="shared" si="461"/>
        <v>-12.828964347034589</v>
      </c>
      <c r="AV176" s="66">
        <f t="shared" si="459"/>
        <v>-3.5636012075096077E-2</v>
      </c>
      <c r="AW176" s="47">
        <f t="shared" si="460"/>
        <v>-27.195121590910638</v>
      </c>
    </row>
    <row r="177" spans="2:49" ht="18.649999999999999" customHeight="1" thickBot="1">
      <c r="B177" s="28"/>
      <c r="D177" s="227" t="s">
        <v>70</v>
      </c>
      <c r="E177" s="228"/>
      <c r="F177" s="229" t="s">
        <v>71</v>
      </c>
      <c r="G177" s="230"/>
      <c r="H177" s="203"/>
      <c r="I177" s="231" t="s">
        <v>15</v>
      </c>
      <c r="J177" s="232"/>
      <c r="K177" s="233" t="s">
        <v>16</v>
      </c>
      <c r="L177" s="234"/>
      <c r="M177" s="30"/>
      <c r="N177" s="231" t="s">
        <v>72</v>
      </c>
      <c r="O177" s="232"/>
      <c r="P177" s="233" t="s">
        <v>73</v>
      </c>
      <c r="Q177" s="234"/>
      <c r="R177" s="30"/>
      <c r="S177" s="227" t="s">
        <v>74</v>
      </c>
      <c r="T177" s="228"/>
      <c r="U177" s="229" t="s">
        <v>75</v>
      </c>
      <c r="V177" s="230"/>
      <c r="W177" s="8"/>
      <c r="X177" s="231" t="s">
        <v>76</v>
      </c>
      <c r="Y177" s="232"/>
      <c r="Z177" s="233" t="s">
        <v>77</v>
      </c>
      <c r="AA177" s="234"/>
      <c r="AB177" s="8"/>
      <c r="AC177" s="231" t="s">
        <v>78</v>
      </c>
      <c r="AD177" s="232"/>
      <c r="AE177" s="233" t="s">
        <v>17</v>
      </c>
      <c r="AF177" s="234"/>
      <c r="AG177" s="8"/>
      <c r="AH177" s="231" t="s">
        <v>79</v>
      </c>
      <c r="AI177" s="232"/>
      <c r="AJ177" s="233" t="s">
        <v>80</v>
      </c>
      <c r="AK177" s="234"/>
      <c r="AL177" s="8"/>
      <c r="AM177" s="35" t="s">
        <v>82</v>
      </c>
      <c r="AO177" s="147" t="s">
        <v>83</v>
      </c>
      <c r="AP177" s="153"/>
      <c r="AQ177" s="64">
        <f t="shared" si="444"/>
        <v>2.98</v>
      </c>
      <c r="AR177" s="65">
        <f t="shared" si="456"/>
        <v>-8.1007209905712644E-3</v>
      </c>
      <c r="AS177" s="66">
        <f t="shared" si="457"/>
        <v>36.901968043554014</v>
      </c>
      <c r="AT177" s="67">
        <f t="shared" si="458"/>
        <v>-8.1007209905712644E-3</v>
      </c>
      <c r="AU177" s="13">
        <f t="shared" si="461"/>
        <v>-12.650960580151594</v>
      </c>
      <c r="AV177" s="66">
        <f t="shared" si="459"/>
        <v>-3.5141557167087764E-2</v>
      </c>
      <c r="AW177" s="47">
        <f t="shared" si="460"/>
        <v>-27.296656101685706</v>
      </c>
    </row>
    <row r="178" spans="2:49" ht="18.649999999999999" customHeight="1" thickTop="1" thickBot="1">
      <c r="B178" s="55">
        <v>0.52</v>
      </c>
      <c r="D178" s="37">
        <v>1</v>
      </c>
      <c r="E178" s="38">
        <v>0</v>
      </c>
      <c r="F178" s="39">
        <v>0</v>
      </c>
      <c r="G178" s="40">
        <f t="shared" ref="G178" si="508">-1/($E$8*$B178)</f>
        <v>-1.2291923076923075</v>
      </c>
      <c r="I178" s="37">
        <v>1</v>
      </c>
      <c r="J178" s="41">
        <v>0</v>
      </c>
      <c r="K178" s="39">
        <v>0</v>
      </c>
      <c r="L178" s="40">
        <v>0</v>
      </c>
      <c r="N178" s="37">
        <f t="shared" ref="N178" si="509">D178*I178+F178*I181-E178*J178-G178*J181</f>
        <v>-10.703481429268757</v>
      </c>
      <c r="O178" s="41">
        <f t="shared" ref="O178" si="510">(D178*J178+E178*I178+F178*J181+G178*I181)</f>
        <v>0</v>
      </c>
      <c r="P178" s="39">
        <f t="shared" ref="P178" si="511">D178*K178+F178*K181-E178*L178-G178*L181</f>
        <v>0</v>
      </c>
      <c r="Q178" s="40">
        <f t="shared" ref="Q178" si="512">(D178*L178+E178*K178+F178*L181+G178*K181)</f>
        <v>-1.2291923076923075</v>
      </c>
      <c r="S178" s="37">
        <v>1</v>
      </c>
      <c r="T178" s="38">
        <v>0</v>
      </c>
      <c r="U178" s="39">
        <v>0</v>
      </c>
      <c r="V178" s="40">
        <f t="shared" ref="V178" si="513">-1/($T$8*$B178)</f>
        <v>-2.4072692307692303</v>
      </c>
      <c r="X178" s="37">
        <f t="shared" ref="X178" si="514">N178*S178+P178*S181-O178*T178-Q178*T181</f>
        <v>-10.703481429268757</v>
      </c>
      <c r="Y178" s="41">
        <f t="shared" ref="Y178" si="515">(N178*T178+O178*S178+P178*T181+Q178*S181)</f>
        <v>0</v>
      </c>
      <c r="Z178" s="39">
        <f t="shared" ref="Z178" si="516">N178*U178+P178*U181-O178*V178-Q178*V181</f>
        <v>0</v>
      </c>
      <c r="AA178" s="40">
        <f t="shared" ref="AA178" si="517">(N178*V178+O178*U178+P178*V181+Q178*U181)</f>
        <v>24.536969199096234</v>
      </c>
      <c r="AB178" s="8"/>
      <c r="AC178" s="37">
        <v>1</v>
      </c>
      <c r="AD178" s="38">
        <v>0</v>
      </c>
      <c r="AE178" s="39">
        <v>0</v>
      </c>
      <c r="AF178" s="40">
        <v>0</v>
      </c>
      <c r="AH178" s="37">
        <f>X178*AC178+Z178*AC181-Y178*AD178-AA178*AD181</f>
        <v>27.420834463827013</v>
      </c>
      <c r="AI178" s="41">
        <f>(X178*AD178+Y178*AC178+Z178*AD181+AA178*AC181)</f>
        <v>0</v>
      </c>
      <c r="AJ178" s="39">
        <f>X178*AE178+Z178*AE181-Y178*AF178-AA178*AF181</f>
        <v>0</v>
      </c>
      <c r="AK178" s="40">
        <f>(X178*AF178+Y178*AE178+Z178*AF181+AA178*AE181)</f>
        <v>24.536969199096234</v>
      </c>
      <c r="AL178" s="8"/>
      <c r="AM178" s="43">
        <f t="shared" ref="AM178" si="518">20*LOG((2*$AH$8)/(($AH$8*AH178+AJ178+$AH$8*AH181+AJ181)^2+($AH$8*AI178+AK178+$AH$8*AI181+AK181)^2)^0.5)</f>
        <v>-27.850708695499979</v>
      </c>
      <c r="AO178" s="148">
        <f t="shared" ref="AO178" si="519">((AH178^2+AI178^2)/(AH181^2+AI181^2))^0.5</f>
        <v>1.1175138290959474</v>
      </c>
      <c r="AP178" s="153"/>
      <c r="AQ178" s="64">
        <f t="shared" si="444"/>
        <v>3</v>
      </c>
      <c r="AR178" s="65">
        <f t="shared" si="456"/>
        <v>-7.914156661098468E-3</v>
      </c>
      <c r="AS178" s="66">
        <f t="shared" si="457"/>
        <v>36.648948831950982</v>
      </c>
      <c r="AT178" s="67">
        <f t="shared" si="458"/>
        <v>-7.914156661098468E-3</v>
      </c>
      <c r="AU178" s="13">
        <f t="shared" si="461"/>
        <v>-12.476673298908015</v>
      </c>
      <c r="AV178" s="66">
        <f t="shared" si="459"/>
        <v>-3.4657425830300043E-2</v>
      </c>
      <c r="AW178" s="47">
        <f t="shared" si="460"/>
        <v>-27.397753161474405</v>
      </c>
    </row>
    <row r="179" spans="2:49" ht="18.649999999999999" customHeight="1" thickBot="1">
      <c r="D179" s="45"/>
      <c r="G179" s="46"/>
      <c r="I179" s="45"/>
      <c r="L179" s="46"/>
      <c r="N179" s="45"/>
      <c r="Q179" s="46"/>
      <c r="S179" s="45"/>
      <c r="V179" s="46"/>
      <c r="X179" s="45"/>
      <c r="AA179" s="46"/>
      <c r="AC179" s="45"/>
      <c r="AF179" s="46"/>
      <c r="AH179" s="45"/>
      <c r="AK179" s="46"/>
      <c r="AO179" s="149"/>
      <c r="AP179" s="149"/>
      <c r="AQ179" s="64">
        <f t="shared" si="444"/>
        <v>3.02</v>
      </c>
      <c r="AR179" s="65">
        <f t="shared" si="456"/>
        <v>-7.7326724570224801E-3</v>
      </c>
      <c r="AS179" s="66">
        <f t="shared" si="457"/>
        <v>36.399415365972821</v>
      </c>
      <c r="AT179" s="67">
        <f t="shared" si="458"/>
        <v>-7.7326724570224801E-3</v>
      </c>
      <c r="AU179" s="13">
        <f t="shared" si="461"/>
        <v>-12.305998782002082</v>
      </c>
      <c r="AV179" s="66">
        <f t="shared" si="459"/>
        <v>-3.4183329950005781E-2</v>
      </c>
      <c r="AW179" s="47">
        <f t="shared" si="460"/>
        <v>-27.498412729711731</v>
      </c>
    </row>
    <row r="180" spans="2:49" ht="18.649999999999999" customHeight="1" thickBot="1">
      <c r="D180" s="227" t="s">
        <v>70</v>
      </c>
      <c r="E180" s="228"/>
      <c r="F180" s="229" t="s">
        <v>71</v>
      </c>
      <c r="G180" s="230"/>
      <c r="H180" s="203"/>
      <c r="I180" s="231" t="s">
        <v>15</v>
      </c>
      <c r="J180" s="232"/>
      <c r="K180" s="233" t="s">
        <v>16</v>
      </c>
      <c r="L180" s="234"/>
      <c r="M180" s="30"/>
      <c r="N180" s="231" t="s">
        <v>72</v>
      </c>
      <c r="O180" s="232"/>
      <c r="P180" s="233" t="s">
        <v>73</v>
      </c>
      <c r="Q180" s="234"/>
      <c r="R180" s="30"/>
      <c r="S180" s="227" t="s">
        <v>74</v>
      </c>
      <c r="T180" s="228"/>
      <c r="U180" s="229" t="s">
        <v>75</v>
      </c>
      <c r="V180" s="230"/>
      <c r="W180" s="8"/>
      <c r="X180" s="231" t="s">
        <v>76</v>
      </c>
      <c r="Y180" s="232"/>
      <c r="Z180" s="233" t="s">
        <v>77</v>
      </c>
      <c r="AA180" s="234"/>
      <c r="AB180" s="8"/>
      <c r="AC180" s="231" t="s">
        <v>78</v>
      </c>
      <c r="AD180" s="232"/>
      <c r="AE180" s="233" t="s">
        <v>17</v>
      </c>
      <c r="AF180" s="234"/>
      <c r="AG180" s="8"/>
      <c r="AH180" s="231" t="s">
        <v>79</v>
      </c>
      <c r="AI180" s="232"/>
      <c r="AJ180" s="233" t="s">
        <v>80</v>
      </c>
      <c r="AK180" s="234"/>
      <c r="AL180" s="8"/>
      <c r="AM180" s="52" t="s">
        <v>84</v>
      </c>
      <c r="AO180" s="150" t="s">
        <v>85</v>
      </c>
      <c r="AP180" s="152"/>
      <c r="AQ180" s="64">
        <f t="shared" si="444"/>
        <v>3.04</v>
      </c>
      <c r="AR180" s="65">
        <f t="shared" si="456"/>
        <v>-7.5561151260129626E-3</v>
      </c>
      <c r="AS180" s="66">
        <f t="shared" si="457"/>
        <v>36.153295390332779</v>
      </c>
      <c r="AT180" s="67">
        <f t="shared" si="458"/>
        <v>-7.5561151260129626E-3</v>
      </c>
      <c r="AU180" s="13">
        <f t="shared" si="461"/>
        <v>-12.138836937688769</v>
      </c>
      <c r="AV180" s="66">
        <f t="shared" si="459"/>
        <v>-3.3718991493579917E-2</v>
      </c>
      <c r="AW180" s="47">
        <f t="shared" si="460"/>
        <v>-27.598634960085281</v>
      </c>
    </row>
    <row r="181" spans="2:49" ht="18.649999999999999" customHeight="1" thickTop="1" thickBot="1">
      <c r="D181" s="37">
        <v>0</v>
      </c>
      <c r="E181" s="41">
        <v>0</v>
      </c>
      <c r="F181" s="39">
        <v>1</v>
      </c>
      <c r="G181" s="40">
        <v>0</v>
      </c>
      <c r="I181" s="37">
        <v>0</v>
      </c>
      <c r="J181" s="41">
        <f t="shared" ref="J181" si="520">IF(0=(1-$J$8*$K$8*$B178^2),10^14,$B178*$K$8/(1-$J$8*$K$8*$B178^2))</f>
        <v>-9.5212777984601438</v>
      </c>
      <c r="K181" s="39">
        <v>1</v>
      </c>
      <c r="L181" s="40">
        <v>0</v>
      </c>
      <c r="N181" s="37">
        <f t="shared" ref="N181" si="521">D181*I178+F181*I181-E181*J178-G181*J181</f>
        <v>0</v>
      </c>
      <c r="O181" s="41">
        <f t="shared" ref="O181" si="522">(D181*J178+E181*I178+F181*J181+G181*I181)</f>
        <v>-9.5212777984601438</v>
      </c>
      <c r="P181" s="39">
        <f t="shared" ref="P181" si="523">D181*K178+F181*K181-E181*L178-G181*L181</f>
        <v>1</v>
      </c>
      <c r="Q181" s="40">
        <f t="shared" ref="Q181" si="524">(D181*L178+E181*K178+F181*L181+G181*K181)</f>
        <v>0</v>
      </c>
      <c r="S181" s="37">
        <v>0</v>
      </c>
      <c r="T181" s="41">
        <v>0</v>
      </c>
      <c r="U181" s="39">
        <v>1</v>
      </c>
      <c r="V181" s="40">
        <v>0</v>
      </c>
      <c r="X181" s="37">
        <f t="shared" ref="X181" si="525">N181*S178+P181*S181-O181*T178-Q181*T181</f>
        <v>0</v>
      </c>
      <c r="Y181" s="41">
        <f t="shared" ref="Y181" si="526">(N181*T178+O181*S178+P181*T181+Q181*S181)</f>
        <v>-9.5212777984601438</v>
      </c>
      <c r="Z181" s="39">
        <f t="shared" ref="Z181" si="527">N181*U178+P181*U181-O181*V178-Q181*V181</f>
        <v>-21.920279081839301</v>
      </c>
      <c r="AA181" s="40">
        <f t="shared" ref="AA181" si="528">(N181*V178+O181*U178+P181*V181+Q181*U181)</f>
        <v>0</v>
      </c>
      <c r="AB181" s="8"/>
      <c r="AC181" s="37">
        <v>0</v>
      </c>
      <c r="AD181" s="40">
        <f>-1/($AD$8*$B178)</f>
        <v>-1.5537499999999997</v>
      </c>
      <c r="AE181" s="39">
        <v>1</v>
      </c>
      <c r="AF181" s="40">
        <v>0</v>
      </c>
      <c r="AH181" s="37">
        <f>X181*AC178+Z181*AC181-Y181*AD178-AA181*AD181</f>
        <v>0</v>
      </c>
      <c r="AI181" s="41">
        <f>(X181*AD178+Y181*AC178+Z181*AD181+AA181*AC181)</f>
        <v>24.537355824947664</v>
      </c>
      <c r="AJ181" s="39">
        <f>X181*AE178+Z181*AE181-Y181*AF178-AA181*AF181</f>
        <v>-21.920279081839301</v>
      </c>
      <c r="AK181" s="40">
        <f>(X181*AF178+Y181*AE178+Z181*AF181+AA181*AE181)</f>
        <v>0</v>
      </c>
      <c r="AL181" s="8"/>
      <c r="AM181" s="54">
        <f t="shared" ref="AM181" si="529">(180/PI())*ATAN(-1*(($AH169*AI178+AK178+$AH$8*AI181+AK181)/($AH$8*AH178+AJ178+$AH$8*AH181+AJ181)))</f>
        <v>-83.604626130973756</v>
      </c>
      <c r="AO181" s="151">
        <f t="shared" ref="AO181" si="530">20*LOG(((($AH$8*AH178+AJ178-$AH$8*AH181-AJ181)^2+($AH$8*AI178+AK178-$AH$8*AI181-AK181)^2)/(($AH$8*AH178+AJ178+$AH$8*AH181+AJ181)^2+($AH$8*AI178+AK178+$AH$8*AI181+AK181)^2))^0.5)</f>
        <v>-7.129677355471876E-3</v>
      </c>
      <c r="AP181" s="152"/>
      <c r="AQ181" s="64">
        <f t="shared" si="444"/>
        <v>3.06</v>
      </c>
      <c r="AR181" s="65">
        <f t="shared" si="456"/>
        <v>-7.3843361266168247E-3</v>
      </c>
      <c r="AS181" s="66">
        <f t="shared" si="457"/>
        <v>35.910518651579004</v>
      </c>
      <c r="AT181" s="67">
        <f t="shared" si="458"/>
        <v>-7.3843361266168247E-3</v>
      </c>
      <c r="AU181" s="13">
        <f t="shared" si="461"/>
        <v>-11.975091150602413</v>
      </c>
      <c r="AV181" s="66">
        <f t="shared" si="459"/>
        <v>-3.3264142085006707E-2</v>
      </c>
      <c r="AW181" s="47">
        <f t="shared" si="460"/>
        <v>-27.698420187311058</v>
      </c>
    </row>
    <row r="182" spans="2:49" ht="18.649999999999999" customHeight="1">
      <c r="AO182" s="48"/>
      <c r="AQ182" s="64">
        <f t="shared" si="444"/>
        <v>3.08</v>
      </c>
      <c r="AR182" s="65">
        <f t="shared" si="456"/>
        <v>-7.2171915077118756E-3</v>
      </c>
      <c r="AS182" s="66">
        <f t="shared" si="457"/>
        <v>35.671016828566955</v>
      </c>
      <c r="AT182" s="67">
        <f t="shared" si="458"/>
        <v>-7.2171915077118756E-3</v>
      </c>
      <c r="AU182" s="13">
        <f t="shared" si="461"/>
        <v>-11.81466813620381</v>
      </c>
      <c r="AV182" s="66">
        <f t="shared" si="459"/>
        <v>-3.2818522600566141E-2</v>
      </c>
      <c r="AW182" s="47">
        <f t="shared" si="460"/>
        <v>-27.797768914755192</v>
      </c>
    </row>
    <row r="183" spans="2:49" ht="18.649999999999999" customHeight="1" thickBot="1">
      <c r="E183" s="29" t="s">
        <v>9</v>
      </c>
      <c r="J183" s="29" t="s">
        <v>10</v>
      </c>
      <c r="O183" s="29" t="s">
        <v>11</v>
      </c>
      <c r="T183" s="29" t="s">
        <v>12</v>
      </c>
      <c r="Y183" s="29" t="s">
        <v>13</v>
      </c>
      <c r="AD183" s="29" t="s">
        <v>12</v>
      </c>
      <c r="AI183" s="29" t="s">
        <v>81</v>
      </c>
      <c r="AQ183" s="64">
        <f t="shared" si="444"/>
        <v>3.1</v>
      </c>
      <c r="AR183" s="65">
        <f t="shared" si="456"/>
        <v>-7.0545417876783333E-3</v>
      </c>
      <c r="AS183" s="66">
        <f t="shared" si="457"/>
        <v>35.434723465842879</v>
      </c>
      <c r="AT183" s="67">
        <f t="shared" si="458"/>
        <v>-7.0545417876783333E-3</v>
      </c>
      <c r="AU183" s="13">
        <f t="shared" si="461"/>
        <v>-11.657477802368621</v>
      </c>
      <c r="AV183" s="66">
        <f t="shared" si="459"/>
        <v>-3.2381882784357281E-2</v>
      </c>
      <c r="AW183" s="47">
        <f t="shared" si="460"/>
        <v>-27.896681802843837</v>
      </c>
    </row>
    <row r="184" spans="2:49" ht="18.649999999999999" customHeight="1" thickBot="1">
      <c r="B184" s="28"/>
      <c r="D184" s="227" t="s">
        <v>70</v>
      </c>
      <c r="E184" s="228"/>
      <c r="F184" s="229" t="s">
        <v>71</v>
      </c>
      <c r="G184" s="230"/>
      <c r="H184" s="203"/>
      <c r="I184" s="231" t="s">
        <v>15</v>
      </c>
      <c r="J184" s="232"/>
      <c r="K184" s="233" t="s">
        <v>16</v>
      </c>
      <c r="L184" s="234"/>
      <c r="M184" s="30"/>
      <c r="N184" s="231" t="s">
        <v>72</v>
      </c>
      <c r="O184" s="232"/>
      <c r="P184" s="233" t="s">
        <v>73</v>
      </c>
      <c r="Q184" s="234"/>
      <c r="R184" s="30"/>
      <c r="S184" s="227" t="s">
        <v>74</v>
      </c>
      <c r="T184" s="228"/>
      <c r="U184" s="229" t="s">
        <v>75</v>
      </c>
      <c r="V184" s="230"/>
      <c r="W184" s="8"/>
      <c r="X184" s="231" t="s">
        <v>76</v>
      </c>
      <c r="Y184" s="232"/>
      <c r="Z184" s="233" t="s">
        <v>77</v>
      </c>
      <c r="AA184" s="234"/>
      <c r="AB184" s="8"/>
      <c r="AC184" s="231" t="s">
        <v>78</v>
      </c>
      <c r="AD184" s="232"/>
      <c r="AE184" s="233" t="s">
        <v>17</v>
      </c>
      <c r="AF184" s="234"/>
      <c r="AG184" s="8"/>
      <c r="AH184" s="231" t="s">
        <v>79</v>
      </c>
      <c r="AI184" s="232"/>
      <c r="AJ184" s="233" t="s">
        <v>80</v>
      </c>
      <c r="AK184" s="234"/>
      <c r="AL184" s="8"/>
      <c r="AM184" s="35" t="s">
        <v>82</v>
      </c>
      <c r="AO184" s="147" t="s">
        <v>83</v>
      </c>
      <c r="AP184" s="153"/>
      <c r="AQ184" s="64">
        <f t="shared" si="444"/>
        <v>3.12</v>
      </c>
      <c r="AR184" s="65">
        <f t="shared" si="456"/>
        <v>-6.8962518336934632E-3</v>
      </c>
      <c r="AS184" s="66">
        <f t="shared" si="457"/>
        <v>35.201573909795506</v>
      </c>
      <c r="AT184" s="67">
        <f t="shared" si="458"/>
        <v>-6.8962518336934632E-3</v>
      </c>
      <c r="AU184" s="13">
        <f t="shared" si="461"/>
        <v>-11.503433117750806</v>
      </c>
      <c r="AV184" s="66">
        <f t="shared" si="459"/>
        <v>-3.1953980882641127E-2</v>
      </c>
      <c r="AW184" s="47">
        <f t="shared" si="460"/>
        <v>-27.995159658208003</v>
      </c>
    </row>
    <row r="185" spans="2:49" ht="18.649999999999999" customHeight="1" thickTop="1" thickBot="1">
      <c r="B185" s="55">
        <v>0.54</v>
      </c>
      <c r="D185" s="37">
        <v>1</v>
      </c>
      <c r="E185" s="38">
        <v>0</v>
      </c>
      <c r="F185" s="39">
        <v>0</v>
      </c>
      <c r="G185" s="40">
        <f t="shared" ref="G185" si="531">-1/($E$8*$B185)</f>
        <v>-1.1836666666666664</v>
      </c>
      <c r="I185" s="37">
        <v>1</v>
      </c>
      <c r="J185" s="41">
        <v>0</v>
      </c>
      <c r="K185" s="39">
        <v>0</v>
      </c>
      <c r="L185" s="40">
        <v>0</v>
      </c>
      <c r="N185" s="37">
        <f t="shared" ref="N185" si="532">D185*I185+F185*I188-E185*J185-G185*J188</f>
        <v>-7.6154942734691247</v>
      </c>
      <c r="O185" s="41">
        <f t="shared" ref="O185" si="533">(D185*J185+E185*I185+F185*J188+G185*I188)</f>
        <v>0</v>
      </c>
      <c r="P185" s="39">
        <f t="shared" ref="P185" si="534">D185*K185+F185*K188-E185*L185-G185*L188</f>
        <v>0</v>
      </c>
      <c r="Q185" s="40">
        <f t="shared" ref="Q185" si="535">(D185*L185+E185*K185+F185*L188+G185*K188)</f>
        <v>-1.1836666666666664</v>
      </c>
      <c r="S185" s="37">
        <v>1</v>
      </c>
      <c r="T185" s="38">
        <v>0</v>
      </c>
      <c r="U185" s="39">
        <v>0</v>
      </c>
      <c r="V185" s="40">
        <f t="shared" ref="V185" si="536">-1/($T$8*$B185)</f>
        <v>-2.318111111111111</v>
      </c>
      <c r="X185" s="37">
        <f t="shared" ref="X185" si="537">N185*S185+P185*S188-O185*T185-Q185*T188</f>
        <v>-7.6154942734691247</v>
      </c>
      <c r="Y185" s="41">
        <f t="shared" ref="Y185" si="538">(N185*T185+O185*S185+P185*T188+Q185*S188)</f>
        <v>0</v>
      </c>
      <c r="Z185" s="39">
        <f t="shared" ref="Z185" si="539">N185*U185+P185*U188-O185*V185-Q185*V188</f>
        <v>0</v>
      </c>
      <c r="AA185" s="40">
        <f t="shared" ref="AA185" si="540">(N185*V185+O185*U185+P185*V188+Q185*U188)</f>
        <v>16.469895225265148</v>
      </c>
      <c r="AB185" s="8"/>
      <c r="AC185" s="37">
        <v>1</v>
      </c>
      <c r="AD185" s="38">
        <v>0</v>
      </c>
      <c r="AE185" s="39">
        <v>0</v>
      </c>
      <c r="AF185" s="40">
        <v>0</v>
      </c>
      <c r="AH185" s="37">
        <f>X185*AC185+Z185*AC188-Y185*AD185-AA185*AD188</f>
        <v>17.02682396218453</v>
      </c>
      <c r="AI185" s="41">
        <f>(X185*AD185+Y185*AC185+Z185*AD188+AA185*AC188)</f>
        <v>0</v>
      </c>
      <c r="AJ185" s="39">
        <f>X185*AE185+Z185*AE188-Y185*AF185-AA185*AF188</f>
        <v>0</v>
      </c>
      <c r="AK185" s="40">
        <f>(X185*AF185+Y185*AE185+Z185*AF188+AA185*AE188)</f>
        <v>16.469895225265148</v>
      </c>
      <c r="AL185" s="8"/>
      <c r="AM185" s="43">
        <f t="shared" ref="AM185" si="541">20*LOG((2*$AH$8)/(($AH$8*AH185+AJ185+$AH$8*AH188+AJ188)^2+($AH$8*AI185+AK185+$AH$8*AI188+AK188)^2)^0.5)</f>
        <v>-24.339216956892006</v>
      </c>
      <c r="AO185" s="148">
        <f t="shared" ref="AO185" si="542">((AH185^2+AI185^2)/(AH188^2+AI188^2))^0.5</f>
        <v>1.0337977499966433</v>
      </c>
      <c r="AP185" s="153"/>
      <c r="AQ185" s="64">
        <f t="shared" si="444"/>
        <v>3.14</v>
      </c>
      <c r="AR185" s="65">
        <f t="shared" si="456"/>
        <v>-6.7421907416164717E-3</v>
      </c>
      <c r="AS185" s="66">
        <f t="shared" si="457"/>
        <v>34.97150524744049</v>
      </c>
      <c r="AT185" s="67">
        <f t="shared" si="458"/>
        <v>-6.7421907416164717E-3</v>
      </c>
      <c r="AU185" s="13">
        <f t="shared" si="461"/>
        <v>-11.352449986510027</v>
      </c>
      <c r="AV185" s="66">
        <f t="shared" si="459"/>
        <v>-3.1534583295861188E-2</v>
      </c>
      <c r="AW185" s="47">
        <f t="shared" si="460"/>
        <v>-28.093203423513067</v>
      </c>
    </row>
    <row r="186" spans="2:49" ht="18.649999999999999" customHeight="1" thickBot="1">
      <c r="D186" s="45"/>
      <c r="G186" s="46"/>
      <c r="I186" s="45"/>
      <c r="L186" s="46"/>
      <c r="N186" s="45"/>
      <c r="Q186" s="46"/>
      <c r="S186" s="45"/>
      <c r="V186" s="46"/>
      <c r="X186" s="45"/>
      <c r="AA186" s="46"/>
      <c r="AC186" s="45"/>
      <c r="AF186" s="46"/>
      <c r="AH186" s="45"/>
      <c r="AK186" s="46"/>
      <c r="AO186" s="149"/>
      <c r="AP186" s="149"/>
      <c r="AQ186" s="64">
        <f t="shared" si="444"/>
        <v>3.16</v>
      </c>
      <c r="AR186" s="65">
        <f t="shared" si="456"/>
        <v>-6.5922317168160688E-3</v>
      </c>
      <c r="AS186" s="66">
        <f t="shared" si="457"/>
        <v>34.744456247710289</v>
      </c>
      <c r="AT186" s="67">
        <f t="shared" si="458"/>
        <v>-6.5922317168160688E-3</v>
      </c>
      <c r="AU186" s="13">
        <f t="shared" si="461"/>
        <v>-11.2044471290634</v>
      </c>
      <c r="AV186" s="66">
        <f t="shared" si="459"/>
        <v>-3.1123464247398334E-2</v>
      </c>
      <c r="AW186" s="47">
        <f t="shared" si="460"/>
        <v>-28.190814167927982</v>
      </c>
    </row>
    <row r="187" spans="2:49" ht="18.649999999999999" customHeight="1" thickBot="1">
      <c r="D187" s="227" t="s">
        <v>70</v>
      </c>
      <c r="E187" s="228"/>
      <c r="F187" s="229" t="s">
        <v>71</v>
      </c>
      <c r="G187" s="230"/>
      <c r="H187" s="203"/>
      <c r="I187" s="231" t="s">
        <v>15</v>
      </c>
      <c r="J187" s="232"/>
      <c r="K187" s="233" t="s">
        <v>16</v>
      </c>
      <c r="L187" s="234"/>
      <c r="M187" s="30"/>
      <c r="N187" s="231" t="s">
        <v>72</v>
      </c>
      <c r="O187" s="232"/>
      <c r="P187" s="233" t="s">
        <v>73</v>
      </c>
      <c r="Q187" s="234"/>
      <c r="R187" s="30"/>
      <c r="S187" s="227" t="s">
        <v>74</v>
      </c>
      <c r="T187" s="228"/>
      <c r="U187" s="229" t="s">
        <v>75</v>
      </c>
      <c r="V187" s="230"/>
      <c r="W187" s="8"/>
      <c r="X187" s="231" t="s">
        <v>76</v>
      </c>
      <c r="Y187" s="232"/>
      <c r="Z187" s="233" t="s">
        <v>77</v>
      </c>
      <c r="AA187" s="234"/>
      <c r="AB187" s="8"/>
      <c r="AC187" s="231" t="s">
        <v>78</v>
      </c>
      <c r="AD187" s="232"/>
      <c r="AE187" s="233" t="s">
        <v>17</v>
      </c>
      <c r="AF187" s="234"/>
      <c r="AG187" s="8"/>
      <c r="AH187" s="231" t="s">
        <v>79</v>
      </c>
      <c r="AI187" s="232"/>
      <c r="AJ187" s="233" t="s">
        <v>80</v>
      </c>
      <c r="AK187" s="234"/>
      <c r="AL187" s="8"/>
      <c r="AM187" s="52" t="s">
        <v>84</v>
      </c>
      <c r="AO187" s="150" t="s">
        <v>85</v>
      </c>
      <c r="AP187" s="152"/>
      <c r="AQ187" s="64">
        <f t="shared" si="444"/>
        <v>3.18</v>
      </c>
      <c r="AR187" s="65">
        <f t="shared" si="456"/>
        <v>-6.446251956268181E-3</v>
      </c>
      <c r="AS187" s="66">
        <f t="shared" si="457"/>
        <v>34.520367305129021</v>
      </c>
      <c r="AT187" s="67">
        <f t="shared" si="458"/>
        <v>-6.446251956268181E-3</v>
      </c>
      <c r="AU187" s="13">
        <f t="shared" si="461"/>
        <v>-11.059345968524415</v>
      </c>
      <c r="AV187" s="66">
        <f t="shared" si="459"/>
        <v>-3.0720405468123376E-2</v>
      </c>
      <c r="AW187" s="47">
        <f t="shared" si="460"/>
        <v>-28.287993078190901</v>
      </c>
    </row>
    <row r="188" spans="2:49" ht="18.649999999999999" customHeight="1" thickTop="1" thickBot="1">
      <c r="D188" s="37">
        <v>0</v>
      </c>
      <c r="E188" s="41">
        <v>0</v>
      </c>
      <c r="F188" s="39">
        <v>1</v>
      </c>
      <c r="G188" s="40">
        <v>0</v>
      </c>
      <c r="I188" s="37">
        <v>0</v>
      </c>
      <c r="J188" s="41">
        <f t="shared" ref="J188" si="543">IF(0=(1-$J$8*$K$8*$B185^2),10^14,$B185*$K$8/(1-$J$8*$K$8*$B185^2))</f>
        <v>-7.2786490623507119</v>
      </c>
      <c r="K188" s="39">
        <v>1</v>
      </c>
      <c r="L188" s="40">
        <v>0</v>
      </c>
      <c r="N188" s="37">
        <f t="shared" ref="N188" si="544">D188*I185+F188*I188-E188*J185-G188*J188</f>
        <v>0</v>
      </c>
      <c r="O188" s="41">
        <f t="shared" ref="O188" si="545">(D188*J185+E188*I185+F188*J188+G188*I188)</f>
        <v>-7.2786490623507119</v>
      </c>
      <c r="P188" s="39">
        <f t="shared" ref="P188" si="546">D188*K185+F188*K188-E188*L185-G188*L188</f>
        <v>1</v>
      </c>
      <c r="Q188" s="40">
        <f t="shared" ref="Q188" si="547">(D188*L185+E188*K185+F188*L188+G188*K188)</f>
        <v>0</v>
      </c>
      <c r="S188" s="37">
        <v>0</v>
      </c>
      <c r="T188" s="41">
        <v>0</v>
      </c>
      <c r="U188" s="39">
        <v>1</v>
      </c>
      <c r="V188" s="40">
        <v>0</v>
      </c>
      <c r="X188" s="37">
        <f t="shared" ref="X188" si="548">N188*S185+P188*S188-O188*T185-Q188*T188</f>
        <v>0</v>
      </c>
      <c r="Y188" s="41">
        <f t="shared" ref="Y188" si="549">(N188*T185+O188*S185+P188*T188+Q188*S188)</f>
        <v>-7.2786490623507119</v>
      </c>
      <c r="Z188" s="39">
        <f t="shared" ref="Z188" si="550">N188*U185+P188*U188-O188*V185-Q188*V188</f>
        <v>-15.872717265313653</v>
      </c>
      <c r="AA188" s="40">
        <f t="shared" ref="AA188" si="551">(N188*V185+O188*U185+P188*V188+Q188*U188)</f>
        <v>0</v>
      </c>
      <c r="AB188" s="8"/>
      <c r="AC188" s="37">
        <v>0</v>
      </c>
      <c r="AD188" s="40">
        <f>-1/($AD$8*$B185)</f>
        <v>-1.4962037037037033</v>
      </c>
      <c r="AE188" s="39">
        <v>1</v>
      </c>
      <c r="AF188" s="40">
        <v>0</v>
      </c>
      <c r="AH188" s="37">
        <f>X188*AC185+Z188*AC188-Y188*AD185-AA188*AD188</f>
        <v>0</v>
      </c>
      <c r="AI188" s="41">
        <f>(X188*AD185+Y188*AC185+Z188*AD188+AA188*AC188)</f>
        <v>16.470169297853293</v>
      </c>
      <c r="AJ188" s="39">
        <f>X188*AE185+Z188*AE188-Y188*AF185-AA188*AF188</f>
        <v>-15.872717265313653</v>
      </c>
      <c r="AK188" s="40">
        <f>(X188*AF185+Y188*AE185+Z188*AF188+AA188*AE188)</f>
        <v>0</v>
      </c>
      <c r="AL188" s="8"/>
      <c r="AM188" s="54">
        <f t="shared" ref="AM188" si="552">(180/PI())*ATAN(-1*(($AH176*AI185+AK185+$AH$8*AI188+AK188)/($AH$8*AH185+AJ185+$AH$8*AH188+AJ188)))</f>
        <v>-87.993373539532413</v>
      </c>
      <c r="AO188" s="151">
        <f t="shared" ref="AO188" si="553">20*LOG(((($AH$8*AH185+AJ185-$AH$8*AH188-AJ188)^2+($AH$8*AI185+AK185-$AH$8*AI188-AK188)^2)/(($AH$8*AH185+AJ185+$AH$8*AH188+AJ188)^2+($AH$8*AI185+AK185+$AH$8*AI188+AK188)^2))^0.5)</f>
        <v>-1.6020031694558005E-2</v>
      </c>
      <c r="AP188" s="152"/>
      <c r="AQ188" s="64">
        <f t="shared" si="444"/>
        <v>3.2</v>
      </c>
      <c r="AR188" s="65">
        <f t="shared" si="456"/>
        <v>-6.3041325321346294E-3</v>
      </c>
      <c r="AS188" s="66">
        <f t="shared" si="457"/>
        <v>34.299180385758532</v>
      </c>
      <c r="AT188" s="67">
        <f t="shared" si="458"/>
        <v>-6.3041325321346294E-3</v>
      </c>
      <c r="AU188" s="13">
        <f t="shared" si="461"/>
        <v>-10.917070522512509</v>
      </c>
      <c r="AV188" s="66">
        <f t="shared" si="459"/>
        <v>-3.032519589586808E-2</v>
      </c>
      <c r="AW188" s="47">
        <f t="shared" si="460"/>
        <v>-28.384741450232287</v>
      </c>
    </row>
    <row r="189" spans="2:49" ht="18.649999999999999" customHeight="1">
      <c r="AO189" s="48"/>
      <c r="AQ189" s="64">
        <f t="shared" si="444"/>
        <v>3.22</v>
      </c>
      <c r="AR189" s="65">
        <f t="shared" si="456"/>
        <v>-6.1657582771263864E-3</v>
      </c>
      <c r="AS189" s="66">
        <f t="shared" si="457"/>
        <v>34.080838975308282</v>
      </c>
      <c r="AT189" s="67">
        <f t="shared" si="458"/>
        <v>-6.1657582771263864E-3</v>
      </c>
      <c r="AU189" s="13">
        <f t="shared" si="461"/>
        <v>-10.777547300039449</v>
      </c>
      <c r="AV189" s="66">
        <f t="shared" si="459"/>
        <v>-2.9937631388998472E-2</v>
      </c>
      <c r="AW189" s="47">
        <f t="shared" si="460"/>
        <v>-28.481060681318514</v>
      </c>
    </row>
    <row r="190" spans="2:49" ht="18.649999999999999" customHeight="1" thickBot="1">
      <c r="E190" s="29" t="s">
        <v>9</v>
      </c>
      <c r="J190" s="29" t="s">
        <v>10</v>
      </c>
      <c r="O190" s="29" t="s">
        <v>11</v>
      </c>
      <c r="T190" s="29" t="s">
        <v>12</v>
      </c>
      <c r="Y190" s="29" t="s">
        <v>13</v>
      </c>
      <c r="AD190" s="29" t="s">
        <v>12</v>
      </c>
      <c r="AI190" s="29" t="s">
        <v>81</v>
      </c>
      <c r="AQ190" s="64">
        <f t="shared" si="444"/>
        <v>3.24</v>
      </c>
      <c r="AR190" s="65">
        <f t="shared" si="456"/>
        <v>-6.0310176717621906E-3</v>
      </c>
      <c r="AS190" s="66">
        <f t="shared" si="457"/>
        <v>33.865288029307493</v>
      </c>
      <c r="AT190" s="67">
        <f t="shared" si="458"/>
        <v>-6.0310176717621906E-3</v>
      </c>
      <c r="AU190" s="13">
        <f t="shared" si="461"/>
        <v>-10.64070520321026</v>
      </c>
      <c r="AV190" s="66">
        <f t="shared" si="459"/>
        <v>-2.9557514453361834E-2</v>
      </c>
      <c r="AW190" s="47">
        <f t="shared" si="460"/>
        <v>-28.576952262682312</v>
      </c>
    </row>
    <row r="191" spans="2:49" ht="18.649999999999999" customHeight="1" thickBot="1">
      <c r="B191" s="28"/>
      <c r="D191" s="227" t="s">
        <v>70</v>
      </c>
      <c r="E191" s="228"/>
      <c r="F191" s="229" t="s">
        <v>71</v>
      </c>
      <c r="G191" s="230"/>
      <c r="H191" s="203"/>
      <c r="I191" s="231" t="s">
        <v>15</v>
      </c>
      <c r="J191" s="232"/>
      <c r="K191" s="233" t="s">
        <v>16</v>
      </c>
      <c r="L191" s="234"/>
      <c r="M191" s="30"/>
      <c r="N191" s="231" t="s">
        <v>72</v>
      </c>
      <c r="O191" s="232"/>
      <c r="P191" s="233" t="s">
        <v>73</v>
      </c>
      <c r="Q191" s="234"/>
      <c r="R191" s="30"/>
      <c r="S191" s="227" t="s">
        <v>74</v>
      </c>
      <c r="T191" s="228"/>
      <c r="U191" s="229" t="s">
        <v>75</v>
      </c>
      <c r="V191" s="230"/>
      <c r="W191" s="8"/>
      <c r="X191" s="231" t="s">
        <v>76</v>
      </c>
      <c r="Y191" s="232"/>
      <c r="Z191" s="233" t="s">
        <v>77</v>
      </c>
      <c r="AA191" s="234"/>
      <c r="AB191" s="8"/>
      <c r="AC191" s="231" t="s">
        <v>78</v>
      </c>
      <c r="AD191" s="232"/>
      <c r="AE191" s="233" t="s">
        <v>17</v>
      </c>
      <c r="AF191" s="234"/>
      <c r="AG191" s="8"/>
      <c r="AH191" s="231" t="s">
        <v>79</v>
      </c>
      <c r="AI191" s="232"/>
      <c r="AJ191" s="233" t="s">
        <v>80</v>
      </c>
      <c r="AK191" s="234"/>
      <c r="AL191" s="8"/>
      <c r="AM191" s="35" t="s">
        <v>82</v>
      </c>
      <c r="AO191" s="147" t="s">
        <v>83</v>
      </c>
      <c r="AP191" s="153"/>
      <c r="AQ191" s="64">
        <f t="shared" si="444"/>
        <v>3.26</v>
      </c>
      <c r="AR191" s="65">
        <f t="shared" si="456"/>
        <v>-5.899802733746279E-3</v>
      </c>
      <c r="AS191" s="66">
        <f t="shared" si="457"/>
        <v>33.652473925243292</v>
      </c>
      <c r="AT191" s="67">
        <f t="shared" si="458"/>
        <v>-5.899802733746279E-3</v>
      </c>
      <c r="AU191" s="13">
        <f t="shared" si="461"/>
        <v>-10.506475433463782</v>
      </c>
      <c r="AV191" s="66">
        <f t="shared" si="459"/>
        <v>-2.918465398184384E-2</v>
      </c>
      <c r="AW191" s="47">
        <f t="shared" si="460"/>
        <v>-28.672417772608387</v>
      </c>
    </row>
    <row r="192" spans="2:49" ht="18.649999999999999" customHeight="1" thickTop="1" thickBot="1">
      <c r="B192" s="55">
        <v>0.56000000000000005</v>
      </c>
      <c r="D192" s="37">
        <v>1</v>
      </c>
      <c r="E192" s="38">
        <v>0</v>
      </c>
      <c r="F192" s="39">
        <v>0</v>
      </c>
      <c r="G192" s="40">
        <f t="shared" ref="G192" si="554">-1/($E$8*$B192)</f>
        <v>-1.1413928571428569</v>
      </c>
      <c r="I192" s="37">
        <v>1</v>
      </c>
      <c r="J192" s="41">
        <v>0</v>
      </c>
      <c r="K192" s="39">
        <v>0</v>
      </c>
      <c r="L192" s="40">
        <v>0</v>
      </c>
      <c r="N192" s="37">
        <f t="shared" ref="N192" si="555">D192*I192+F192*I195-E192*J192-G192*J195</f>
        <v>-5.7635700004713497</v>
      </c>
      <c r="O192" s="41">
        <f t="shared" ref="O192" si="556">(D192*J192+E192*I192+F192*J195+G192*I195)</f>
        <v>0</v>
      </c>
      <c r="P192" s="39">
        <f t="shared" ref="P192" si="557">D192*K192+F192*K195-E192*L192-G192*L195</f>
        <v>0</v>
      </c>
      <c r="Q192" s="40">
        <f t="shared" ref="Q192" si="558">(D192*L192+E192*K192+F192*L195+G192*K195)</f>
        <v>-1.1413928571428569</v>
      </c>
      <c r="S192" s="37">
        <v>1</v>
      </c>
      <c r="T192" s="38">
        <v>0</v>
      </c>
      <c r="U192" s="39">
        <v>0</v>
      </c>
      <c r="V192" s="40">
        <f t="shared" ref="V192" si="559">-1/($T$8*$B192)</f>
        <v>-2.235321428571428</v>
      </c>
      <c r="X192" s="37">
        <f t="shared" ref="X192" si="560">N192*S192+P192*S195-O192*T192-Q192*T195</f>
        <v>-5.7635700004713497</v>
      </c>
      <c r="Y192" s="41">
        <f t="shared" ref="Y192" si="561">(N192*T192+O192*S192+P192*T195+Q192*S195)</f>
        <v>0</v>
      </c>
      <c r="Z192" s="39">
        <f t="shared" ref="Z192" si="562">N192*U192+P192*U195-O192*V192-Q192*V195</f>
        <v>0</v>
      </c>
      <c r="AA192" s="40">
        <f t="shared" ref="AA192" si="563">(N192*V192+O192*U192+P192*V195+Q192*U195)</f>
        <v>11.742038669982186</v>
      </c>
      <c r="AB192" s="8"/>
      <c r="AC192" s="37">
        <v>1</v>
      </c>
      <c r="AD192" s="38">
        <v>0</v>
      </c>
      <c r="AE192" s="39">
        <v>0</v>
      </c>
      <c r="AF192" s="40">
        <v>0</v>
      </c>
      <c r="AH192" s="37">
        <f>X192*AC192+Z192*AC195-Y192*AD192-AA192*AD195</f>
        <v>11.177465969907413</v>
      </c>
      <c r="AI192" s="41">
        <f>(X192*AD192+Y192*AC192+Z192*AD195+AA192*AC195)</f>
        <v>0</v>
      </c>
      <c r="AJ192" s="39">
        <f>X192*AE192+Z192*AE195-Y192*AF192-AA192*AF195</f>
        <v>0</v>
      </c>
      <c r="AK192" s="40">
        <f>(X192*AF192+Y192*AE192+Z192*AF195+AA192*AE195)</f>
        <v>11.742038669982186</v>
      </c>
      <c r="AL192" s="8"/>
      <c r="AM192" s="43">
        <f t="shared" ref="AM192" si="564">20*LOG((2*$AH$8)/(($AH$8*AH192+AJ192+$AH$8*AH195+AJ195)^2+($AH$8*AI192+AK192+$AH$8*AI195+AK195)^2)^0.5)</f>
        <v>-21.403926522092132</v>
      </c>
      <c r="AO192" s="148">
        <f t="shared" ref="AO192" si="565">((AH192^2+AI192^2)/(AH195^2+AI195^2))^0.5</f>
        <v>0.95190186198483229</v>
      </c>
      <c r="AP192" s="153"/>
      <c r="AQ192" s="64">
        <f t="shared" si="444"/>
        <v>3.28</v>
      </c>
      <c r="AR192" s="65">
        <f t="shared" si="456"/>
        <v>-5.7720089095222782E-3</v>
      </c>
      <c r="AS192" s="66">
        <f t="shared" si="457"/>
        <v>33.442344416574016</v>
      </c>
      <c r="AT192" s="67">
        <f t="shared" si="458"/>
        <v>-5.7720089095222782E-3</v>
      </c>
      <c r="AU192" s="13">
        <f t="shared" si="461"/>
        <v>-10.37479140211949</v>
      </c>
      <c r="AV192" s="66">
        <f t="shared" si="459"/>
        <v>-2.881886500588747E-2</v>
      </c>
      <c r="AW192" s="47">
        <f t="shared" si="460"/>
        <v>-28.767458869944811</v>
      </c>
    </row>
    <row r="193" spans="2:49" ht="18.649999999999999" customHeight="1" thickBot="1">
      <c r="D193" s="45"/>
      <c r="G193" s="46"/>
      <c r="I193" s="45"/>
      <c r="L193" s="46"/>
      <c r="N193" s="45"/>
      <c r="Q193" s="46"/>
      <c r="S193" s="45"/>
      <c r="V193" s="46"/>
      <c r="X193" s="45"/>
      <c r="AA193" s="46"/>
      <c r="AC193" s="45"/>
      <c r="AF193" s="46"/>
      <c r="AH193" s="45"/>
      <c r="AK193" s="46"/>
      <c r="AO193" s="149"/>
      <c r="AP193" s="149"/>
      <c r="AQ193" s="64">
        <f t="shared" si="444"/>
        <v>3.3</v>
      </c>
      <c r="AR193" s="65">
        <f t="shared" si="456"/>
        <v>-5.6475349681771236E-3</v>
      </c>
      <c r="AS193" s="66">
        <f t="shared" si="457"/>
        <v>33.234848588531626</v>
      </c>
      <c r="AT193" s="67">
        <f t="shared" si="458"/>
        <v>-5.6475349681771236E-3</v>
      </c>
      <c r="AU193" s="13">
        <f t="shared" si="461"/>
        <v>-10.245588645000927</v>
      </c>
      <c r="AV193" s="66">
        <f t="shared" si="459"/>
        <v>-2.845996845833591E-2</v>
      </c>
      <c r="AW193" s="47">
        <f t="shared" si="460"/>
        <v>-28.862077288012749</v>
      </c>
    </row>
    <row r="194" spans="2:49" ht="18.649999999999999" customHeight="1" thickBot="1">
      <c r="D194" s="227" t="s">
        <v>70</v>
      </c>
      <c r="E194" s="228"/>
      <c r="F194" s="229" t="s">
        <v>71</v>
      </c>
      <c r="G194" s="230"/>
      <c r="H194" s="203"/>
      <c r="I194" s="231" t="s">
        <v>15</v>
      </c>
      <c r="J194" s="232"/>
      <c r="K194" s="233" t="s">
        <v>16</v>
      </c>
      <c r="L194" s="234"/>
      <c r="M194" s="30"/>
      <c r="N194" s="231" t="s">
        <v>72</v>
      </c>
      <c r="O194" s="232"/>
      <c r="P194" s="233" t="s">
        <v>73</v>
      </c>
      <c r="Q194" s="234"/>
      <c r="R194" s="30"/>
      <c r="S194" s="227" t="s">
        <v>74</v>
      </c>
      <c r="T194" s="228"/>
      <c r="U194" s="229" t="s">
        <v>75</v>
      </c>
      <c r="V194" s="230"/>
      <c r="W194" s="8"/>
      <c r="X194" s="231" t="s">
        <v>76</v>
      </c>
      <c r="Y194" s="232"/>
      <c r="Z194" s="233" t="s">
        <v>77</v>
      </c>
      <c r="AA194" s="234"/>
      <c r="AB194" s="8"/>
      <c r="AC194" s="231" t="s">
        <v>78</v>
      </c>
      <c r="AD194" s="232"/>
      <c r="AE194" s="233" t="s">
        <v>17</v>
      </c>
      <c r="AF194" s="234"/>
      <c r="AG194" s="8"/>
      <c r="AH194" s="231" t="s">
        <v>79</v>
      </c>
      <c r="AI194" s="232"/>
      <c r="AJ194" s="233" t="s">
        <v>80</v>
      </c>
      <c r="AK194" s="234"/>
      <c r="AL194" s="8"/>
      <c r="AM194" s="52" t="s">
        <v>84</v>
      </c>
      <c r="AO194" s="150" t="s">
        <v>85</v>
      </c>
      <c r="AP194" s="152"/>
      <c r="AQ194" s="64">
        <f t="shared" si="444"/>
        <v>3.32</v>
      </c>
      <c r="AR194" s="65">
        <f t="shared" si="456"/>
        <v>-5.5262828977021144E-3</v>
      </c>
      <c r="AS194" s="66">
        <f t="shared" si="457"/>
        <v>33.029936815631608</v>
      </c>
      <c r="AT194" s="67">
        <f t="shared" si="458"/>
        <v>-5.5262828977021144E-3</v>
      </c>
      <c r="AU194" s="13">
        <f t="shared" si="461"/>
        <v>-10.1188047409316</v>
      </c>
      <c r="AV194" s="66">
        <f t="shared" si="459"/>
        <v>-2.8107790947032221E-2</v>
      </c>
      <c r="AW194" s="47">
        <f t="shared" si="460"/>
        <v>-28.956274828889672</v>
      </c>
    </row>
    <row r="195" spans="2:49" ht="18.649999999999999" customHeight="1" thickTop="1" thickBot="1">
      <c r="D195" s="37">
        <v>0</v>
      </c>
      <c r="E195" s="41">
        <v>0</v>
      </c>
      <c r="F195" s="39">
        <v>1</v>
      </c>
      <c r="G195" s="40">
        <v>0</v>
      </c>
      <c r="I195" s="37">
        <v>0</v>
      </c>
      <c r="J195" s="41">
        <f t="shared" ref="J195" si="566">IF(0=(1-$J$8*$K$8*$B192^2),10^14,$B192*$K$8/(1-$J$8*$K$8*$B192^2))</f>
        <v>-5.9257160741324144</v>
      </c>
      <c r="K195" s="39">
        <v>1</v>
      </c>
      <c r="L195" s="40">
        <v>0</v>
      </c>
      <c r="N195" s="37">
        <f t="shared" ref="N195" si="567">D195*I192+F195*I195-E195*J192-G195*J195</f>
        <v>0</v>
      </c>
      <c r="O195" s="41">
        <f t="shared" ref="O195" si="568">(D195*J192+E195*I192+F195*J195+G195*I195)</f>
        <v>-5.9257160741324144</v>
      </c>
      <c r="P195" s="39">
        <f t="shared" ref="P195" si="569">D195*K192+F195*K195-E195*L192-G195*L195</f>
        <v>1</v>
      </c>
      <c r="Q195" s="40">
        <f t="shared" ref="Q195" si="570">(D195*L192+E195*K192+F195*L195+G195*K195)</f>
        <v>0</v>
      </c>
      <c r="S195" s="37">
        <v>0</v>
      </c>
      <c r="T195" s="41">
        <v>0</v>
      </c>
      <c r="U195" s="39">
        <v>1</v>
      </c>
      <c r="V195" s="40">
        <v>0</v>
      </c>
      <c r="X195" s="37">
        <f t="shared" ref="X195" si="571">N195*S192+P195*S195-O195*T192-Q195*T195</f>
        <v>0</v>
      </c>
      <c r="Y195" s="41">
        <f t="shared" ref="Y195" si="572">(N195*T192+O195*S192+P195*T195+Q195*S195)</f>
        <v>-5.9257160741324144</v>
      </c>
      <c r="Z195" s="39">
        <f t="shared" ref="Z195" si="573">N195*U192+P195*U195-O195*V192-Q195*V195</f>
        <v>-12.245880120138343</v>
      </c>
      <c r="AA195" s="40">
        <f t="shared" ref="AA195" si="574">(N195*V192+O195*U192+P195*V195+Q195*U195)</f>
        <v>0</v>
      </c>
      <c r="AB195" s="8"/>
      <c r="AC195" s="37">
        <v>0</v>
      </c>
      <c r="AD195" s="40">
        <f>-1/($AD$8*$B192)</f>
        <v>-1.442767857142857</v>
      </c>
      <c r="AE195" s="39">
        <v>1</v>
      </c>
      <c r="AF195" s="40">
        <v>0</v>
      </c>
      <c r="AH195" s="37">
        <f>X195*AC192+Z195*AC195-Y195*AD192-AA195*AD195</f>
        <v>0</v>
      </c>
      <c r="AI195" s="41">
        <f>(X195*AD192+Y195*AC192+Z195*AD195+AA195*AC195)</f>
        <v>11.742246145627895</v>
      </c>
      <c r="AJ195" s="39">
        <f>X195*AE192+Z195*AE195-Y195*AF192-AA195*AF195</f>
        <v>-12.245880120138343</v>
      </c>
      <c r="AK195" s="40">
        <f>(X195*AF192+Y195*AE192+Z195*AF195+AA195*AE195)</f>
        <v>0</v>
      </c>
      <c r="AL195" s="8"/>
      <c r="AM195" s="54">
        <f t="shared" ref="AM195" si="575">(180/PI())*ATAN(-1*(($AH183*AI192+AK192+$AH$8*AI195+AK195)/($AH$8*AH192+AJ192+$AH$8*AH195+AJ195)))</f>
        <v>87.39513295362535</v>
      </c>
      <c r="AO195" s="151">
        <f t="shared" ref="AO195" si="576">20*LOG(((($AH$8*AH192+AJ192-$AH$8*AH195-AJ195)^2+($AH$8*AI192+AK192-$AH$8*AI195-AK195)^2)/(($AH$8*AH192+AJ192+$AH$8*AH195+AJ195)^2+($AH$8*AI192+AK192+$AH$8*AI195+AK195)^2))^0.5)</f>
        <v>-3.1547728210298172E-2</v>
      </c>
      <c r="AP195" s="152"/>
      <c r="AQ195" s="64">
        <f t="shared" si="444"/>
        <v>3.34</v>
      </c>
      <c r="AR195" s="65">
        <f t="shared" si="456"/>
        <v>-5.408157803744729E-3</v>
      </c>
      <c r="AS195" s="66">
        <f t="shared" si="457"/>
        <v>32.827560720812976</v>
      </c>
      <c r="AT195" s="67">
        <f t="shared" si="458"/>
        <v>-5.408157803744729E-3</v>
      </c>
      <c r="AU195" s="13">
        <f t="shared" si="461"/>
        <v>-9.9943792338777282</v>
      </c>
      <c r="AV195" s="66">
        <f t="shared" si="459"/>
        <v>-2.7762164538549246E-2</v>
      </c>
      <c r="AW195" s="47">
        <f t="shared" si="460"/>
        <v>-29.050053358041829</v>
      </c>
    </row>
    <row r="196" spans="2:49" ht="18.649999999999999" customHeight="1">
      <c r="AO196" s="48"/>
      <c r="AQ196" s="64">
        <f t="shared" si="444"/>
        <v>3.36</v>
      </c>
      <c r="AR196" s="65">
        <f t="shared" si="456"/>
        <v>-5.2930678108305922E-3</v>
      </c>
      <c r="AS196" s="66">
        <f t="shared" si="457"/>
        <v>32.627673136135421</v>
      </c>
      <c r="AT196" s="67">
        <f t="shared" si="458"/>
        <v>-5.2930678108305922E-3</v>
      </c>
      <c r="AU196" s="13">
        <f t="shared" si="461"/>
        <v>-9.8722535585764515</v>
      </c>
      <c r="AV196" s="66">
        <f t="shared" si="459"/>
        <v>-2.7422926551601255E-2</v>
      </c>
      <c r="AW196" s="47">
        <f t="shared" si="460"/>
        <v>-29.14341479928412</v>
      </c>
    </row>
    <row r="197" spans="2:49" ht="18.649999999999999" customHeight="1" thickBot="1">
      <c r="E197" s="29" t="s">
        <v>9</v>
      </c>
      <c r="J197" s="29" t="s">
        <v>10</v>
      </c>
      <c r="O197" s="29" t="s">
        <v>11</v>
      </c>
      <c r="T197" s="29" t="s">
        <v>12</v>
      </c>
      <c r="Y197" s="29" t="s">
        <v>13</v>
      </c>
      <c r="AD197" s="29" t="s">
        <v>12</v>
      </c>
      <c r="AI197" s="29" t="s">
        <v>81</v>
      </c>
      <c r="AQ197" s="64">
        <f t="shared" si="444"/>
        <v>3.38</v>
      </c>
      <c r="AR197" s="65">
        <f t="shared" si="456"/>
        <v>-5.1809239661141804E-3</v>
      </c>
      <c r="AS197" s="66">
        <f t="shared" si="457"/>
        <v>32.430228064963892</v>
      </c>
      <c r="AT197" s="67">
        <f t="shared" si="458"/>
        <v>-5.1809239661141804E-3</v>
      </c>
      <c r="AU197" s="13">
        <f t="shared" si="461"/>
        <v>-9.7523709694602356</v>
      </c>
      <c r="AV197" s="66">
        <f t="shared" si="459"/>
        <v>-2.7089919359611764E-2</v>
      </c>
      <c r="AW197" s="47">
        <f t="shared" si="460"/>
        <v>-29.236361130047168</v>
      </c>
    </row>
    <row r="198" spans="2:49" ht="18.649999999999999" customHeight="1" thickBot="1">
      <c r="B198" s="28"/>
      <c r="D198" s="227" t="s">
        <v>70</v>
      </c>
      <c r="E198" s="228"/>
      <c r="F198" s="229" t="s">
        <v>71</v>
      </c>
      <c r="G198" s="230"/>
      <c r="H198" s="203"/>
      <c r="I198" s="231" t="s">
        <v>15</v>
      </c>
      <c r="J198" s="232"/>
      <c r="K198" s="233" t="s">
        <v>16</v>
      </c>
      <c r="L198" s="234"/>
      <c r="M198" s="30"/>
      <c r="N198" s="231" t="s">
        <v>72</v>
      </c>
      <c r="O198" s="232"/>
      <c r="P198" s="233" t="s">
        <v>73</v>
      </c>
      <c r="Q198" s="234"/>
      <c r="R198" s="30"/>
      <c r="S198" s="227" t="s">
        <v>74</v>
      </c>
      <c r="T198" s="228"/>
      <c r="U198" s="229" t="s">
        <v>75</v>
      </c>
      <c r="V198" s="230"/>
      <c r="W198" s="8"/>
      <c r="X198" s="231" t="s">
        <v>76</v>
      </c>
      <c r="Y198" s="232"/>
      <c r="Z198" s="233" t="s">
        <v>77</v>
      </c>
      <c r="AA198" s="234"/>
      <c r="AB198" s="8"/>
      <c r="AC198" s="231" t="s">
        <v>78</v>
      </c>
      <c r="AD198" s="232"/>
      <c r="AE198" s="233" t="s">
        <v>17</v>
      </c>
      <c r="AF198" s="234"/>
      <c r="AG198" s="8"/>
      <c r="AH198" s="231" t="s">
        <v>79</v>
      </c>
      <c r="AI198" s="232"/>
      <c r="AJ198" s="233" t="s">
        <v>80</v>
      </c>
      <c r="AK198" s="234"/>
      <c r="AL198" s="8"/>
      <c r="AM198" s="35" t="s">
        <v>82</v>
      </c>
      <c r="AO198" s="147" t="s">
        <v>83</v>
      </c>
      <c r="AP198" s="153"/>
      <c r="AQ198" s="64">
        <f t="shared" si="444"/>
        <v>3.4</v>
      </c>
      <c r="AR198" s="65">
        <f t="shared" si="456"/>
        <v>-5.0716401456880793E-3</v>
      </c>
      <c r="AS198" s="66">
        <f t="shared" si="457"/>
        <v>32.235180645574687</v>
      </c>
      <c r="AT198" s="67">
        <f t="shared" si="458"/>
        <v>-5.0716401456880793E-3</v>
      </c>
      <c r="AU198" s="13">
        <f t="shared" si="461"/>
        <v>-9.6346764726931067</v>
      </c>
      <c r="AV198" s="66">
        <f t="shared" si="459"/>
        <v>-2.6762990201925296E-2</v>
      </c>
      <c r="AW198" s="47">
        <f t="shared" si="460"/>
        <v>-29.328894376932034</v>
      </c>
    </row>
    <row r="199" spans="2:49" ht="18.649999999999999" customHeight="1" thickTop="1" thickBot="1">
      <c r="B199" s="55">
        <v>0.57999999999999996</v>
      </c>
      <c r="D199" s="37">
        <v>1</v>
      </c>
      <c r="E199" s="38">
        <v>0</v>
      </c>
      <c r="F199" s="39">
        <v>0</v>
      </c>
      <c r="G199" s="40">
        <f t="shared" ref="G199" si="577">-1/($E$8*$B199)</f>
        <v>-1.1020344827586206</v>
      </c>
      <c r="I199" s="37">
        <v>1</v>
      </c>
      <c r="J199" s="41">
        <v>0</v>
      </c>
      <c r="K199" s="39">
        <v>0</v>
      </c>
      <c r="L199" s="40">
        <v>0</v>
      </c>
      <c r="N199" s="37">
        <f t="shared" ref="N199" si="578">D199*I199+F199*I202-E199*J199-G199*J202</f>
        <v>-4.5313544597117064</v>
      </c>
      <c r="O199" s="41">
        <f t="shared" ref="O199" si="579">(D199*J199+E199*I199+F199*J202+G199*I202)</f>
        <v>0</v>
      </c>
      <c r="P199" s="39">
        <f t="shared" ref="P199" si="580">D199*K199+F199*K202-E199*L199-G199*L202</f>
        <v>0</v>
      </c>
      <c r="Q199" s="40">
        <f t="shared" ref="Q199" si="581">(D199*L199+E199*K199+F199*L202+G199*K202)</f>
        <v>-1.1020344827586206</v>
      </c>
      <c r="S199" s="37">
        <v>1</v>
      </c>
      <c r="T199" s="38">
        <v>0</v>
      </c>
      <c r="U199" s="39">
        <v>0</v>
      </c>
      <c r="V199" s="40">
        <f t="shared" ref="V199" si="582">-1/($T$8*$B199)</f>
        <v>-2.1582413793103448</v>
      </c>
      <c r="X199" s="37">
        <f t="shared" ref="X199" si="583">N199*S199+P199*S202-O199*T199-Q199*T202</f>
        <v>-4.5313544597117064</v>
      </c>
      <c r="Y199" s="41">
        <f t="shared" ref="Y199" si="584">(N199*T199+O199*S199+P199*T202+Q199*S202)</f>
        <v>0</v>
      </c>
      <c r="Z199" s="39">
        <f t="shared" ref="Z199" si="585">N199*U199+P199*U202-O199*V199-Q199*V202</f>
        <v>0</v>
      </c>
      <c r="AA199" s="40">
        <f t="shared" ref="AA199" si="586">(N199*V199+O199*U199+P199*V202+Q199*U202)</f>
        <v>8.6777222165136543</v>
      </c>
      <c r="AB199" s="8"/>
      <c r="AC199" s="37">
        <v>1</v>
      </c>
      <c r="AD199" s="38">
        <v>0</v>
      </c>
      <c r="AE199" s="39">
        <v>0</v>
      </c>
      <c r="AF199" s="40">
        <v>0</v>
      </c>
      <c r="AH199" s="37">
        <f>X199*AC199+Z199*AC202-Y199*AD199-AA199*AD202</f>
        <v>7.5568622037920976</v>
      </c>
      <c r="AI199" s="41">
        <f>(X199*AD199+Y199*AC199+Z199*AD202+AA199*AC202)</f>
        <v>0</v>
      </c>
      <c r="AJ199" s="39">
        <f>X199*AE199+Z199*AE202-Y199*AF199-AA199*AF202</f>
        <v>0</v>
      </c>
      <c r="AK199" s="40">
        <f>(X199*AF199+Y199*AE199+Z199*AF202+AA199*AE202)</f>
        <v>8.6777222165136543</v>
      </c>
      <c r="AL199" s="8"/>
      <c r="AM199" s="43">
        <f t="shared" ref="AM199" si="587">20*LOG((2*$AH$8)/(($AH$8*AH199+AJ199+$AH$8*AH202+AJ202)^2+($AH$8*AI199+AK199+$AH$8*AI202+AK202)^2)^0.5)</f>
        <v>-18.842238523923982</v>
      </c>
      <c r="AO199" s="148">
        <f t="shared" ref="AO199" si="588">((AH199^2+AI199^2)/(AH202^2+AI202^2))^0.5</f>
        <v>0.87081832681667326</v>
      </c>
      <c r="AP199" s="153"/>
      <c r="AQ199" s="64">
        <f t="shared" si="444"/>
        <v>3.42</v>
      </c>
      <c r="AR199" s="65">
        <f t="shared" si="456"/>
        <v>-4.9651329634025224E-3</v>
      </c>
      <c r="AS199" s="66">
        <f t="shared" si="457"/>
        <v>32.042487116120824</v>
      </c>
      <c r="AT199" s="67">
        <f t="shared" si="458"/>
        <v>-4.9651329634025224E-3</v>
      </c>
      <c r="AU199" s="13">
        <f t="shared" si="461"/>
        <v>-9.5191167611964911</v>
      </c>
      <c r="AV199" s="66">
        <f t="shared" si="459"/>
        <v>-2.6441991003323586E-2</v>
      </c>
      <c r="AW199" s="47">
        <f t="shared" si="460"/>
        <v>-29.42101661153497</v>
      </c>
    </row>
    <row r="200" spans="2:49" ht="18.649999999999999" customHeight="1" thickBot="1">
      <c r="D200" s="45"/>
      <c r="G200" s="46"/>
      <c r="I200" s="45"/>
      <c r="L200" s="46"/>
      <c r="N200" s="45"/>
      <c r="Q200" s="46"/>
      <c r="S200" s="45"/>
      <c r="V200" s="46"/>
      <c r="X200" s="45"/>
      <c r="AA200" s="46"/>
      <c r="AC200" s="45"/>
      <c r="AF200" s="46"/>
      <c r="AH200" s="45"/>
      <c r="AK200" s="46"/>
      <c r="AO200" s="149"/>
      <c r="AP200" s="149"/>
      <c r="AQ200" s="64">
        <f t="shared" si="444"/>
        <v>3.44</v>
      </c>
      <c r="AR200" s="65">
        <f t="shared" si="456"/>
        <v>-4.8613216822464556E-3</v>
      </c>
      <c r="AS200" s="66">
        <f t="shared" si="457"/>
        <v>31.852104780896894</v>
      </c>
      <c r="AT200" s="67">
        <f t="shared" si="458"/>
        <v>-4.8613216822464556E-3</v>
      </c>
      <c r="AU200" s="13">
        <f t="shared" si="461"/>
        <v>-9.4056401524834765</v>
      </c>
      <c r="AV200" s="66">
        <f t="shared" si="459"/>
        <v>-2.6126778201342991E-2</v>
      </c>
      <c r="AW200" s="47">
        <f t="shared" si="460"/>
        <v>-29.512729946525447</v>
      </c>
    </row>
    <row r="201" spans="2:49" ht="18.649999999999999" customHeight="1" thickBot="1">
      <c r="D201" s="227" t="s">
        <v>70</v>
      </c>
      <c r="E201" s="228"/>
      <c r="F201" s="229" t="s">
        <v>71</v>
      </c>
      <c r="G201" s="230"/>
      <c r="H201" s="203"/>
      <c r="I201" s="231" t="s">
        <v>15</v>
      </c>
      <c r="J201" s="232"/>
      <c r="K201" s="233" t="s">
        <v>16</v>
      </c>
      <c r="L201" s="234"/>
      <c r="M201" s="30"/>
      <c r="N201" s="231" t="s">
        <v>72</v>
      </c>
      <c r="O201" s="232"/>
      <c r="P201" s="233" t="s">
        <v>73</v>
      </c>
      <c r="Q201" s="234"/>
      <c r="R201" s="30"/>
      <c r="S201" s="227" t="s">
        <v>74</v>
      </c>
      <c r="T201" s="228"/>
      <c r="U201" s="229" t="s">
        <v>75</v>
      </c>
      <c r="V201" s="230"/>
      <c r="W201" s="8"/>
      <c r="X201" s="231" t="s">
        <v>76</v>
      </c>
      <c r="Y201" s="232"/>
      <c r="Z201" s="233" t="s">
        <v>77</v>
      </c>
      <c r="AA201" s="234"/>
      <c r="AB201" s="8"/>
      <c r="AC201" s="231" t="s">
        <v>78</v>
      </c>
      <c r="AD201" s="232"/>
      <c r="AE201" s="233" t="s">
        <v>17</v>
      </c>
      <c r="AF201" s="234"/>
      <c r="AG201" s="8"/>
      <c r="AH201" s="231" t="s">
        <v>79</v>
      </c>
      <c r="AI201" s="232"/>
      <c r="AJ201" s="233" t="s">
        <v>80</v>
      </c>
      <c r="AK201" s="234"/>
      <c r="AL201" s="8"/>
      <c r="AM201" s="52" t="s">
        <v>84</v>
      </c>
      <c r="AO201" s="150" t="s">
        <v>85</v>
      </c>
      <c r="AP201" s="152"/>
      <c r="AQ201" s="64">
        <f t="shared" si="444"/>
        <v>3.46</v>
      </c>
      <c r="AR201" s="65">
        <f t="shared" si="456"/>
        <v>-4.7601281282507596E-3</v>
      </c>
      <c r="AS201" s="66">
        <f t="shared" si="457"/>
        <v>31.663991977847225</v>
      </c>
      <c r="AT201" s="67">
        <f t="shared" si="458"/>
        <v>-4.7601281282507596E-3</v>
      </c>
      <c r="AU201" s="13">
        <f t="shared" si="461"/>
        <v>-9.2941965291718187</v>
      </c>
      <c r="AV201" s="66">
        <f t="shared" si="459"/>
        <v>-2.5817212581032829E-2</v>
      </c>
      <c r="AW201" s="47">
        <f t="shared" si="460"/>
        <v>-29.604036531961949</v>
      </c>
    </row>
    <row r="202" spans="2:49" ht="18.649999999999999" customHeight="1" thickTop="1" thickBot="1">
      <c r="D202" s="37">
        <v>0</v>
      </c>
      <c r="E202" s="41">
        <v>0</v>
      </c>
      <c r="F202" s="39">
        <v>1</v>
      </c>
      <c r="G202" s="40">
        <v>0</v>
      </c>
      <c r="I202" s="37">
        <v>0</v>
      </c>
      <c r="J202" s="41">
        <f t="shared" ref="J202" si="589">IF(0=(1-$J$8*$K$8*$B199^2),10^14,$B199*$K$8/(1-$J$8*$K$8*$B199^2))</f>
        <v>-5.0192208558352736</v>
      </c>
      <c r="K202" s="39">
        <v>1</v>
      </c>
      <c r="L202" s="40">
        <v>0</v>
      </c>
      <c r="N202" s="37">
        <f t="shared" ref="N202" si="590">D202*I199+F202*I202-E202*J199-G202*J202</f>
        <v>0</v>
      </c>
      <c r="O202" s="41">
        <f t="shared" ref="O202" si="591">(D202*J199+E202*I199+F202*J202+G202*I202)</f>
        <v>-5.0192208558352736</v>
      </c>
      <c r="P202" s="39">
        <f t="shared" ref="P202" si="592">D202*K199+F202*K202-E202*L199-G202*L202</f>
        <v>1</v>
      </c>
      <c r="Q202" s="40">
        <f t="shared" ref="Q202" si="593">(D202*L199+E202*K199+F202*L202+G202*K202)</f>
        <v>0</v>
      </c>
      <c r="S202" s="37">
        <v>0</v>
      </c>
      <c r="T202" s="41">
        <v>0</v>
      </c>
      <c r="U202" s="39">
        <v>1</v>
      </c>
      <c r="V202" s="40">
        <v>0</v>
      </c>
      <c r="X202" s="37">
        <f t="shared" ref="X202" si="594">N202*S199+P202*S202-O202*T199-Q202*T202</f>
        <v>0</v>
      </c>
      <c r="Y202" s="41">
        <f t="shared" ref="Y202" si="595">(N202*T199+O202*S199+P202*T202+Q202*S202)</f>
        <v>-5.0192208558352736</v>
      </c>
      <c r="Z202" s="39">
        <f t="shared" ref="Z202" si="596">N202*U199+P202*U202-O202*V199-Q202*V202</f>
        <v>-9.8326901429611695</v>
      </c>
      <c r="AA202" s="40">
        <f t="shared" ref="AA202" si="597">(N202*V199+O202*U199+P202*V202+Q202*U202)</f>
        <v>0</v>
      </c>
      <c r="AB202" s="8"/>
      <c r="AC202" s="37">
        <v>0</v>
      </c>
      <c r="AD202" s="40">
        <f>-1/($AD$8*$B199)</f>
        <v>-1.3930172413793103</v>
      </c>
      <c r="AE202" s="39">
        <v>1</v>
      </c>
      <c r="AF202" s="40">
        <v>0</v>
      </c>
      <c r="AH202" s="37">
        <f>X202*AC199+Z202*AC202-Y202*AD199-AA202*AD202</f>
        <v>0</v>
      </c>
      <c r="AI202" s="41">
        <f>(X202*AD199+Y202*AC199+Z202*AD202+AA202*AC202)</f>
        <v>8.6778860424500301</v>
      </c>
      <c r="AJ202" s="39">
        <f>X202*AE199+Z202*AE202-Y202*AF199-AA202*AF202</f>
        <v>-9.8326901429611695</v>
      </c>
      <c r="AK202" s="40">
        <f>(X202*AF199+Y202*AE199+Z202*AF202+AA202*AE202)</f>
        <v>0</v>
      </c>
      <c r="AL202" s="8"/>
      <c r="AM202" s="54">
        <f t="shared" ref="AM202" si="598">(180/PI())*ATAN(-1*(($AH190*AI199+AK199+$AH$8*AI202+AK202)/($AH$8*AH199+AJ199+$AH$8*AH202+AJ202)))</f>
        <v>82.529470955941818</v>
      </c>
      <c r="AO202" s="151">
        <f t="shared" ref="AO202" si="599">20*LOG(((($AH$8*AH199+AJ199-$AH$8*AH202-AJ202)^2+($AH$8*AI199+AK199-$AH$8*AI202-AK202)^2)/(($AH$8*AH199+AJ199+$AH$8*AH202+AJ202)^2+($AH$8*AI199+AK199+$AH$8*AI202+AK202)^2))^0.5)</f>
        <v>-5.7070391746303004E-2</v>
      </c>
      <c r="AP202" s="152"/>
      <c r="AQ202" s="64">
        <f t="shared" si="444"/>
        <v>3.48</v>
      </c>
      <c r="AR202" s="65">
        <f t="shared" si="456"/>
        <v>-4.6614766068608588E-3</v>
      </c>
      <c r="AS202" s="66">
        <f t="shared" si="457"/>
        <v>31.478108047263788</v>
      </c>
      <c r="AT202" s="67">
        <f t="shared" si="458"/>
        <v>-4.6614766068608588E-3</v>
      </c>
      <c r="AU202" s="13">
        <f t="shared" si="461"/>
        <v>-9.1847372820470863</v>
      </c>
      <c r="AV202" s="66">
        <f t="shared" si="459"/>
        <v>-2.5513159116797461E-2</v>
      </c>
      <c r="AW202" s="47">
        <f t="shared" si="460"/>
        <v>-29.694938551831129</v>
      </c>
    </row>
    <row r="203" spans="2:49" ht="18.649999999999999" customHeight="1">
      <c r="AO203" s="48"/>
      <c r="AQ203" s="64">
        <f t="shared" si="444"/>
        <v>3.5</v>
      </c>
      <c r="AR203" s="65">
        <f t="shared" si="456"/>
        <v>-4.5652938218186832E-3</v>
      </c>
      <c r="AS203" s="66">
        <f t="shared" si="457"/>
        <v>31.294413301622846</v>
      </c>
      <c r="AT203" s="67">
        <f t="shared" si="458"/>
        <v>-4.5652938218186832E-3</v>
      </c>
      <c r="AU203" s="13">
        <f t="shared" si="461"/>
        <v>-9.077215255555684</v>
      </c>
      <c r="AV203" s="66">
        <f t="shared" si="459"/>
        <v>-2.5214486820988011E-2</v>
      </c>
      <c r="AW203" s="47">
        <f t="shared" si="460"/>
        <v>-29.785438220796401</v>
      </c>
    </row>
    <row r="204" spans="2:49" ht="18.649999999999999" customHeight="1" thickBot="1">
      <c r="E204" s="29" t="s">
        <v>9</v>
      </c>
      <c r="J204" s="29" t="s">
        <v>10</v>
      </c>
      <c r="O204" s="29" t="s">
        <v>11</v>
      </c>
      <c r="T204" s="29" t="s">
        <v>12</v>
      </c>
      <c r="Y204" s="29" t="s">
        <v>13</v>
      </c>
      <c r="AD204" s="29" t="s">
        <v>12</v>
      </c>
      <c r="AI204" s="29" t="s">
        <v>81</v>
      </c>
      <c r="AQ204" s="64">
        <f t="shared" si="444"/>
        <v>3.52</v>
      </c>
      <c r="AR204" s="65">
        <f t="shared" si="456"/>
        <v>-4.4715087964550676E-3</v>
      </c>
      <c r="AS204" s="66">
        <f t="shared" si="457"/>
        <v>31.112868996511732</v>
      </c>
      <c r="AT204" s="67">
        <f t="shared" si="458"/>
        <v>-4.4715087964550676E-3</v>
      </c>
      <c r="AU204" s="13">
        <f t="shared" si="461"/>
        <v>-8.9715846955813845</v>
      </c>
      <c r="AV204" s="66">
        <f t="shared" si="459"/>
        <v>-2.4921068598837179E-2</v>
      </c>
      <c r="AW204" s="47">
        <f t="shared" si="460"/>
        <v>-29.875537781143741</v>
      </c>
    </row>
    <row r="205" spans="2:49" ht="18.649999999999999" customHeight="1" thickBot="1">
      <c r="B205" s="28"/>
      <c r="D205" s="227" t="s">
        <v>70</v>
      </c>
      <c r="E205" s="228"/>
      <c r="F205" s="229" t="s">
        <v>71</v>
      </c>
      <c r="G205" s="230"/>
      <c r="H205" s="203"/>
      <c r="I205" s="231" t="s">
        <v>15</v>
      </c>
      <c r="J205" s="232"/>
      <c r="K205" s="233" t="s">
        <v>16</v>
      </c>
      <c r="L205" s="234"/>
      <c r="M205" s="30"/>
      <c r="N205" s="231" t="s">
        <v>72</v>
      </c>
      <c r="O205" s="232"/>
      <c r="P205" s="233" t="s">
        <v>73</v>
      </c>
      <c r="Q205" s="234"/>
      <c r="R205" s="30"/>
      <c r="S205" s="227" t="s">
        <v>74</v>
      </c>
      <c r="T205" s="228"/>
      <c r="U205" s="229" t="s">
        <v>75</v>
      </c>
      <c r="V205" s="230"/>
      <c r="W205" s="8"/>
      <c r="X205" s="231" t="s">
        <v>76</v>
      </c>
      <c r="Y205" s="232"/>
      <c r="Z205" s="233" t="s">
        <v>77</v>
      </c>
      <c r="AA205" s="234"/>
      <c r="AB205" s="8"/>
      <c r="AC205" s="231" t="s">
        <v>78</v>
      </c>
      <c r="AD205" s="232"/>
      <c r="AE205" s="233" t="s">
        <v>17</v>
      </c>
      <c r="AF205" s="234"/>
      <c r="AG205" s="8"/>
      <c r="AH205" s="231" t="s">
        <v>79</v>
      </c>
      <c r="AI205" s="232"/>
      <c r="AJ205" s="233" t="s">
        <v>80</v>
      </c>
      <c r="AK205" s="234"/>
      <c r="AL205" s="8"/>
      <c r="AM205" s="35" t="s">
        <v>82</v>
      </c>
      <c r="AO205" s="147" t="s">
        <v>83</v>
      </c>
      <c r="AP205" s="153"/>
      <c r="AQ205" s="64">
        <f t="shared" si="444"/>
        <v>3.54</v>
      </c>
      <c r="AR205" s="65">
        <f t="shared" si="456"/>
        <v>-4.3800527973748248E-3</v>
      </c>
      <c r="AS205" s="66">
        <f t="shared" si="457"/>
        <v>30.933437302600105</v>
      </c>
      <c r="AT205" s="67">
        <f t="shared" si="458"/>
        <v>-4.3800527973748248E-3</v>
      </c>
      <c r="AU205" s="13">
        <f t="shared" si="461"/>
        <v>-8.8678011994364354</v>
      </c>
      <c r="AV205" s="66">
        <f t="shared" si="459"/>
        <v>-2.4632781109545653E-2</v>
      </c>
      <c r="AW205" s="47">
        <f t="shared" si="460"/>
        <v>-29.9652394999124</v>
      </c>
    </row>
    <row r="206" spans="2:49" ht="18.649999999999999" customHeight="1" thickTop="1" thickBot="1">
      <c r="B206" s="55">
        <v>0.6</v>
      </c>
      <c r="D206" s="37">
        <v>1</v>
      </c>
      <c r="E206" s="38">
        <v>0</v>
      </c>
      <c r="F206" s="39">
        <v>0</v>
      </c>
      <c r="G206" s="40">
        <f t="shared" ref="G206" si="600">-1/($E$8*$B206)</f>
        <v>-1.0652999999999999</v>
      </c>
      <c r="I206" s="37">
        <v>1</v>
      </c>
      <c r="J206" s="41">
        <v>0</v>
      </c>
      <c r="K206" s="39">
        <v>0</v>
      </c>
      <c r="L206" s="40">
        <v>0</v>
      </c>
      <c r="N206" s="37">
        <f t="shared" ref="N206" si="601">D206*I206+F206*I209-E206*J206-G206*J209</f>
        <v>-3.6537634712992109</v>
      </c>
      <c r="O206" s="41">
        <f t="shared" ref="O206" si="602">(D206*J206+E206*I206+F206*J209+G206*I209)</f>
        <v>0</v>
      </c>
      <c r="P206" s="39">
        <f t="shared" ref="P206" si="603">D206*K206+F206*K209-E206*L206-G206*L209</f>
        <v>0</v>
      </c>
      <c r="Q206" s="40">
        <f t="shared" ref="Q206" si="604">(D206*L206+E206*K206+F206*L209+G206*K209)</f>
        <v>-1.0652999999999999</v>
      </c>
      <c r="S206" s="37">
        <v>1</v>
      </c>
      <c r="T206" s="38">
        <v>0</v>
      </c>
      <c r="U206" s="39">
        <v>0</v>
      </c>
      <c r="V206" s="40">
        <f t="shared" ref="V206" si="605">-1/($T$8*$B206)</f>
        <v>-2.0863</v>
      </c>
      <c r="X206" s="37">
        <f t="shared" ref="X206" si="606">N206*S206+P206*S209-O206*T206-Q206*T209</f>
        <v>-3.6537634712992109</v>
      </c>
      <c r="Y206" s="41">
        <f t="shared" ref="Y206" si="607">(N206*T206+O206*S206+P206*T209+Q206*S209)</f>
        <v>0</v>
      </c>
      <c r="Z206" s="39">
        <f t="shared" ref="Z206" si="608">N206*U206+P206*U209-O206*V206-Q206*V209</f>
        <v>0</v>
      </c>
      <c r="AA206" s="40">
        <f t="shared" ref="AA206" si="609">(N206*V206+O206*U206+P206*V209+Q206*U209)</f>
        <v>6.557546730171544</v>
      </c>
      <c r="AB206" s="8"/>
      <c r="AC206" s="37">
        <v>1</v>
      </c>
      <c r="AD206" s="38">
        <v>0</v>
      </c>
      <c r="AE206" s="39">
        <v>0</v>
      </c>
      <c r="AF206" s="40">
        <v>0</v>
      </c>
      <c r="AH206" s="37">
        <f>X206*AC206+Z206*AC209-Y206*AD206-AA206*AD209</f>
        <v>5.1765196631042869</v>
      </c>
      <c r="AI206" s="41">
        <f>(X206*AD206+Y206*AC206+Z206*AD209+AA206*AC209)</f>
        <v>0</v>
      </c>
      <c r="AJ206" s="39">
        <f>X206*AE206+Z206*AE209-Y206*AF206-AA206*AF209</f>
        <v>0</v>
      </c>
      <c r="AK206" s="40">
        <f>(X206*AF206+Y206*AE206+Z206*AF209+AA206*AE209)</f>
        <v>6.557546730171544</v>
      </c>
      <c r="AL206" s="8"/>
      <c r="AM206" s="43">
        <f t="shared" ref="AM206" si="610">20*LOG((2*$AH$8)/(($AH$8*AH206+AJ206+$AH$8*AH209+AJ209)^2+($AH$8*AI206+AK206+$AH$8*AI209+AK209)^2)^0.5)</f>
        <v>-16.547490672838986</v>
      </c>
      <c r="AO206" s="148">
        <f t="shared" ref="AO206" si="611">((AH206^2+AI206^2)/(AH209^2+AI209^2))^0.5</f>
        <v>0.78938278281844665</v>
      </c>
      <c r="AP206" s="153"/>
      <c r="AQ206" s="64">
        <f t="shared" si="444"/>
        <v>3.56</v>
      </c>
      <c r="AR206" s="65">
        <f t="shared" si="456"/>
        <v>-4.290859260530324E-3</v>
      </c>
      <c r="AS206" s="66">
        <f t="shared" si="457"/>
        <v>30.756081278611376</v>
      </c>
      <c r="AT206" s="67">
        <f t="shared" si="458"/>
        <v>-4.290859260530324E-3</v>
      </c>
      <c r="AU206" s="13">
        <f t="shared" si="461"/>
        <v>-8.7658216679228502</v>
      </c>
      <c r="AV206" s="66">
        <f t="shared" si="459"/>
        <v>-2.4349504633119027E-2</v>
      </c>
      <c r="AW206" s="47">
        <f t="shared" si="460"/>
        <v>-30.054545666199651</v>
      </c>
    </row>
    <row r="207" spans="2:49" ht="18.649999999999999" customHeight="1" thickBot="1">
      <c r="D207" s="45"/>
      <c r="G207" s="46"/>
      <c r="I207" s="45"/>
      <c r="L207" s="46"/>
      <c r="N207" s="45"/>
      <c r="Q207" s="46"/>
      <c r="S207" s="45"/>
      <c r="V207" s="46"/>
      <c r="X207" s="45"/>
      <c r="AA207" s="46"/>
      <c r="AC207" s="45"/>
      <c r="AF207" s="46"/>
      <c r="AH207" s="45"/>
      <c r="AK207" s="46"/>
      <c r="AO207" s="149"/>
      <c r="AP207" s="149"/>
      <c r="AQ207" s="64">
        <f t="shared" si="444"/>
        <v>3.58</v>
      </c>
      <c r="AR207" s="65">
        <f t="shared" si="456"/>
        <v>-4.2038637195588521E-3</v>
      </c>
      <c r="AS207" s="66">
        <f t="shared" si="457"/>
        <v>30.580764845252919</v>
      </c>
      <c r="AT207" s="67">
        <f t="shared" si="458"/>
        <v>-4.2038637195588521E-3</v>
      </c>
      <c r="AU207" s="13">
        <f t="shared" si="461"/>
        <v>-8.6656042593888856</v>
      </c>
      <c r="AV207" s="66">
        <f t="shared" si="459"/>
        <v>-2.4071122942746905E-2</v>
      </c>
      <c r="AW207" s="47">
        <f t="shared" si="460"/>
        <v>-30.143458588629215</v>
      </c>
    </row>
    <row r="208" spans="2:49" ht="18.649999999999999" customHeight="1" thickBot="1">
      <c r="D208" s="227" t="s">
        <v>70</v>
      </c>
      <c r="E208" s="228"/>
      <c r="F208" s="229" t="s">
        <v>71</v>
      </c>
      <c r="G208" s="230"/>
      <c r="H208" s="203"/>
      <c r="I208" s="231" t="s">
        <v>15</v>
      </c>
      <c r="J208" s="232"/>
      <c r="K208" s="233" t="s">
        <v>16</v>
      </c>
      <c r="L208" s="234"/>
      <c r="M208" s="30"/>
      <c r="N208" s="231" t="s">
        <v>72</v>
      </c>
      <c r="O208" s="232"/>
      <c r="P208" s="233" t="s">
        <v>73</v>
      </c>
      <c r="Q208" s="234"/>
      <c r="R208" s="30"/>
      <c r="S208" s="227" t="s">
        <v>74</v>
      </c>
      <c r="T208" s="228"/>
      <c r="U208" s="229" t="s">
        <v>75</v>
      </c>
      <c r="V208" s="230"/>
      <c r="W208" s="8"/>
      <c r="X208" s="231" t="s">
        <v>76</v>
      </c>
      <c r="Y208" s="232"/>
      <c r="Z208" s="233" t="s">
        <v>77</v>
      </c>
      <c r="AA208" s="234"/>
      <c r="AB208" s="8"/>
      <c r="AC208" s="231" t="s">
        <v>78</v>
      </c>
      <c r="AD208" s="232"/>
      <c r="AE208" s="233" t="s">
        <v>17</v>
      </c>
      <c r="AF208" s="234"/>
      <c r="AG208" s="8"/>
      <c r="AH208" s="231" t="s">
        <v>79</v>
      </c>
      <c r="AI208" s="232"/>
      <c r="AJ208" s="233" t="s">
        <v>80</v>
      </c>
      <c r="AK208" s="234"/>
      <c r="AL208" s="8"/>
      <c r="AM208" s="52" t="s">
        <v>84</v>
      </c>
      <c r="AO208" s="150" t="s">
        <v>85</v>
      </c>
      <c r="AP208" s="152"/>
      <c r="AQ208" s="64">
        <f t="shared" si="444"/>
        <v>3.6</v>
      </c>
      <c r="AR208" s="65">
        <f t="shared" si="456"/>
        <v>-4.1190037364183295E-3</v>
      </c>
      <c r="AS208" s="66">
        <f t="shared" si="457"/>
        <v>30.407452760065141</v>
      </c>
      <c r="AT208" s="67">
        <f t="shared" si="458"/>
        <v>-4.1190037364183295E-3</v>
      </c>
      <c r="AU208" s="13">
        <f t="shared" si="461"/>
        <v>-8.5671083456737946</v>
      </c>
      <c r="AV208" s="66">
        <f t="shared" si="459"/>
        <v>-2.3797523182427206E-2</v>
      </c>
      <c r="AW208" s="47">
        <f t="shared" si="460"/>
        <v>-30.231980592973446</v>
      </c>
    </row>
    <row r="209" spans="2:49" ht="18.649999999999999" customHeight="1" thickTop="1" thickBot="1">
      <c r="D209" s="37">
        <v>0</v>
      </c>
      <c r="E209" s="41">
        <v>0</v>
      </c>
      <c r="F209" s="39">
        <v>1</v>
      </c>
      <c r="G209" s="40">
        <v>0</v>
      </c>
      <c r="I209" s="37">
        <v>0</v>
      </c>
      <c r="J209" s="41">
        <f t="shared" ref="J209" si="612">IF(0=(1-$J$8*$K$8*$B206^2),10^14,$B206*$K$8/(1-$J$8*$K$8*$B206^2))</f>
        <v>-4.3685003954747126</v>
      </c>
      <c r="K209" s="39">
        <v>1</v>
      </c>
      <c r="L209" s="40">
        <v>0</v>
      </c>
      <c r="N209" s="37">
        <f t="shared" ref="N209" si="613">D209*I206+F209*I209-E209*J206-G209*J209</f>
        <v>0</v>
      </c>
      <c r="O209" s="41">
        <f t="shared" ref="O209" si="614">(D209*J206+E209*I206+F209*J209+G209*I209)</f>
        <v>-4.3685003954747126</v>
      </c>
      <c r="P209" s="39">
        <f t="shared" ref="P209" si="615">D209*K206+F209*K209-E209*L206-G209*L209</f>
        <v>1</v>
      </c>
      <c r="Q209" s="40">
        <f t="shared" ref="Q209" si="616">(D209*L206+E209*K206+F209*L209+G209*K209)</f>
        <v>0</v>
      </c>
      <c r="S209" s="37">
        <v>0</v>
      </c>
      <c r="T209" s="41">
        <v>0</v>
      </c>
      <c r="U209" s="39">
        <v>1</v>
      </c>
      <c r="V209" s="40">
        <v>0</v>
      </c>
      <c r="X209" s="37">
        <f t="shared" ref="X209" si="617">N209*S206+P209*S209-O209*T206-Q209*T209</f>
        <v>0</v>
      </c>
      <c r="Y209" s="41">
        <f t="shared" ref="Y209" si="618">(N209*T206+O209*S206+P209*T209+Q209*S209)</f>
        <v>-4.3685003954747126</v>
      </c>
      <c r="Z209" s="39">
        <f t="shared" ref="Z209" si="619">N209*U206+P209*U209-O209*V206-Q209*V209</f>
        <v>-8.1140023750788934</v>
      </c>
      <c r="AA209" s="40">
        <f t="shared" ref="AA209" si="620">(N209*V206+O209*U206+P209*V209+Q209*U209)</f>
        <v>0</v>
      </c>
      <c r="AB209" s="8"/>
      <c r="AC209" s="37">
        <v>0</v>
      </c>
      <c r="AD209" s="40">
        <f>-1/($AD$8*$B206)</f>
        <v>-1.3465833333333332</v>
      </c>
      <c r="AE209" s="39">
        <v>1</v>
      </c>
      <c r="AF209" s="40">
        <v>0</v>
      </c>
      <c r="AH209" s="37">
        <f>X209*AC206+Z209*AC209-Y209*AD206-AA209*AD209</f>
        <v>0</v>
      </c>
      <c r="AI209" s="41">
        <f>(X209*AD206+Y209*AC206+Z209*AD209+AA209*AC209)</f>
        <v>6.5576799694336065</v>
      </c>
      <c r="AJ209" s="39">
        <f>X209*AE206+Z209*AE209-Y209*AF206-AA209*AF209</f>
        <v>-8.1140023750788934</v>
      </c>
      <c r="AK209" s="40">
        <f>(X209*AF206+Y209*AE206+Z209*AF209+AA209*AE209)</f>
        <v>0</v>
      </c>
      <c r="AL209" s="8"/>
      <c r="AM209" s="54">
        <f t="shared" ref="AM209" si="621">(180/PI())*ATAN(-1*(($AH197*AI206+AK206+$AH$8*AI209+AK209)/($AH$8*AH206+AJ206+$AH$8*AH209+AJ209)))</f>
        <v>77.375527867328898</v>
      </c>
      <c r="AO209" s="151">
        <f t="shared" ref="AO209" si="622">20*LOG(((($AH$8*AH206+AJ206-$AH$8*AH209-AJ209)^2+($AH$8*AI206+AK206-$AH$8*AI209-AK209)^2)/(($AH$8*AH206+AJ206+$AH$8*AH209+AJ209)^2+($AH$8*AI206+AK206+$AH$8*AI209+AK209)^2))^0.5)</f>
        <v>-9.7249787219351291E-2</v>
      </c>
      <c r="AP209" s="152"/>
      <c r="AQ209" s="64">
        <f t="shared" si="444"/>
        <v>3.62</v>
      </c>
      <c r="AR209" s="65">
        <f t="shared" si="456"/>
        <v>-4.0362188342161105E-3</v>
      </c>
      <c r="AS209" s="66">
        <f t="shared" si="457"/>
        <v>30.236110593151665</v>
      </c>
      <c r="AT209" s="67">
        <f t="shared" si="458"/>
        <v>-4.0362188342161105E-3</v>
      </c>
      <c r="AU209" s="13">
        <f t="shared" si="461"/>
        <v>-8.4702944698584233</v>
      </c>
      <c r="AV209" s="66">
        <f t="shared" si="459"/>
        <v>-2.352859574960673E-2</v>
      </c>
      <c r="AW209" s="47">
        <f t="shared" si="460"/>
        <v>-30.32011401992029</v>
      </c>
    </row>
    <row r="210" spans="2:49" ht="18.649999999999999" customHeight="1">
      <c r="AO210" s="48"/>
      <c r="AQ210" s="64">
        <f t="shared" si="444"/>
        <v>3.64</v>
      </c>
      <c r="AR210" s="65">
        <f t="shared" si="456"/>
        <v>-3.9554504321999435E-3</v>
      </c>
      <c r="AS210" s="66">
        <f t="shared" si="457"/>
        <v>30.066704703754496</v>
      </c>
      <c r="AT210" s="67">
        <f t="shared" si="458"/>
        <v>-3.9554504321999435E-3</v>
      </c>
      <c r="AU210" s="13">
        <f t="shared" si="461"/>
        <v>-8.3751243057280362</v>
      </c>
      <c r="AV210" s="66">
        <f t="shared" si="459"/>
        <v>-2.3264234182577878E-2</v>
      </c>
      <c r="AW210" s="47">
        <f t="shared" si="460"/>
        <v>-30.407861222976376</v>
      </c>
    </row>
    <row r="211" spans="2:49" ht="18.649999999999999" customHeight="1" thickBot="1">
      <c r="E211" s="29" t="s">
        <v>9</v>
      </c>
      <c r="J211" s="29" t="s">
        <v>10</v>
      </c>
      <c r="O211" s="29" t="s">
        <v>11</v>
      </c>
      <c r="T211" s="29" t="s">
        <v>12</v>
      </c>
      <c r="Y211" s="29" t="s">
        <v>13</v>
      </c>
      <c r="AD211" s="29" t="s">
        <v>12</v>
      </c>
      <c r="AI211" s="29" t="s">
        <v>81</v>
      </c>
      <c r="AQ211" s="64">
        <f t="shared" si="444"/>
        <v>3.66</v>
      </c>
      <c r="AR211" s="65">
        <f t="shared" si="456"/>
        <v>-3.8766417828599896E-3</v>
      </c>
      <c r="AS211" s="66">
        <f t="shared" si="457"/>
        <v>29.899202217639935</v>
      </c>
      <c r="AT211" s="67">
        <f t="shared" si="458"/>
        <v>-3.8766417828599896E-3</v>
      </c>
      <c r="AU211" s="13">
        <f t="shared" si="461"/>
        <v>-8.2815606188862674</v>
      </c>
      <c r="AV211" s="66">
        <f t="shared" si="459"/>
        <v>-2.3004335052461855E-2</v>
      </c>
      <c r="AW211" s="47">
        <f t="shared" si="460"/>
        <v>-30.495224566498372</v>
      </c>
    </row>
    <row r="212" spans="2:49" ht="18.649999999999999" customHeight="1" thickBot="1">
      <c r="B212" s="28"/>
      <c r="D212" s="227" t="s">
        <v>70</v>
      </c>
      <c r="E212" s="228"/>
      <c r="F212" s="229" t="s">
        <v>71</v>
      </c>
      <c r="G212" s="230"/>
      <c r="H212" s="203"/>
      <c r="I212" s="231" t="s">
        <v>15</v>
      </c>
      <c r="J212" s="232"/>
      <c r="K212" s="233" t="s">
        <v>16</v>
      </c>
      <c r="L212" s="234"/>
      <c r="M212" s="30"/>
      <c r="N212" s="231" t="s">
        <v>72</v>
      </c>
      <c r="O212" s="232"/>
      <c r="P212" s="233" t="s">
        <v>73</v>
      </c>
      <c r="Q212" s="234"/>
      <c r="R212" s="30"/>
      <c r="S212" s="227" t="s">
        <v>74</v>
      </c>
      <c r="T212" s="228"/>
      <c r="U212" s="229" t="s">
        <v>75</v>
      </c>
      <c r="V212" s="230"/>
      <c r="W212" s="8"/>
      <c r="X212" s="231" t="s">
        <v>76</v>
      </c>
      <c r="Y212" s="232"/>
      <c r="Z212" s="233" t="s">
        <v>77</v>
      </c>
      <c r="AA212" s="234"/>
      <c r="AB212" s="8"/>
      <c r="AC212" s="231" t="s">
        <v>78</v>
      </c>
      <c r="AD212" s="232"/>
      <c r="AE212" s="233" t="s">
        <v>17</v>
      </c>
      <c r="AF212" s="234"/>
      <c r="AG212" s="8"/>
      <c r="AH212" s="231" t="s">
        <v>79</v>
      </c>
      <c r="AI212" s="232"/>
      <c r="AJ212" s="233" t="s">
        <v>80</v>
      </c>
      <c r="AK212" s="234"/>
      <c r="AL212" s="8"/>
      <c r="AM212" s="35" t="s">
        <v>82</v>
      </c>
      <c r="AO212" s="147" t="s">
        <v>83</v>
      </c>
      <c r="AP212" s="153"/>
      <c r="AQ212" s="64">
        <f t="shared" si="444"/>
        <v>3.68</v>
      </c>
      <c r="AR212" s="65">
        <f t="shared" si="456"/>
        <v>-3.7997379110792534E-3</v>
      </c>
      <c r="AS212" s="66">
        <f t="shared" si="457"/>
        <v>29.73357100526221</v>
      </c>
      <c r="AT212" s="67">
        <f t="shared" si="458"/>
        <v>-3.7997379110792534E-3</v>
      </c>
      <c r="AU212" s="13">
        <f t="shared" si="461"/>
        <v>-8.1895672294148554</v>
      </c>
      <c r="AV212" s="66">
        <f t="shared" si="459"/>
        <v>-2.2748797859485709E-2</v>
      </c>
      <c r="AW212" s="47">
        <f t="shared" si="460"/>
        <v>-30.58220642384488</v>
      </c>
    </row>
    <row r="213" spans="2:49" ht="18.649999999999999" customHeight="1" thickTop="1" thickBot="1">
      <c r="B213" s="55">
        <v>0.62</v>
      </c>
      <c r="D213" s="37">
        <v>1</v>
      </c>
      <c r="E213" s="38">
        <v>0</v>
      </c>
      <c r="F213" s="39">
        <v>0</v>
      </c>
      <c r="G213" s="40">
        <f t="shared" ref="G213" si="623">-1/($E$8*$B213)</f>
        <v>-1.0309354838709677</v>
      </c>
      <c r="I213" s="37">
        <v>1</v>
      </c>
      <c r="J213" s="41">
        <v>0</v>
      </c>
      <c r="K213" s="39">
        <v>0</v>
      </c>
      <c r="L213" s="40">
        <v>0</v>
      </c>
      <c r="N213" s="37">
        <f t="shared" ref="N213" si="624">D213*I213+F213*I216-E213*J213-G213*J216</f>
        <v>-2.9979558201184302</v>
      </c>
      <c r="O213" s="41">
        <f t="shared" ref="O213" si="625">(D213*J213+E213*I213+F213*J216+G213*I216)</f>
        <v>0</v>
      </c>
      <c r="P213" s="39">
        <f t="shared" ref="P213" si="626">D213*K213+F213*K216-E213*L213-G213*L216</f>
        <v>0</v>
      </c>
      <c r="Q213" s="40">
        <f t="shared" ref="Q213" si="627">(D213*L213+E213*K213+F213*L216+G213*K216)</f>
        <v>-1.0309354838709677</v>
      </c>
      <c r="S213" s="37">
        <v>1</v>
      </c>
      <c r="T213" s="38">
        <v>0</v>
      </c>
      <c r="U213" s="39">
        <v>0</v>
      </c>
      <c r="V213" s="40">
        <f t="shared" ref="V213" si="628">-1/($T$8*$B213)</f>
        <v>-2.0189999999999997</v>
      </c>
      <c r="X213" s="37">
        <f t="shared" ref="X213" si="629">N213*S213+P213*S216-O213*T213-Q213*T216</f>
        <v>-2.9979558201184302</v>
      </c>
      <c r="Y213" s="41">
        <f t="shared" ref="Y213" si="630">(N213*T213+O213*S213+P213*T216+Q213*S216)</f>
        <v>0</v>
      </c>
      <c r="Z213" s="39">
        <f t="shared" ref="Z213" si="631">N213*U213+P213*U216-O213*V213-Q213*V216</f>
        <v>0</v>
      </c>
      <c r="AA213" s="40">
        <f t="shared" ref="AA213" si="632">(N213*V213+O213*U213+P213*V216+Q213*U216)</f>
        <v>5.0219373169481418</v>
      </c>
      <c r="AB213" s="8"/>
      <c r="AC213" s="37">
        <v>1</v>
      </c>
      <c r="AD213" s="38">
        <v>0</v>
      </c>
      <c r="AE213" s="39">
        <v>0</v>
      </c>
      <c r="AF213" s="40">
        <v>0</v>
      </c>
      <c r="AH213" s="37">
        <f>X213*AC213+Z213*AC216-Y213*AD213-AA213*AD216</f>
        <v>3.5463574947658447</v>
      </c>
      <c r="AI213" s="41">
        <f>(X213*AD213+Y213*AC213+Z213*AD216+AA213*AC216)</f>
        <v>0</v>
      </c>
      <c r="AJ213" s="39">
        <f>X213*AE213+Z213*AE216-Y213*AF213-AA213*AF216</f>
        <v>0</v>
      </c>
      <c r="AK213" s="40">
        <f>(X213*AF213+Y213*AE213+Z213*AF216+AA213*AE216)</f>
        <v>5.0219373169481418</v>
      </c>
      <c r="AL213" s="8"/>
      <c r="AM213" s="43">
        <f t="shared" ref="AM213" si="633">20*LOG((2*$AH$8)/(($AH$8*AH213+AJ213+$AH$8*AH216+AJ216)^2+($AH$8*AI213+AK213+$AH$8*AI216+AK216)^2)^0.5)</f>
        <v>-14.458442771246762</v>
      </c>
      <c r="AO213" s="148">
        <f t="shared" ref="AO213" si="634">((AH213^2+AI213^2)/(AH216^2+AI216^2))^0.5</f>
        <v>0.70615761393975707</v>
      </c>
      <c r="AP213" s="153"/>
      <c r="AQ213" s="64">
        <f t="shared" si="444"/>
        <v>3.7</v>
      </c>
      <c r="AR213" s="65">
        <f t="shared" si="456"/>
        <v>-3.7246855552881815E-3</v>
      </c>
      <c r="AS213" s="66">
        <f t="shared" si="457"/>
        <v>29.569779660673913</v>
      </c>
      <c r="AT213" s="67">
        <f t="shared" si="458"/>
        <v>-3.7246855552881815E-3</v>
      </c>
      <c r="AU213" s="13">
        <f t="shared" si="461"/>
        <v>-8.0991089760356445</v>
      </c>
      <c r="AV213" s="66">
        <f t="shared" si="459"/>
        <v>-2.2497524933432347E-2</v>
      </c>
      <c r="AW213" s="47">
        <f t="shared" si="460"/>
        <v>-30.668809175642107</v>
      </c>
    </row>
    <row r="214" spans="2:49" ht="18.649999999999999" customHeight="1" thickBot="1">
      <c r="D214" s="45"/>
      <c r="G214" s="46"/>
      <c r="I214" s="45"/>
      <c r="L214" s="46"/>
      <c r="N214" s="45"/>
      <c r="Q214" s="46"/>
      <c r="S214" s="45"/>
      <c r="V214" s="46"/>
      <c r="X214" s="45"/>
      <c r="AA214" s="46"/>
      <c r="AC214" s="45"/>
      <c r="AF214" s="46"/>
      <c r="AH214" s="45"/>
      <c r="AK214" s="46"/>
      <c r="AO214" s="149"/>
      <c r="AP214" s="149"/>
      <c r="AQ214" s="64">
        <f t="shared" si="444"/>
        <v>3.72</v>
      </c>
      <c r="AR214" s="65">
        <f t="shared" si="456"/>
        <v>-3.6514331105637855E-3</v>
      </c>
      <c r="AS214" s="66">
        <f t="shared" si="457"/>
        <v>29.407797481153199</v>
      </c>
      <c r="AT214" s="67">
        <f t="shared" si="458"/>
        <v>-3.6514331105637855E-3</v>
      </c>
      <c r="AU214" s="13">
        <f t="shared" si="461"/>
        <v>-8.0101516816940261</v>
      </c>
      <c r="AV214" s="66">
        <f t="shared" si="459"/>
        <v>-2.2250421338038961E-2</v>
      </c>
      <c r="AW214" s="47">
        <f t="shared" si="460"/>
        <v>-30.755035208156194</v>
      </c>
    </row>
    <row r="215" spans="2:49" ht="18.649999999999999" customHeight="1" thickBot="1">
      <c r="D215" s="227" t="s">
        <v>70</v>
      </c>
      <c r="E215" s="228"/>
      <c r="F215" s="229" t="s">
        <v>71</v>
      </c>
      <c r="G215" s="230"/>
      <c r="H215" s="203"/>
      <c r="I215" s="231" t="s">
        <v>15</v>
      </c>
      <c r="J215" s="232"/>
      <c r="K215" s="233" t="s">
        <v>16</v>
      </c>
      <c r="L215" s="234"/>
      <c r="M215" s="30"/>
      <c r="N215" s="231" t="s">
        <v>72</v>
      </c>
      <c r="O215" s="232"/>
      <c r="P215" s="233" t="s">
        <v>73</v>
      </c>
      <c r="Q215" s="234"/>
      <c r="R215" s="30"/>
      <c r="S215" s="227" t="s">
        <v>74</v>
      </c>
      <c r="T215" s="228"/>
      <c r="U215" s="229" t="s">
        <v>75</v>
      </c>
      <c r="V215" s="230"/>
      <c r="W215" s="8"/>
      <c r="X215" s="231" t="s">
        <v>76</v>
      </c>
      <c r="Y215" s="232"/>
      <c r="Z215" s="233" t="s">
        <v>77</v>
      </c>
      <c r="AA215" s="234"/>
      <c r="AB215" s="8"/>
      <c r="AC215" s="231" t="s">
        <v>78</v>
      </c>
      <c r="AD215" s="232"/>
      <c r="AE215" s="233" t="s">
        <v>17</v>
      </c>
      <c r="AF215" s="234"/>
      <c r="AG215" s="8"/>
      <c r="AH215" s="231" t="s">
        <v>79</v>
      </c>
      <c r="AI215" s="232"/>
      <c r="AJ215" s="233" t="s">
        <v>80</v>
      </c>
      <c r="AK215" s="234"/>
      <c r="AL215" s="8"/>
      <c r="AM215" s="52" t="s">
        <v>84</v>
      </c>
      <c r="AO215" s="150" t="s">
        <v>85</v>
      </c>
      <c r="AP215" s="152"/>
      <c r="AQ215" s="64">
        <f t="shared" si="444"/>
        <v>3.74</v>
      </c>
      <c r="AR215" s="65">
        <f t="shared" si="456"/>
        <v>-3.5799305736175691E-3</v>
      </c>
      <c r="AS215" s="66">
        <f t="shared" si="457"/>
        <v>29.247594447519319</v>
      </c>
      <c r="AT215" s="67">
        <f t="shared" si="458"/>
        <v>-3.5799305736175691E-3</v>
      </c>
      <c r="AU215" s="13">
        <f t="shared" si="461"/>
        <v>-7.9226621204913439</v>
      </c>
      <c r="AV215" s="66">
        <f t="shared" si="459"/>
        <v>-2.2007394779142622E-2</v>
      </c>
      <c r="AW215" s="47">
        <f t="shared" si="460"/>
        <v>-30.840886911766795</v>
      </c>
    </row>
    <row r="216" spans="2:49" ht="18.649999999999999" customHeight="1" thickTop="1" thickBot="1">
      <c r="D216" s="37">
        <v>0</v>
      </c>
      <c r="E216" s="41">
        <v>0</v>
      </c>
      <c r="F216" s="39">
        <v>1</v>
      </c>
      <c r="G216" s="40">
        <v>0</v>
      </c>
      <c r="I216" s="37">
        <v>0</v>
      </c>
      <c r="J216" s="41">
        <f t="shared" ref="J216" si="635">IF(0=(1-$J$8*$K$8*$B213^2),10^14,$B213*$K$8/(1-$J$8*$K$8*$B213^2))</f>
        <v>-3.8779883733430753</v>
      </c>
      <c r="K216" s="39">
        <v>1</v>
      </c>
      <c r="L216" s="40">
        <v>0</v>
      </c>
      <c r="N216" s="37">
        <f t="shared" ref="N216" si="636">D216*I213+F216*I216-E216*J213-G216*J216</f>
        <v>0</v>
      </c>
      <c r="O216" s="41">
        <f t="shared" ref="O216" si="637">(D216*J213+E216*I213+F216*J216+G216*I216)</f>
        <v>-3.8779883733430753</v>
      </c>
      <c r="P216" s="39">
        <f t="shared" ref="P216" si="638">D216*K213+F216*K216-E216*L213-G216*L216</f>
        <v>1</v>
      </c>
      <c r="Q216" s="40">
        <f t="shared" ref="Q216" si="639">(D216*L213+E216*K213+F216*L216+G216*K216)</f>
        <v>0</v>
      </c>
      <c r="S216" s="37">
        <v>0</v>
      </c>
      <c r="T216" s="41">
        <v>0</v>
      </c>
      <c r="U216" s="39">
        <v>1</v>
      </c>
      <c r="V216" s="40">
        <v>0</v>
      </c>
      <c r="X216" s="37">
        <f t="shared" ref="X216" si="640">N216*S213+P216*S216-O216*T213-Q216*T216</f>
        <v>0</v>
      </c>
      <c r="Y216" s="41">
        <f t="shared" ref="Y216" si="641">(N216*T213+O216*S213+P216*T216+Q216*S216)</f>
        <v>-3.8779883733430753</v>
      </c>
      <c r="Z216" s="39">
        <f t="shared" ref="Z216" si="642">N216*U213+P216*U216-O216*V213-Q216*V216</f>
        <v>-6.829658525779668</v>
      </c>
      <c r="AA216" s="40">
        <f t="shared" ref="AA216" si="643">(N216*V213+O216*U213+P216*V216+Q216*U216)</f>
        <v>0</v>
      </c>
      <c r="AB216" s="8"/>
      <c r="AC216" s="37">
        <v>0</v>
      </c>
      <c r="AD216" s="40">
        <f>-1/($AD$8*$B213)</f>
        <v>-1.3031451612903224</v>
      </c>
      <c r="AE216" s="39">
        <v>1</v>
      </c>
      <c r="AF216" s="40">
        <v>0</v>
      </c>
      <c r="AH216" s="37">
        <f>X216*AC213+Z216*AC216-Y216*AD213-AA216*AD216</f>
        <v>0</v>
      </c>
      <c r="AI216" s="41">
        <f>(X216*AD213+Y216*AC213+Z216*AD216+AA216*AC216)</f>
        <v>5.0220480877918963</v>
      </c>
      <c r="AJ216" s="39">
        <f>X216*AE213+Z216*AE216-Y216*AF213-AA216*AF216</f>
        <v>-6.829658525779668</v>
      </c>
      <c r="AK216" s="40">
        <f>(X216*AF213+Y216*AE213+Z216*AF216+AA216*AE216)</f>
        <v>0</v>
      </c>
      <c r="AL216" s="8"/>
      <c r="AM216" s="54">
        <f t="shared" ref="AM216" si="644">(180/PI())*ATAN(-1*(($AH204*AI213+AK213+$AH$8*AI216+AK216)/($AH$8*AH213+AJ213+$AH$8*AH216+AJ216)))</f>
        <v>71.897832463585615</v>
      </c>
      <c r="AO216" s="151">
        <f t="shared" ref="AO216" si="645">20*LOG(((($AH$8*AH213+AJ213-$AH$8*AH216-AJ216)^2+($AH$8*AI213+AK213-$AH$8*AI216-AK216)^2)/(($AH$8*AH213+AJ213+$AH$8*AH216+AJ216)^2+($AH$8*AI213+AK213+$AH$8*AI216+AK216)^2))^0.5)</f>
        <v>-0.15843001150643396</v>
      </c>
      <c r="AP216" s="152"/>
      <c r="AQ216" s="64">
        <f t="shared" si="444"/>
        <v>3.76</v>
      </c>
      <c r="AR216" s="65">
        <f t="shared" si="456"/>
        <v>-3.5101294896127105E-3</v>
      </c>
      <c r="AS216" s="66">
        <f t="shared" si="457"/>
        <v>29.089141205109495</v>
      </c>
      <c r="AT216" s="67">
        <f t="shared" si="458"/>
        <v>-3.5101294896127105E-3</v>
      </c>
      <c r="AU216" s="13">
        <f t="shared" si="461"/>
        <v>-7.8366079859255962</v>
      </c>
      <c r="AV216" s="66">
        <f t="shared" si="459"/>
        <v>-2.1768355516459989E-2</v>
      </c>
      <c r="AW216" s="47">
        <f t="shared" si="460"/>
        <v>-30.926366679535143</v>
      </c>
    </row>
    <row r="217" spans="2:49" ht="18.649999999999999" customHeight="1">
      <c r="AO217" s="48"/>
      <c r="AQ217" s="64">
        <f t="shared" si="444"/>
        <v>3.78</v>
      </c>
      <c r="AR217" s="65">
        <f t="shared" si="456"/>
        <v>-3.4419829007924772E-3</v>
      </c>
      <c r="AS217" s="66">
        <f t="shared" si="457"/>
        <v>28.932409045390983</v>
      </c>
      <c r="AT217" s="67">
        <f t="shared" si="458"/>
        <v>-3.4419829007924772E-3</v>
      </c>
      <c r="AU217" s="13">
        <f t="shared" si="461"/>
        <v>-7.751957860363305</v>
      </c>
      <c r="AV217" s="66">
        <f t="shared" si="459"/>
        <v>-2.153321627878696E-2</v>
      </c>
      <c r="AW217" s="47">
        <f t="shared" si="460"/>
        <v>-31.011476905861841</v>
      </c>
    </row>
    <row r="218" spans="2:49" ht="18.649999999999999" customHeight="1" thickBot="1">
      <c r="E218" s="29" t="s">
        <v>9</v>
      </c>
      <c r="J218" s="29" t="s">
        <v>10</v>
      </c>
      <c r="O218" s="29" t="s">
        <v>11</v>
      </c>
      <c r="T218" s="29" t="s">
        <v>12</v>
      </c>
      <c r="Y218" s="29" t="s">
        <v>13</v>
      </c>
      <c r="AD218" s="29" t="s">
        <v>12</v>
      </c>
      <c r="AI218" s="29" t="s">
        <v>81</v>
      </c>
      <c r="AQ218" s="64">
        <f t="shared" si="444"/>
        <v>3.8</v>
      </c>
      <c r="AR218" s="65">
        <f t="shared" si="456"/>
        <v>-3.3754452967996486E-3</v>
      </c>
      <c r="AS218" s="66">
        <f t="shared" si="457"/>
        <v>28.777369888183717</v>
      </c>
      <c r="AT218" s="67">
        <f t="shared" si="458"/>
        <v>-3.3754452967996486E-3</v>
      </c>
      <c r="AU218" s="13">
        <f t="shared" si="461"/>
        <v>-7.6686811856935861</v>
      </c>
      <c r="AV218" s="66">
        <f t="shared" si="459"/>
        <v>-2.1301892182482185E-2</v>
      </c>
      <c r="AW218" s="47">
        <f t="shared" si="460"/>
        <v>-31.096219985228949</v>
      </c>
    </row>
    <row r="219" spans="2:49" ht="18.649999999999999" customHeight="1" thickBot="1">
      <c r="B219" s="28"/>
      <c r="D219" s="227" t="s">
        <v>70</v>
      </c>
      <c r="E219" s="228"/>
      <c r="F219" s="229" t="s">
        <v>71</v>
      </c>
      <c r="G219" s="230"/>
      <c r="H219" s="203"/>
      <c r="I219" s="231" t="s">
        <v>15</v>
      </c>
      <c r="J219" s="232"/>
      <c r="K219" s="233" t="s">
        <v>16</v>
      </c>
      <c r="L219" s="234"/>
      <c r="M219" s="30"/>
      <c r="N219" s="231" t="s">
        <v>72</v>
      </c>
      <c r="O219" s="232"/>
      <c r="P219" s="233" t="s">
        <v>73</v>
      </c>
      <c r="Q219" s="234"/>
      <c r="R219" s="30"/>
      <c r="S219" s="227" t="s">
        <v>74</v>
      </c>
      <c r="T219" s="228"/>
      <c r="U219" s="229" t="s">
        <v>75</v>
      </c>
      <c r="V219" s="230"/>
      <c r="W219" s="8"/>
      <c r="X219" s="231" t="s">
        <v>76</v>
      </c>
      <c r="Y219" s="232"/>
      <c r="Z219" s="233" t="s">
        <v>77</v>
      </c>
      <c r="AA219" s="234"/>
      <c r="AB219" s="8"/>
      <c r="AC219" s="231" t="s">
        <v>78</v>
      </c>
      <c r="AD219" s="232"/>
      <c r="AE219" s="233" t="s">
        <v>17</v>
      </c>
      <c r="AF219" s="234"/>
      <c r="AG219" s="8"/>
      <c r="AH219" s="231" t="s">
        <v>79</v>
      </c>
      <c r="AI219" s="232"/>
      <c r="AJ219" s="233" t="s">
        <v>80</v>
      </c>
      <c r="AK219" s="234"/>
      <c r="AL219" s="8"/>
      <c r="AM219" s="35" t="s">
        <v>82</v>
      </c>
      <c r="AO219" s="147" t="s">
        <v>83</v>
      </c>
      <c r="AP219" s="153"/>
      <c r="AQ219" s="64">
        <f t="shared" si="444"/>
        <v>3.82</v>
      </c>
      <c r="AR219" s="65">
        <f t="shared" si="456"/>
        <v>-3.3104725667124041E-3</v>
      </c>
      <c r="AS219" s="66">
        <f t="shared" si="457"/>
        <v>28.623996264469845</v>
      </c>
      <c r="AT219" s="67">
        <f t="shared" si="458"/>
        <v>-3.3104725667124041E-3</v>
      </c>
      <c r="AU219" s="13">
        <f t="shared" si="461"/>
        <v>-7.5867482351165734</v>
      </c>
      <c r="AV219" s="66">
        <f t="shared" si="459"/>
        <v>-2.1074300653101594E-2</v>
      </c>
      <c r="AW219" s="47">
        <f t="shared" si="460"/>
        <v>-31.180598311021352</v>
      </c>
    </row>
    <row r="220" spans="2:49" ht="18.649999999999999" customHeight="1" thickTop="1" thickBot="1">
      <c r="B220" s="55">
        <v>0.64</v>
      </c>
      <c r="D220" s="37">
        <v>1</v>
      </c>
      <c r="E220" s="38">
        <v>0</v>
      </c>
      <c r="F220" s="39">
        <v>0</v>
      </c>
      <c r="G220" s="40">
        <f t="shared" ref="G220" si="646">-1/($E$8*$B220)</f>
        <v>-0.99871874999999999</v>
      </c>
      <c r="I220" s="37">
        <v>1</v>
      </c>
      <c r="J220" s="41">
        <v>0</v>
      </c>
      <c r="K220" s="39">
        <v>0</v>
      </c>
      <c r="L220" s="40">
        <v>0</v>
      </c>
      <c r="N220" s="37">
        <f t="shared" ref="N220" si="647">D220*I220+F220*I223-E220*J220-G220*J223</f>
        <v>-2.4900179966158023</v>
      </c>
      <c r="O220" s="41">
        <f t="shared" ref="O220" si="648">(D220*J220+E220*I220+F220*J223+G220*I223)</f>
        <v>0</v>
      </c>
      <c r="P220" s="39">
        <f t="shared" ref="P220" si="649">D220*K220+F220*K223-E220*L220-G220*L223</f>
        <v>0</v>
      </c>
      <c r="Q220" s="40">
        <f t="shared" ref="Q220" si="650">(D220*L220+E220*K220+F220*L223+G220*K223)</f>
        <v>-0.99871874999999999</v>
      </c>
      <c r="S220" s="37">
        <v>1</v>
      </c>
      <c r="T220" s="38">
        <v>0</v>
      </c>
      <c r="U220" s="39">
        <v>0</v>
      </c>
      <c r="V220" s="40">
        <f t="shared" ref="V220" si="651">-1/($T$8*$B220)</f>
        <v>-1.95590625</v>
      </c>
      <c r="X220" s="37">
        <f t="shared" ref="X220" si="652">N220*S220+P220*S223-O220*T220-Q220*T223</f>
        <v>-2.4900179966158023</v>
      </c>
      <c r="Y220" s="41">
        <f t="shared" ref="Y220" si="653">(N220*T220+O220*S220+P220*T223+Q220*S223)</f>
        <v>0</v>
      </c>
      <c r="Z220" s="39">
        <f t="shared" ref="Z220" si="654">N220*U220+P220*U223-O220*V220-Q220*V223</f>
        <v>0</v>
      </c>
      <c r="AA220" s="40">
        <f t="shared" ref="AA220" si="655">(N220*V220+O220*U220+P220*V223+Q220*U223)</f>
        <v>3.8715230121933262</v>
      </c>
      <c r="AB220" s="8"/>
      <c r="AC220" s="37">
        <v>1</v>
      </c>
      <c r="AD220" s="38">
        <v>0</v>
      </c>
      <c r="AE220" s="39">
        <v>0</v>
      </c>
      <c r="AF220" s="40">
        <v>0</v>
      </c>
      <c r="AH220" s="37">
        <f>X220*AC220+Z220*AC223-Y220*AD220-AA220*AD223</f>
        <v>2.3974773435429437</v>
      </c>
      <c r="AI220" s="41">
        <f>(X220*AD220+Y220*AC220+Z220*AD223+AA220*AC223)</f>
        <v>0</v>
      </c>
      <c r="AJ220" s="39">
        <f>X220*AE220+Z220*AE223-Y220*AF220-AA220*AF223</f>
        <v>0</v>
      </c>
      <c r="AK220" s="40">
        <f>(X220*AF220+Y220*AE220+Z220*AF223+AA220*AE223)</f>
        <v>3.8715230121933262</v>
      </c>
      <c r="AL220" s="8"/>
      <c r="AM220" s="43">
        <f t="shared" ref="AM220" si="656">20*LOG((2*$AH$8)/(($AH$8*AH220+AJ220+$AH$8*AH223+AJ223)^2+($AH$8*AI220+AK220+$AH$8*AI223+AK223)^2)^0.5)</f>
        <v>-12.538958009264057</v>
      </c>
      <c r="AO220" s="148">
        <f t="shared" ref="AO220" si="657">((AH220^2+AI220^2)/(AH223^2+AI223^2))^0.5</f>
        <v>0.61924450089602412</v>
      </c>
      <c r="AP220" s="153"/>
      <c r="AQ220" s="64">
        <f t="shared" si="444"/>
        <v>3.84</v>
      </c>
      <c r="AR220" s="65">
        <f t="shared" si="456"/>
        <v>-3.247021952664941E-3</v>
      </c>
      <c r="AS220" s="66">
        <f t="shared" si="457"/>
        <v>28.472261299767514</v>
      </c>
      <c r="AT220" s="67">
        <f t="shared" si="458"/>
        <v>-3.247021952664941E-3</v>
      </c>
      <c r="AU220" s="13">
        <f t="shared" si="461"/>
        <v>-7.5061300860122344</v>
      </c>
      <c r="AV220" s="66">
        <f t="shared" si="459"/>
        <v>-2.0850361350033986E-2</v>
      </c>
      <c r="AW220" s="47">
        <f t="shared" si="460"/>
        <v>-31.264614274423337</v>
      </c>
    </row>
    <row r="221" spans="2:49" ht="18.649999999999999" customHeight="1" thickBot="1">
      <c r="D221" s="45"/>
      <c r="G221" s="46"/>
      <c r="I221" s="45"/>
      <c r="L221" s="46"/>
      <c r="N221" s="45"/>
      <c r="Q221" s="46"/>
      <c r="S221" s="45"/>
      <c r="V221" s="46"/>
      <c r="X221" s="45"/>
      <c r="AA221" s="46"/>
      <c r="AC221" s="45"/>
      <c r="AF221" s="46"/>
      <c r="AH221" s="45"/>
      <c r="AK221" s="46"/>
      <c r="AO221" s="149"/>
      <c r="AP221" s="149"/>
      <c r="AQ221" s="64">
        <f t="shared" si="444"/>
        <v>3.86</v>
      </c>
      <c r="AR221" s="65">
        <f t="shared" si="456"/>
        <v>-3.1850520050870452E-3</v>
      </c>
      <c r="AS221" s="66">
        <f t="shared" si="457"/>
        <v>28.322138698047269</v>
      </c>
      <c r="AT221" s="67">
        <f t="shared" si="458"/>
        <v>-3.1850520050870452E-3</v>
      </c>
      <c r="AU221" s="13">
        <f t="shared" si="461"/>
        <v>-7.426798593838762</v>
      </c>
      <c r="AV221" s="66">
        <f t="shared" si="459"/>
        <v>-2.0629996093996562E-2</v>
      </c>
      <c r="AW221" s="47">
        <f t="shared" si="460"/>
        <v>-31.348270263385469</v>
      </c>
    </row>
    <row r="222" spans="2:49" ht="18.649999999999999" customHeight="1" thickBot="1">
      <c r="D222" s="227" t="s">
        <v>70</v>
      </c>
      <c r="E222" s="228"/>
      <c r="F222" s="229" t="s">
        <v>71</v>
      </c>
      <c r="G222" s="230"/>
      <c r="H222" s="203"/>
      <c r="I222" s="231" t="s">
        <v>15</v>
      </c>
      <c r="J222" s="232"/>
      <c r="K222" s="233" t="s">
        <v>16</v>
      </c>
      <c r="L222" s="234"/>
      <c r="M222" s="30"/>
      <c r="N222" s="231" t="s">
        <v>72</v>
      </c>
      <c r="O222" s="232"/>
      <c r="P222" s="233" t="s">
        <v>73</v>
      </c>
      <c r="Q222" s="234"/>
      <c r="R222" s="30"/>
      <c r="S222" s="227" t="s">
        <v>74</v>
      </c>
      <c r="T222" s="228"/>
      <c r="U222" s="229" t="s">
        <v>75</v>
      </c>
      <c r="V222" s="230"/>
      <c r="W222" s="8"/>
      <c r="X222" s="231" t="s">
        <v>76</v>
      </c>
      <c r="Y222" s="232"/>
      <c r="Z222" s="233" t="s">
        <v>77</v>
      </c>
      <c r="AA222" s="234"/>
      <c r="AB222" s="8"/>
      <c r="AC222" s="231" t="s">
        <v>78</v>
      </c>
      <c r="AD222" s="232"/>
      <c r="AE222" s="233" t="s">
        <v>17</v>
      </c>
      <c r="AF222" s="234"/>
      <c r="AG222" s="8"/>
      <c r="AH222" s="231" t="s">
        <v>79</v>
      </c>
      <c r="AI222" s="232"/>
      <c r="AJ222" s="233" t="s">
        <v>80</v>
      </c>
      <c r="AK222" s="234"/>
      <c r="AL222" s="8"/>
      <c r="AM222" s="52" t="s">
        <v>84</v>
      </c>
      <c r="AO222" s="150" t="s">
        <v>85</v>
      </c>
      <c r="AP222" s="152"/>
      <c r="AQ222" s="64">
        <f t="shared" si="444"/>
        <v>3.88</v>
      </c>
      <c r="AR222" s="65">
        <f t="shared" si="456"/>
        <v>-3.1245225394434736E-3</v>
      </c>
      <c r="AS222" s="66">
        <f t="shared" si="457"/>
        <v>28.173602726170493</v>
      </c>
      <c r="AT222" s="67">
        <f t="shared" si="458"/>
        <v>-3.1245225394434736E-3</v>
      </c>
      <c r="AU222" s="13">
        <f t="shared" si="461"/>
        <v>-7.3487263670211016</v>
      </c>
      <c r="AV222" s="66">
        <f t="shared" si="459"/>
        <v>-2.0413128797280838E-2</v>
      </c>
      <c r="AW222" s="47">
        <f t="shared" si="460"/>
        <v>-31.43156866165846</v>
      </c>
    </row>
    <row r="223" spans="2:49" ht="18.649999999999999" customHeight="1" thickTop="1" thickBot="1">
      <c r="D223" s="37">
        <v>0</v>
      </c>
      <c r="E223" s="41">
        <v>0</v>
      </c>
      <c r="F223" s="39">
        <v>1</v>
      </c>
      <c r="G223" s="40">
        <v>0</v>
      </c>
      <c r="I223" s="37">
        <v>0</v>
      </c>
      <c r="J223" s="41">
        <f t="shared" ref="J223" si="658">IF(0=(1-$J$8*$K$8*$B220^2),10^14,$B220*$K$8/(1-$J$8*$K$8*$B220^2))</f>
        <v>-3.4944953187429415</v>
      </c>
      <c r="K223" s="39">
        <v>1</v>
      </c>
      <c r="L223" s="40">
        <v>0</v>
      </c>
      <c r="N223" s="37">
        <f t="shared" ref="N223" si="659">D223*I220+F223*I223-E223*J220-G223*J223</f>
        <v>0</v>
      </c>
      <c r="O223" s="41">
        <f t="shared" ref="O223" si="660">(D223*J220+E223*I220+F223*J223+G223*I223)</f>
        <v>-3.4944953187429415</v>
      </c>
      <c r="P223" s="39">
        <f t="shared" ref="P223" si="661">D223*K220+F223*K223-E223*L220-G223*L223</f>
        <v>1</v>
      </c>
      <c r="Q223" s="40">
        <f t="shared" ref="Q223" si="662">(D223*L220+E223*K220+F223*L223+G223*K223)</f>
        <v>0</v>
      </c>
      <c r="S223" s="37">
        <v>0</v>
      </c>
      <c r="T223" s="41">
        <v>0</v>
      </c>
      <c r="U223" s="39">
        <v>1</v>
      </c>
      <c r="V223" s="40">
        <v>0</v>
      </c>
      <c r="X223" s="37">
        <f t="shared" ref="X223" si="663">N223*S220+P223*S223-O223*T220-Q223*T223</f>
        <v>0</v>
      </c>
      <c r="Y223" s="41">
        <f t="shared" ref="Y223" si="664">(N223*T220+O223*S220+P223*T223+Q223*S223)</f>
        <v>-3.4944953187429415</v>
      </c>
      <c r="Z223" s="39">
        <f t="shared" ref="Z223" si="665">N223*U220+P223*U223-O223*V220-Q223*V223</f>
        <v>-5.8349052345250616</v>
      </c>
      <c r="AA223" s="40">
        <f t="shared" ref="AA223" si="666">(N223*V220+O223*U220+P223*V223+Q223*U223)</f>
        <v>0</v>
      </c>
      <c r="AB223" s="8"/>
      <c r="AC223" s="37">
        <v>0</v>
      </c>
      <c r="AD223" s="40">
        <f>-1/($AD$8*$B220)</f>
        <v>-1.2624218749999998</v>
      </c>
      <c r="AE223" s="39">
        <v>1</v>
      </c>
      <c r="AF223" s="40">
        <v>0</v>
      </c>
      <c r="AH223" s="37">
        <f>X223*AC220+Z223*AC223-Y223*AD220-AA223*AD223</f>
        <v>0</v>
      </c>
      <c r="AI223" s="41">
        <f>(X223*AD220+Y223*AC220+Z223*AD223+AA223*AC223)</f>
        <v>3.8716166878735003</v>
      </c>
      <c r="AJ223" s="39">
        <f>X223*AE220+Z223*AE223-Y223*AF220-AA223*AF223</f>
        <v>-5.8349052345250616</v>
      </c>
      <c r="AK223" s="40">
        <f>(X223*AF220+Y223*AE220+Z223*AF223+AA223*AE223)</f>
        <v>0</v>
      </c>
      <c r="AL223" s="8"/>
      <c r="AM223" s="54">
        <f t="shared" ref="AM223" si="667">(180/PI())*ATAN(-1*(($AH211*AI220+AK220+$AH$8*AI223+AK223)/($AH$8*AH220+AJ220+$AH$8*AH223+AJ223)))</f>
        <v>66.062031097932646</v>
      </c>
      <c r="AO223" s="151">
        <f t="shared" ref="AO223" si="668">20*LOG(((($AH$8*AH220+AJ220-$AH$8*AH223-AJ223)^2+($AH$8*AI220+AK220-$AH$8*AI223-AK223)^2)/(($AH$8*AH220+AJ220+$AH$8*AH223+AJ223)^2+($AH$8*AI220+AK220+$AH$8*AI223+AK223)^2))^0.5)</f>
        <v>-0.2490470239126637</v>
      </c>
      <c r="AP223" s="152"/>
      <c r="AQ223" s="64">
        <f t="shared" ref="AQ223:AQ286" si="669">INDEX(B:B,(ROW()-32)*7+24)</f>
        <v>3.9</v>
      </c>
      <c r="AR223" s="65">
        <f t="shared" si="456"/>
        <v>-3.0653945944437663E-3</v>
      </c>
      <c r="AS223" s="66">
        <f t="shared" si="457"/>
        <v>28.026628198830071</v>
      </c>
      <c r="AT223" s="67">
        <f t="shared" si="458"/>
        <v>-3.0653945944437663E-3</v>
      </c>
      <c r="AU223" s="13">
        <f t="shared" si="461"/>
        <v>-7.2718867427887739</v>
      </c>
      <c r="AV223" s="66">
        <f t="shared" si="459"/>
        <v>-2.0199685396635483E-2</v>
      </c>
      <c r="AW223" s="47">
        <f t="shared" si="460"/>
        <v>-31.514511847889501</v>
      </c>
    </row>
    <row r="224" spans="2:49" ht="18.649999999999999" customHeight="1">
      <c r="AO224" s="48"/>
      <c r="AQ224" s="64">
        <f t="shared" si="669"/>
        <v>3.92</v>
      </c>
      <c r="AR224" s="65">
        <f t="shared" si="456"/>
        <v>-3.0076303917037279E-3</v>
      </c>
      <c r="AS224" s="66">
        <f t="shared" si="457"/>
        <v>27.881190463974296</v>
      </c>
      <c r="AT224" s="67">
        <f t="shared" si="458"/>
        <v>-3.0076303917037279E-3</v>
      </c>
      <c r="AU224" s="13">
        <f t="shared" si="461"/>
        <v>-7.1962537639130568</v>
      </c>
      <c r="AV224" s="66">
        <f t="shared" si="459"/>
        <v>-1.998959378864738E-2</v>
      </c>
      <c r="AW224" s="47">
        <f t="shared" si="460"/>
        <v>-31.597102194778074</v>
      </c>
    </row>
    <row r="225" spans="2:49" ht="18.649999999999999" customHeight="1" thickBot="1">
      <c r="E225" s="29" t="s">
        <v>9</v>
      </c>
      <c r="J225" s="29" t="s">
        <v>10</v>
      </c>
      <c r="O225" s="29" t="s">
        <v>11</v>
      </c>
      <c r="T225" s="29" t="s">
        <v>12</v>
      </c>
      <c r="Y225" s="29" t="s">
        <v>13</v>
      </c>
      <c r="AD225" s="29" t="s">
        <v>12</v>
      </c>
      <c r="AI225" s="29" t="s">
        <v>81</v>
      </c>
      <c r="AQ225" s="64">
        <f t="shared" si="669"/>
        <v>3.94</v>
      </c>
      <c r="AR225" s="65">
        <f t="shared" si="456"/>
        <v>-2.9511932967771631E-3</v>
      </c>
      <c r="AS225" s="66">
        <f t="shared" si="457"/>
        <v>27.737265388696034</v>
      </c>
      <c r="AT225" s="67">
        <f t="shared" si="458"/>
        <v>-2.9511932967771631E-3</v>
      </c>
      <c r="AU225" s="13">
        <f t="shared" si="461"/>
        <v>-7.1218021563101468</v>
      </c>
      <c r="AV225" s="66">
        <f t="shared" si="459"/>
        <v>-1.9782783767528185E-2</v>
      </c>
      <c r="AW225" s="47">
        <f t="shared" si="460"/>
        <v>-31.67934206828761</v>
      </c>
    </row>
    <row r="226" spans="2:49" ht="18.649999999999999" customHeight="1" thickBot="1">
      <c r="B226" s="28"/>
      <c r="D226" s="227" t="s">
        <v>70</v>
      </c>
      <c r="E226" s="228"/>
      <c r="F226" s="229" t="s">
        <v>71</v>
      </c>
      <c r="G226" s="230"/>
      <c r="H226" s="203"/>
      <c r="I226" s="231" t="s">
        <v>15</v>
      </c>
      <c r="J226" s="232"/>
      <c r="K226" s="233" t="s">
        <v>16</v>
      </c>
      <c r="L226" s="234"/>
      <c r="M226" s="30"/>
      <c r="N226" s="231" t="s">
        <v>72</v>
      </c>
      <c r="O226" s="232"/>
      <c r="P226" s="233" t="s">
        <v>73</v>
      </c>
      <c r="Q226" s="234"/>
      <c r="R226" s="30"/>
      <c r="S226" s="227" t="s">
        <v>74</v>
      </c>
      <c r="T226" s="228"/>
      <c r="U226" s="229" t="s">
        <v>75</v>
      </c>
      <c r="V226" s="230"/>
      <c r="W226" s="8"/>
      <c r="X226" s="231" t="s">
        <v>76</v>
      </c>
      <c r="Y226" s="232"/>
      <c r="Z226" s="233" t="s">
        <v>77</v>
      </c>
      <c r="AA226" s="234"/>
      <c r="AB226" s="8"/>
      <c r="AC226" s="231" t="s">
        <v>78</v>
      </c>
      <c r="AD226" s="232"/>
      <c r="AE226" s="233" t="s">
        <v>17</v>
      </c>
      <c r="AF226" s="234"/>
      <c r="AG226" s="8"/>
      <c r="AH226" s="231" t="s">
        <v>79</v>
      </c>
      <c r="AI226" s="232"/>
      <c r="AJ226" s="233" t="s">
        <v>80</v>
      </c>
      <c r="AK226" s="234"/>
      <c r="AL226" s="8"/>
      <c r="AM226" s="35" t="s">
        <v>82</v>
      </c>
      <c r="AO226" s="147" t="s">
        <v>83</v>
      </c>
      <c r="AP226" s="153"/>
      <c r="AQ226" s="64">
        <f t="shared" si="669"/>
        <v>3.96</v>
      </c>
      <c r="AR226" s="65">
        <f t="shared" ref="AR226:AR289" si="670">INDEX(AM:AM,(ROW()-32)*7+24)</f>
        <v>-2.8960477815140719E-3</v>
      </c>
      <c r="AS226" s="66">
        <f t="shared" ref="AS226:AS289" si="671">INDEX(AM:AM,(ROW()-32)*7+27)</f>
        <v>27.594829345569831</v>
      </c>
      <c r="AT226" s="67">
        <f t="shared" ref="AT226:AT289" si="672">AR226</f>
        <v>-2.8960477815140719E-3</v>
      </c>
      <c r="AU226" s="13">
        <f t="shared" si="461"/>
        <v>-7.0485073074808051</v>
      </c>
      <c r="AV226" s="66">
        <f t="shared" ref="AV226:AV289" si="673">(IF(AU226&lt;0,AU226,(AU227+AU225)/2))/360</f>
        <v>-1.9579186965224458E-2</v>
      </c>
      <c r="AW226" s="47">
        <f t="shared" ref="AW226:AW289" si="674">INDEX(AO:AO,(ROW()-32)*7+27)</f>
        <v>-31.761233826909741</v>
      </c>
    </row>
    <row r="227" spans="2:49" ht="18.649999999999999" customHeight="1" thickTop="1" thickBot="1">
      <c r="B227" s="55">
        <v>0.66</v>
      </c>
      <c r="D227" s="37">
        <v>1</v>
      </c>
      <c r="E227" s="38">
        <v>0</v>
      </c>
      <c r="F227" s="39">
        <v>0</v>
      </c>
      <c r="G227" s="40">
        <f t="shared" ref="G227" si="675">-1/($E$8*$B227)</f>
        <v>-0.96845454545454523</v>
      </c>
      <c r="I227" s="37">
        <v>1</v>
      </c>
      <c r="J227" s="41">
        <v>0</v>
      </c>
      <c r="K227" s="39">
        <v>0</v>
      </c>
      <c r="L227" s="40">
        <v>0</v>
      </c>
      <c r="N227" s="37">
        <f t="shared" ref="N227" si="676">D227*I227+F227*I230-E227*J227-G227*J230</f>
        <v>-2.0855551093055227</v>
      </c>
      <c r="O227" s="41">
        <f t="shared" ref="O227" si="677">(D227*J227+E227*I227+F227*J230+G227*I230)</f>
        <v>0</v>
      </c>
      <c r="P227" s="39">
        <f t="shared" ref="P227" si="678">D227*K227+F227*K230-E227*L227-G227*L230</f>
        <v>0</v>
      </c>
      <c r="Q227" s="40">
        <f t="shared" ref="Q227" si="679">(D227*L227+E227*K227+F227*L230+G227*K230)</f>
        <v>-0.96845454545454523</v>
      </c>
      <c r="S227" s="37">
        <v>1</v>
      </c>
      <c r="T227" s="38">
        <v>0</v>
      </c>
      <c r="U227" s="39">
        <v>0</v>
      </c>
      <c r="V227" s="40">
        <f t="shared" ref="V227" si="680">-1/($T$8*$B227)</f>
        <v>-1.8966363636363632</v>
      </c>
      <c r="X227" s="37">
        <f t="shared" ref="X227" si="681">N227*S227+P227*S230-O227*T227-Q227*T230</f>
        <v>-2.0855551093055227</v>
      </c>
      <c r="Y227" s="41">
        <f t="shared" ref="Y227" si="682">(N227*T227+O227*S227+P227*T230+Q227*S230)</f>
        <v>0</v>
      </c>
      <c r="Z227" s="39">
        <f t="shared" ref="Z227" si="683">N227*U227+P227*U230-O227*V227-Q227*V230</f>
        <v>0</v>
      </c>
      <c r="AA227" s="40">
        <f t="shared" ref="AA227" si="684">(N227*V227+O227*U227+P227*V230+Q227*U230)</f>
        <v>2.9870851132219194</v>
      </c>
      <c r="AB227" s="8"/>
      <c r="AC227" s="37">
        <v>1</v>
      </c>
      <c r="AD227" s="38">
        <v>0</v>
      </c>
      <c r="AE227" s="39">
        <v>0</v>
      </c>
      <c r="AF227" s="40">
        <v>0</v>
      </c>
      <c r="AH227" s="37">
        <f>X227*AC227+Z227*AC230-Y227*AD227-AA227*AD230</f>
        <v>1.5711349167969764</v>
      </c>
      <c r="AI227" s="41">
        <f>(X227*AD227+Y227*AC227+Z227*AD230+AA227*AC230)</f>
        <v>0</v>
      </c>
      <c r="AJ227" s="39">
        <f>X227*AE227+Z227*AE230-Y227*AF227-AA227*AF230</f>
        <v>0</v>
      </c>
      <c r="AK227" s="40">
        <f>(X227*AF227+Y227*AE227+Z227*AF230+AA227*AE230)</f>
        <v>2.9870851132219194</v>
      </c>
      <c r="AL227" s="8"/>
      <c r="AM227" s="43">
        <f t="shared" ref="AM227" si="685">20*LOG((2*$AH$8)/(($AH$8*AH227+AJ227+$AH$8*AH230+AJ230)^2+($AH$8*AI227+AK227+$AH$8*AI230+AK230)^2)^0.5)</f>
        <v>-10.768599016642932</v>
      </c>
      <c r="AO227" s="148">
        <f t="shared" ref="AO227" si="686">((AH227^2+AI227^2)/(AH230^2+AI230^2))^0.5</f>
        <v>0.52596180468924469</v>
      </c>
      <c r="AP227" s="153"/>
      <c r="AQ227" s="64">
        <f t="shared" si="669"/>
        <v>3.98</v>
      </c>
      <c r="AR227" s="65">
        <f t="shared" si="670"/>
        <v>-2.8421593877295212E-3</v>
      </c>
      <c r="AS227" s="66">
        <f t="shared" si="671"/>
        <v>27.453859199420215</v>
      </c>
      <c r="AT227" s="67">
        <f t="shared" si="672"/>
        <v>-2.8421593877295212E-3</v>
      </c>
      <c r="AU227" s="13">
        <f t="shared" ref="AU227:AU290" si="687">(AS228-AS227)/(AQ228-AQ227)</f>
        <v>-6.9763452457344437</v>
      </c>
      <c r="AV227" s="66">
        <f t="shared" si="673"/>
        <v>-1.9378736793706788E-2</v>
      </c>
      <c r="AW227" s="47">
        <f t="shared" si="674"/>
        <v>-31.842779820978592</v>
      </c>
    </row>
    <row r="228" spans="2:49" ht="18.649999999999999" customHeight="1" thickBot="1">
      <c r="D228" s="45"/>
      <c r="G228" s="46"/>
      <c r="I228" s="45"/>
      <c r="L228" s="46"/>
      <c r="N228" s="45"/>
      <c r="Q228" s="46"/>
      <c r="S228" s="45"/>
      <c r="V228" s="46"/>
      <c r="X228" s="45"/>
      <c r="AA228" s="46"/>
      <c r="AC228" s="45"/>
      <c r="AF228" s="46"/>
      <c r="AH228" s="45"/>
      <c r="AK228" s="46"/>
      <c r="AO228" s="149"/>
      <c r="AP228" s="149"/>
      <c r="AQ228" s="64">
        <f t="shared" si="669"/>
        <v>4</v>
      </c>
      <c r="AR228" s="65">
        <f t="shared" si="670"/>
        <v>-2.7894946921163152E-3</v>
      </c>
      <c r="AS228" s="66">
        <f t="shared" si="671"/>
        <v>27.314332294505526</v>
      </c>
      <c r="AT228" s="67">
        <f t="shared" si="672"/>
        <v>-2.7894946921163152E-3</v>
      </c>
      <c r="AU228" s="13">
        <f t="shared" si="687"/>
        <v>-6.9052926201798623</v>
      </c>
      <c r="AV228" s="66">
        <f t="shared" si="673"/>
        <v>-1.9181368389388505E-2</v>
      </c>
      <c r="AW228" s="47">
        <f t="shared" si="674"/>
        <v>-31.923982392031732</v>
      </c>
    </row>
    <row r="229" spans="2:49" ht="18.649999999999999" customHeight="1" thickBot="1">
      <c r="D229" s="227" t="s">
        <v>70</v>
      </c>
      <c r="E229" s="228"/>
      <c r="F229" s="229" t="s">
        <v>71</v>
      </c>
      <c r="G229" s="230"/>
      <c r="H229" s="203"/>
      <c r="I229" s="231" t="s">
        <v>15</v>
      </c>
      <c r="J229" s="232"/>
      <c r="K229" s="233" t="s">
        <v>16</v>
      </c>
      <c r="L229" s="234"/>
      <c r="M229" s="30"/>
      <c r="N229" s="231" t="s">
        <v>72</v>
      </c>
      <c r="O229" s="232"/>
      <c r="P229" s="233" t="s">
        <v>73</v>
      </c>
      <c r="Q229" s="234"/>
      <c r="R229" s="30"/>
      <c r="S229" s="227" t="s">
        <v>74</v>
      </c>
      <c r="T229" s="228"/>
      <c r="U229" s="229" t="s">
        <v>75</v>
      </c>
      <c r="V229" s="230"/>
      <c r="W229" s="8"/>
      <c r="X229" s="231" t="s">
        <v>76</v>
      </c>
      <c r="Y229" s="232"/>
      <c r="Z229" s="233" t="s">
        <v>77</v>
      </c>
      <c r="AA229" s="234"/>
      <c r="AB229" s="8"/>
      <c r="AC229" s="231" t="s">
        <v>78</v>
      </c>
      <c r="AD229" s="232"/>
      <c r="AE229" s="233" t="s">
        <v>17</v>
      </c>
      <c r="AF229" s="234"/>
      <c r="AG229" s="8"/>
      <c r="AH229" s="231" t="s">
        <v>79</v>
      </c>
      <c r="AI229" s="232"/>
      <c r="AJ229" s="233" t="s">
        <v>80</v>
      </c>
      <c r="AK229" s="234"/>
      <c r="AL229" s="8"/>
      <c r="AM229" s="52" t="s">
        <v>84</v>
      </c>
      <c r="AO229" s="150" t="s">
        <v>85</v>
      </c>
      <c r="AP229" s="152"/>
      <c r="AQ229" s="64">
        <f t="shared" si="669"/>
        <v>4.0199999999999996</v>
      </c>
      <c r="AR229" s="65">
        <f t="shared" si="670"/>
        <v>-2.7380212723509775E-3</v>
      </c>
      <c r="AS229" s="66">
        <f t="shared" si="671"/>
        <v>27.176226442101932</v>
      </c>
      <c r="AT229" s="67">
        <f t="shared" si="672"/>
        <v>-2.7380212723509775E-3</v>
      </c>
      <c r="AU229" s="13">
        <f t="shared" si="687"/>
        <v>-6.8353266814419751</v>
      </c>
      <c r="AV229" s="66">
        <f t="shared" si="673"/>
        <v>-1.8987018559561041E-2</v>
      </c>
      <c r="AW229" s="47">
        <f t="shared" si="674"/>
        <v>-32.004843872215424</v>
      </c>
    </row>
    <row r="230" spans="2:49" ht="18.649999999999999" customHeight="1" thickTop="1" thickBot="1">
      <c r="D230" s="37">
        <v>0</v>
      </c>
      <c r="E230" s="41">
        <v>0</v>
      </c>
      <c r="F230" s="39">
        <v>1</v>
      </c>
      <c r="G230" s="40">
        <v>0</v>
      </c>
      <c r="I230" s="37">
        <v>0</v>
      </c>
      <c r="J230" s="41">
        <f t="shared" ref="J230" si="688">IF(0=(1-$J$8*$K$8*$B227^2),10^14,$B227*$K$8/(1-$J$8*$K$8*$B227^2))</f>
        <v>-3.186060846931452</v>
      </c>
      <c r="K230" s="39">
        <v>1</v>
      </c>
      <c r="L230" s="40">
        <v>0</v>
      </c>
      <c r="N230" s="37">
        <f t="shared" ref="N230" si="689">D230*I227+F230*I230-E230*J227-G230*J230</f>
        <v>0</v>
      </c>
      <c r="O230" s="41">
        <f t="shared" ref="O230" si="690">(D230*J227+E230*I227+F230*J230+G230*I230)</f>
        <v>-3.186060846931452</v>
      </c>
      <c r="P230" s="39">
        <f t="shared" ref="P230" si="691">D230*K227+F230*K230-E230*L227-G230*L230</f>
        <v>1</v>
      </c>
      <c r="Q230" s="40">
        <f t="shared" ref="Q230" si="692">(D230*L227+E230*K227+F230*L230+G230*K230)</f>
        <v>0</v>
      </c>
      <c r="S230" s="37">
        <v>0</v>
      </c>
      <c r="T230" s="41">
        <v>0</v>
      </c>
      <c r="U230" s="39">
        <v>1</v>
      </c>
      <c r="V230" s="40">
        <v>0</v>
      </c>
      <c r="X230" s="37">
        <f t="shared" ref="X230" si="693">N230*S227+P230*S230-O230*T227-Q230*T230</f>
        <v>0</v>
      </c>
      <c r="Y230" s="41">
        <f t="shared" ref="Y230" si="694">(N230*T227+O230*S227+P230*T230+Q230*S230)</f>
        <v>-3.186060846931452</v>
      </c>
      <c r="Z230" s="39">
        <f t="shared" ref="Z230" si="695">N230*U227+P230*U230-O230*V227-Q230*V230</f>
        <v>-5.0427988590482604</v>
      </c>
      <c r="AA230" s="40">
        <f t="shared" ref="AA230" si="696">(N230*V227+O230*U227+P230*V230+Q230*U230)</f>
        <v>0</v>
      </c>
      <c r="AB230" s="8"/>
      <c r="AC230" s="37">
        <v>0</v>
      </c>
      <c r="AD230" s="40">
        <f>-1/($AD$8*$B227)</f>
        <v>-1.2241666666666664</v>
      </c>
      <c r="AE230" s="39">
        <v>1</v>
      </c>
      <c r="AF230" s="40">
        <v>0</v>
      </c>
      <c r="AH230" s="37">
        <f>X230*AC227+Z230*AC230-Y230*AD227-AA230*AD230</f>
        <v>0</v>
      </c>
      <c r="AI230" s="41">
        <f>(X230*AD227+Y230*AC227+Z230*AD230+AA230*AC230)</f>
        <v>2.9871654230201252</v>
      </c>
      <c r="AJ230" s="39">
        <f>X230*AE227+Z230*AE230-Y230*AF227-AA230*AF230</f>
        <v>-5.0427988590482604</v>
      </c>
      <c r="AK230" s="40">
        <f>(X230*AF227+Y230*AE227+Z230*AF230+AA230*AE230)</f>
        <v>0</v>
      </c>
      <c r="AL230" s="8"/>
      <c r="AM230" s="54">
        <f t="shared" ref="AM230" si="697">(180/PI())*ATAN(-1*(($AH218*AI227+AK227+$AH$8*AI230+AK230)/($AH$8*AH227+AJ227+$AH$8*AH230+AJ230)))</f>
        <v>59.838935556966284</v>
      </c>
      <c r="AO230" s="151">
        <f t="shared" ref="AO230" si="698">20*LOG(((($AH$8*AH227+AJ227-$AH$8*AH230-AJ230)^2+($AH$8*AI227+AK227-$AH$8*AI230-AK230)^2)/(($AH$8*AH227+AJ227+$AH$8*AH230+AJ230)^2+($AH$8*AI227+AK227+$AH$8*AI230+AK230)^2))^0.5)</f>
        <v>-0.3800020875772645</v>
      </c>
      <c r="AP230" s="152"/>
      <c r="AQ230" s="64">
        <f t="shared" si="669"/>
        <v>4.04</v>
      </c>
      <c r="AR230" s="65">
        <f t="shared" si="670"/>
        <v>-2.6877076743792587E-3</v>
      </c>
      <c r="AS230" s="66">
        <f t="shared" si="671"/>
        <v>27.039519908473089</v>
      </c>
      <c r="AT230" s="67">
        <f t="shared" si="672"/>
        <v>-2.6877076743792587E-3</v>
      </c>
      <c r="AU230" s="13">
        <f t="shared" si="687"/>
        <v>-6.7664252630807216</v>
      </c>
      <c r="AV230" s="66">
        <f t="shared" si="673"/>
        <v>-1.8795625730779784E-2</v>
      </c>
      <c r="AW230" s="47">
        <f t="shared" si="674"/>
        <v>-32.085366583731975</v>
      </c>
    </row>
    <row r="231" spans="2:49" ht="18.649999999999999" customHeight="1">
      <c r="AO231" s="48"/>
      <c r="AQ231" s="64">
        <f t="shared" si="669"/>
        <v>4.0599999999999996</v>
      </c>
      <c r="AR231" s="65">
        <f t="shared" si="670"/>
        <v>-2.6385233808307387E-3</v>
      </c>
      <c r="AS231" s="66">
        <f t="shared" si="671"/>
        <v>26.904191403211478</v>
      </c>
      <c r="AT231" s="67">
        <f t="shared" si="672"/>
        <v>-2.6385233808307387E-3</v>
      </c>
      <c r="AU231" s="13">
        <f t="shared" si="687"/>
        <v>-6.6985667636759292</v>
      </c>
      <c r="AV231" s="66">
        <f t="shared" si="673"/>
        <v>-1.8607129899099802E-2</v>
      </c>
      <c r="AW231" s="47">
        <f t="shared" si="674"/>
        <v>-32.165552838326192</v>
      </c>
    </row>
    <row r="232" spans="2:49" ht="18.649999999999999" customHeight="1" thickBot="1">
      <c r="E232" s="29" t="s">
        <v>9</v>
      </c>
      <c r="J232" s="29" t="s">
        <v>10</v>
      </c>
      <c r="O232" s="29" t="s">
        <v>11</v>
      </c>
      <c r="T232" s="29" t="s">
        <v>12</v>
      </c>
      <c r="Y232" s="29" t="s">
        <v>13</v>
      </c>
      <c r="AD232" s="29" t="s">
        <v>12</v>
      </c>
      <c r="AI232" s="29" t="s">
        <v>81</v>
      </c>
      <c r="AQ232" s="64">
        <f t="shared" si="669"/>
        <v>4.08</v>
      </c>
      <c r="AR232" s="65">
        <f t="shared" si="670"/>
        <v>-2.5904387805043773E-3</v>
      </c>
      <c r="AS232" s="66">
        <f t="shared" si="671"/>
        <v>26.770220067937956</v>
      </c>
      <c r="AT232" s="67">
        <f t="shared" si="672"/>
        <v>-2.5904387805043773E-3</v>
      </c>
      <c r="AU232" s="13">
        <f t="shared" si="687"/>
        <v>-6.6317301295517685</v>
      </c>
      <c r="AV232" s="66">
        <f t="shared" si="673"/>
        <v>-1.8421472582088247E-2</v>
      </c>
      <c r="AW232" s="47">
        <f t="shared" si="674"/>
        <v>-32.245404936809251</v>
      </c>
    </row>
    <row r="233" spans="2:49" ht="18.649999999999999" customHeight="1" thickBot="1">
      <c r="B233" s="28"/>
      <c r="D233" s="227" t="s">
        <v>70</v>
      </c>
      <c r="E233" s="228"/>
      <c r="F233" s="229" t="s">
        <v>71</v>
      </c>
      <c r="G233" s="230"/>
      <c r="H233" s="203"/>
      <c r="I233" s="231" t="s">
        <v>15</v>
      </c>
      <c r="J233" s="232"/>
      <c r="K233" s="233" t="s">
        <v>16</v>
      </c>
      <c r="L233" s="234"/>
      <c r="M233" s="30"/>
      <c r="N233" s="231" t="s">
        <v>72</v>
      </c>
      <c r="O233" s="232"/>
      <c r="P233" s="233" t="s">
        <v>73</v>
      </c>
      <c r="Q233" s="234"/>
      <c r="R233" s="30"/>
      <c r="S233" s="227" t="s">
        <v>74</v>
      </c>
      <c r="T233" s="228"/>
      <c r="U233" s="229" t="s">
        <v>75</v>
      </c>
      <c r="V233" s="230"/>
      <c r="W233" s="8"/>
      <c r="X233" s="231" t="s">
        <v>76</v>
      </c>
      <c r="Y233" s="232"/>
      <c r="Z233" s="233" t="s">
        <v>77</v>
      </c>
      <c r="AA233" s="234"/>
      <c r="AB233" s="8"/>
      <c r="AC233" s="231" t="s">
        <v>78</v>
      </c>
      <c r="AD233" s="232"/>
      <c r="AE233" s="233" t="s">
        <v>17</v>
      </c>
      <c r="AF233" s="234"/>
      <c r="AG233" s="8"/>
      <c r="AH233" s="231" t="s">
        <v>79</v>
      </c>
      <c r="AI233" s="232"/>
      <c r="AJ233" s="233" t="s">
        <v>80</v>
      </c>
      <c r="AK233" s="234"/>
      <c r="AL233" s="8"/>
      <c r="AM233" s="35" t="s">
        <v>82</v>
      </c>
      <c r="AO233" s="147" t="s">
        <v>83</v>
      </c>
      <c r="AP233" s="153"/>
      <c r="AQ233" s="64">
        <f t="shared" si="669"/>
        <v>4.0999999999999996</v>
      </c>
      <c r="AR233" s="65">
        <f t="shared" si="670"/>
        <v>-2.5434251389189963E-3</v>
      </c>
      <c r="AS233" s="66">
        <f t="shared" si="671"/>
        <v>26.637585465346923</v>
      </c>
      <c r="AT233" s="67">
        <f t="shared" si="672"/>
        <v>-2.5434251389189963E-3</v>
      </c>
      <c r="AU233" s="13">
        <f t="shared" si="687"/>
        <v>-6.5658948381262663</v>
      </c>
      <c r="AV233" s="66">
        <f t="shared" si="673"/>
        <v>-1.8238596772572963E-2</v>
      </c>
      <c r="AW233" s="47">
        <f t="shared" si="674"/>
        <v>-32.324925168617533</v>
      </c>
    </row>
    <row r="234" spans="2:49" ht="18.649999999999999" customHeight="1" thickTop="1" thickBot="1">
      <c r="B234" s="55">
        <v>0.68</v>
      </c>
      <c r="D234" s="37">
        <v>1</v>
      </c>
      <c r="E234" s="38">
        <v>0</v>
      </c>
      <c r="F234" s="39">
        <v>0</v>
      </c>
      <c r="G234" s="40">
        <f t="shared" ref="G234" si="699">-1/($E$8*$B234)</f>
        <v>-0.939970588235294</v>
      </c>
      <c r="I234" s="37">
        <v>1</v>
      </c>
      <c r="J234" s="41">
        <v>0</v>
      </c>
      <c r="K234" s="39">
        <v>0</v>
      </c>
      <c r="L234" s="40">
        <v>0</v>
      </c>
      <c r="N234" s="37">
        <f t="shared" ref="N234" si="700">D234*I234+F234*I237-E234*J234-G234*J237</f>
        <v>-1.7562956524164299</v>
      </c>
      <c r="O234" s="41">
        <f t="shared" ref="O234" si="701">(D234*J234+E234*I234+F234*J237+G234*I237)</f>
        <v>0</v>
      </c>
      <c r="P234" s="39">
        <f t="shared" ref="P234" si="702">D234*K234+F234*K237-E234*L234-G234*L237</f>
        <v>0</v>
      </c>
      <c r="Q234" s="40">
        <f t="shared" ref="Q234" si="703">(D234*L234+E234*K234+F234*L237+G234*K237)</f>
        <v>-0.939970588235294</v>
      </c>
      <c r="S234" s="37">
        <v>1</v>
      </c>
      <c r="T234" s="38">
        <v>0</v>
      </c>
      <c r="U234" s="39">
        <v>0</v>
      </c>
      <c r="V234" s="40">
        <f t="shared" ref="V234" si="704">-1/($T$8*$B234)</f>
        <v>-1.84085294117647</v>
      </c>
      <c r="X234" s="37">
        <f t="shared" ref="X234" si="705">N234*S234+P234*S237-O234*T234-Q234*T237</f>
        <v>-1.7562956524164299</v>
      </c>
      <c r="Y234" s="41">
        <f t="shared" ref="Y234" si="706">(N234*T234+O234*S234+P234*T237+Q234*S237)</f>
        <v>0</v>
      </c>
      <c r="Z234" s="39">
        <f t="shared" ref="Z234" si="707">N234*U234+P234*U237-O234*V234-Q234*V237</f>
        <v>0</v>
      </c>
      <c r="AA234" s="40">
        <f t="shared" ref="AA234" si="708">(N234*V234+O234*U234+P234*V237+Q234*U237)</f>
        <v>2.2931114290909385</v>
      </c>
      <c r="AB234" s="8"/>
      <c r="AC234" s="37">
        <v>1</v>
      </c>
      <c r="AD234" s="38">
        <v>0</v>
      </c>
      <c r="AE234" s="39">
        <v>0</v>
      </c>
      <c r="AF234" s="40">
        <v>0</v>
      </c>
      <c r="AH234" s="37">
        <f>X234*AC234+Z234*AC237-Y234*AD234-AA234*AD237</f>
        <v>0.96829166983948678</v>
      </c>
      <c r="AI234" s="41">
        <f>(X234*AD234+Y234*AC234+Z234*AD237+AA234*AC237)</f>
        <v>0</v>
      </c>
      <c r="AJ234" s="39">
        <f>X234*AE234+Z234*AE237-Y234*AF234-AA234*AF237</f>
        <v>0</v>
      </c>
      <c r="AK234" s="40">
        <f>(X234*AF234+Y234*AE234+Z234*AF237+AA234*AE237)</f>
        <v>2.2931114290909385</v>
      </c>
      <c r="AL234" s="8"/>
      <c r="AM234" s="43">
        <f t="shared" ref="AM234" si="709">20*LOG((2*$AH$8)/(($AH$8*AH234+AJ234+$AH$8*AH237+AJ237)^2+($AH$8*AI234+AK234+$AH$8*AI237+AK237)^2)^0.5)</f>
        <v>-9.1377129821880292</v>
      </c>
      <c r="AO234" s="148">
        <f t="shared" ref="AO234" si="710">((AH234^2+AI234^2)/(AH237^2+AI237^2))^0.5</f>
        <v>0.42224824159619545</v>
      </c>
      <c r="AP234" s="153"/>
      <c r="AQ234" s="64">
        <f t="shared" si="669"/>
        <v>4.12</v>
      </c>
      <c r="AR234" s="65">
        <f t="shared" si="670"/>
        <v>-2.4974545698705827E-3</v>
      </c>
      <c r="AS234" s="66">
        <f t="shared" si="671"/>
        <v>26.506267568584395</v>
      </c>
      <c r="AT234" s="67">
        <f t="shared" si="672"/>
        <v>-2.4974545698705827E-3</v>
      </c>
      <c r="AU234" s="13">
        <f t="shared" si="687"/>
        <v>-6.5010408818389429</v>
      </c>
      <c r="AV234" s="66">
        <f t="shared" si="673"/>
        <v>-1.8058446893997063E-2</v>
      </c>
      <c r="AW234" s="47">
        <f t="shared" si="674"/>
        <v>-32.404115811404949</v>
      </c>
    </row>
    <row r="235" spans="2:49" ht="18.649999999999999" customHeight="1" thickBot="1">
      <c r="D235" s="45"/>
      <c r="G235" s="46"/>
      <c r="I235" s="45"/>
      <c r="L235" s="46"/>
      <c r="N235" s="45"/>
      <c r="Q235" s="46"/>
      <c r="S235" s="45"/>
      <c r="V235" s="46"/>
      <c r="X235" s="45"/>
      <c r="AA235" s="46"/>
      <c r="AC235" s="45"/>
      <c r="AF235" s="46"/>
      <c r="AH235" s="45"/>
      <c r="AK235" s="46"/>
      <c r="AO235" s="149"/>
      <c r="AP235" s="149"/>
      <c r="AQ235" s="64">
        <f t="shared" si="669"/>
        <v>4.1399999999999997</v>
      </c>
      <c r="AR235" s="65">
        <f t="shared" si="670"/>
        <v>-2.4525000079730526E-3</v>
      </c>
      <c r="AS235" s="66">
        <f t="shared" si="671"/>
        <v>26.376246750947619</v>
      </c>
      <c r="AT235" s="67">
        <f t="shared" si="672"/>
        <v>-2.4525000079730526E-3</v>
      </c>
      <c r="AU235" s="13">
        <f t="shared" si="687"/>
        <v>-6.4371487526586018</v>
      </c>
      <c r="AV235" s="66">
        <f t="shared" si="673"/>
        <v>-1.7880968757385006E-2</v>
      </c>
      <c r="AW235" s="47">
        <f t="shared" si="674"/>
        <v>-32.482979130666024</v>
      </c>
    </row>
    <row r="236" spans="2:49" ht="18.649999999999999" customHeight="1" thickBot="1">
      <c r="D236" s="227" t="s">
        <v>70</v>
      </c>
      <c r="E236" s="228"/>
      <c r="F236" s="229" t="s">
        <v>71</v>
      </c>
      <c r="G236" s="230"/>
      <c r="H236" s="203"/>
      <c r="I236" s="231" t="s">
        <v>15</v>
      </c>
      <c r="J236" s="232"/>
      <c r="K236" s="233" t="s">
        <v>16</v>
      </c>
      <c r="L236" s="234"/>
      <c r="M236" s="30"/>
      <c r="N236" s="231" t="s">
        <v>72</v>
      </c>
      <c r="O236" s="232"/>
      <c r="P236" s="233" t="s">
        <v>73</v>
      </c>
      <c r="Q236" s="234"/>
      <c r="R236" s="30"/>
      <c r="S236" s="227" t="s">
        <v>74</v>
      </c>
      <c r="T236" s="228"/>
      <c r="U236" s="229" t="s">
        <v>75</v>
      </c>
      <c r="V236" s="230"/>
      <c r="W236" s="8"/>
      <c r="X236" s="231" t="s">
        <v>76</v>
      </c>
      <c r="Y236" s="232"/>
      <c r="Z236" s="233" t="s">
        <v>77</v>
      </c>
      <c r="AA236" s="234"/>
      <c r="AB236" s="8"/>
      <c r="AC236" s="231" t="s">
        <v>78</v>
      </c>
      <c r="AD236" s="232"/>
      <c r="AE236" s="233" t="s">
        <v>17</v>
      </c>
      <c r="AF236" s="234"/>
      <c r="AG236" s="8"/>
      <c r="AH236" s="231" t="s">
        <v>79</v>
      </c>
      <c r="AI236" s="232"/>
      <c r="AJ236" s="233" t="s">
        <v>80</v>
      </c>
      <c r="AK236" s="234"/>
      <c r="AL236" s="8"/>
      <c r="AM236" s="52" t="s">
        <v>84</v>
      </c>
      <c r="AO236" s="150" t="s">
        <v>85</v>
      </c>
      <c r="AP236" s="152"/>
      <c r="AQ236" s="64">
        <f t="shared" si="669"/>
        <v>4.16</v>
      </c>
      <c r="AR236" s="65">
        <f t="shared" si="670"/>
        <v>-2.4085351821321096E-3</v>
      </c>
      <c r="AS236" s="66">
        <f t="shared" si="671"/>
        <v>26.247503775894444</v>
      </c>
      <c r="AT236" s="67">
        <f t="shared" si="672"/>
        <v>-2.4085351821321096E-3</v>
      </c>
      <c r="AU236" s="13">
        <f t="shared" si="687"/>
        <v>-6.3741994271202111</v>
      </c>
      <c r="AV236" s="66">
        <f t="shared" si="673"/>
        <v>-1.7706109519778364E-2</v>
      </c>
      <c r="AW236" s="47">
        <f t="shared" si="674"/>
        <v>-32.561517379389088</v>
      </c>
    </row>
    <row r="237" spans="2:49" ht="18.649999999999999" customHeight="1" thickTop="1" thickBot="1">
      <c r="D237" s="37">
        <v>0</v>
      </c>
      <c r="E237" s="41">
        <v>0</v>
      </c>
      <c r="F237" s="39">
        <v>1</v>
      </c>
      <c r="G237" s="40">
        <v>0</v>
      </c>
      <c r="I237" s="37">
        <v>0</v>
      </c>
      <c r="J237" s="41">
        <f t="shared" ref="J237" si="711">IF(0=(1-$J$8*$K$8*$B234^2),10^14,$B234*$K$8/(1-$J$8*$K$8*$B234^2))</f>
        <v>-2.9323211671879168</v>
      </c>
      <c r="K237" s="39">
        <v>1</v>
      </c>
      <c r="L237" s="40">
        <v>0</v>
      </c>
      <c r="N237" s="37">
        <f t="shared" ref="N237" si="712">D237*I234+F237*I237-E237*J234-G237*J237</f>
        <v>0</v>
      </c>
      <c r="O237" s="41">
        <f t="shared" ref="O237" si="713">(D237*J234+E237*I234+F237*J237+G237*I237)</f>
        <v>-2.9323211671879168</v>
      </c>
      <c r="P237" s="39">
        <f t="shared" ref="P237" si="714">D237*K234+F237*K237-E237*L234-G237*L237</f>
        <v>1</v>
      </c>
      <c r="Q237" s="40">
        <f t="shared" ref="Q237" si="715">(D237*L234+E237*K234+F237*L237+G237*K237)</f>
        <v>0</v>
      </c>
      <c r="S237" s="37">
        <v>0</v>
      </c>
      <c r="T237" s="41">
        <v>0</v>
      </c>
      <c r="U237" s="39">
        <v>1</v>
      </c>
      <c r="V237" s="40">
        <v>0</v>
      </c>
      <c r="X237" s="37">
        <f t="shared" ref="X237" si="716">N237*S234+P237*S237-O237*T234-Q237*T237</f>
        <v>0</v>
      </c>
      <c r="Y237" s="41">
        <f t="shared" ref="Y237" si="717">(N237*T234+O237*S234+P237*T237+Q237*S237)</f>
        <v>-2.9323211671879168</v>
      </c>
      <c r="Z237" s="39">
        <f t="shared" ref="Z237" si="718">N237*U234+P237*U237-O237*V234-Q237*V237</f>
        <v>-4.3979720450918958</v>
      </c>
      <c r="AA237" s="40">
        <f t="shared" ref="AA237" si="719">(N237*V234+O237*U234+P237*V237+Q237*U237)</f>
        <v>0</v>
      </c>
      <c r="AB237" s="8"/>
      <c r="AC237" s="37">
        <v>0</v>
      </c>
      <c r="AD237" s="40">
        <f>-1/($AD$8*$B234)</f>
        <v>-1.1881617647058822</v>
      </c>
      <c r="AE237" s="39">
        <v>1</v>
      </c>
      <c r="AF237" s="40">
        <v>0</v>
      </c>
      <c r="AH237" s="37">
        <f>X237*AC234+Z237*AC237-Y237*AD234-AA237*AD237</f>
        <v>0</v>
      </c>
      <c r="AI237" s="41">
        <f>(X237*AD234+Y237*AC234+Z237*AD237+AA237*AC237)</f>
        <v>2.2931810590356081</v>
      </c>
      <c r="AJ237" s="39">
        <f>X237*AE234+Z237*AE237-Y237*AF234-AA237*AF237</f>
        <v>-4.3979720450918958</v>
      </c>
      <c r="AK237" s="40">
        <f>(X237*AF234+Y237*AE234+Z237*AF237+AA237*AE237)</f>
        <v>0</v>
      </c>
      <c r="AL237" s="8"/>
      <c r="AM237" s="54">
        <f t="shared" ref="AM237" si="720">(180/PI())*ATAN(-1*(($AH225*AI234+AK234+$AH$8*AI237+AK237)/($AH$8*AH234+AJ234+$AH$8*AH237+AJ237)))</f>
        <v>53.210452593553867</v>
      </c>
      <c r="AO237" s="151">
        <f t="shared" ref="AO237" si="721">20*LOG(((($AH$8*AH234+AJ234-$AH$8*AH237-AJ237)^2+($AH$8*AI234+AK234-$AH$8*AI237-AK237)^2)/(($AH$8*AH234+AJ234+$AH$8*AH237+AJ237)^2+($AH$8*AI234+AK234+$AH$8*AI237+AK237)^2))^0.5)</f>
        <v>-0.56487266582920237</v>
      </c>
      <c r="AP237" s="152"/>
      <c r="AQ237" s="64">
        <f t="shared" si="669"/>
        <v>4.18</v>
      </c>
      <c r="AR237" s="65">
        <f t="shared" si="670"/>
        <v>-2.3655345899500869E-3</v>
      </c>
      <c r="AS237" s="66">
        <f t="shared" si="671"/>
        <v>26.120019787352042</v>
      </c>
      <c r="AT237" s="67">
        <f t="shared" si="672"/>
        <v>-2.3655345899500869E-3</v>
      </c>
      <c r="AU237" s="13">
        <f t="shared" si="687"/>
        <v>-6.312174351897891</v>
      </c>
      <c r="AV237" s="66">
        <f t="shared" si="673"/>
        <v>-1.7533817644160808E-2</v>
      </c>
      <c r="AW237" s="47">
        <f t="shared" si="674"/>
        <v>-32.639732797736983</v>
      </c>
    </row>
    <row r="238" spans="2:49" ht="18.649999999999999" customHeight="1">
      <c r="AO238" s="48"/>
      <c r="AQ238" s="64">
        <f t="shared" si="669"/>
        <v>4.2</v>
      </c>
      <c r="AR238" s="65">
        <f t="shared" si="670"/>
        <v>-2.3234734729902142E-3</v>
      </c>
      <c r="AS238" s="66">
        <f t="shared" si="671"/>
        <v>25.993776300314082</v>
      </c>
      <c r="AT238" s="67">
        <f t="shared" si="672"/>
        <v>-2.3234734729902142E-3</v>
      </c>
      <c r="AU238" s="13">
        <f t="shared" si="687"/>
        <v>-6.2510554298684351</v>
      </c>
      <c r="AV238" s="66">
        <f t="shared" si="673"/>
        <v>-1.7364042860745652E-2</v>
      </c>
      <c r="AW238" s="47">
        <f t="shared" si="674"/>
        <v>-32.717627612754015</v>
      </c>
    </row>
    <row r="239" spans="2:49" ht="18.649999999999999" customHeight="1" thickBot="1">
      <c r="E239" s="29" t="s">
        <v>9</v>
      </c>
      <c r="J239" s="29" t="s">
        <v>10</v>
      </c>
      <c r="O239" s="29" t="s">
        <v>11</v>
      </c>
      <c r="T239" s="29" t="s">
        <v>12</v>
      </c>
      <c r="Y239" s="29" t="s">
        <v>13</v>
      </c>
      <c r="AD239" s="29" t="s">
        <v>12</v>
      </c>
      <c r="AI239" s="29" t="s">
        <v>81</v>
      </c>
      <c r="AQ239" s="64">
        <f t="shared" si="669"/>
        <v>4.22</v>
      </c>
      <c r="AR239" s="65">
        <f t="shared" si="670"/>
        <v>-2.2823277928962766E-3</v>
      </c>
      <c r="AS239" s="66">
        <f t="shared" si="671"/>
        <v>25.868755191716716</v>
      </c>
      <c r="AT239" s="67">
        <f t="shared" si="672"/>
        <v>-2.2823277928962766E-3</v>
      </c>
      <c r="AU239" s="13">
        <f t="shared" si="687"/>
        <v>-6.1908250066635153</v>
      </c>
      <c r="AV239" s="66">
        <f t="shared" si="673"/>
        <v>-1.7196736129620877E-2</v>
      </c>
      <c r="AW239" s="47">
        <f t="shared" si="674"/>
        <v>-32.795204038098035</v>
      </c>
    </row>
    <row r="240" spans="2:49" ht="18.649999999999999" customHeight="1" thickBot="1">
      <c r="B240" s="28"/>
      <c r="D240" s="227" t="s">
        <v>70</v>
      </c>
      <c r="E240" s="228"/>
      <c r="F240" s="229" t="s">
        <v>71</v>
      </c>
      <c r="G240" s="230"/>
      <c r="H240" s="203"/>
      <c r="I240" s="231" t="s">
        <v>15</v>
      </c>
      <c r="J240" s="232"/>
      <c r="K240" s="233" t="s">
        <v>16</v>
      </c>
      <c r="L240" s="234"/>
      <c r="M240" s="30"/>
      <c r="N240" s="231" t="s">
        <v>72</v>
      </c>
      <c r="O240" s="232"/>
      <c r="P240" s="233" t="s">
        <v>73</v>
      </c>
      <c r="Q240" s="234"/>
      <c r="R240" s="30"/>
      <c r="S240" s="227" t="s">
        <v>74</v>
      </c>
      <c r="T240" s="228"/>
      <c r="U240" s="229" t="s">
        <v>75</v>
      </c>
      <c r="V240" s="230"/>
      <c r="W240" s="8"/>
      <c r="X240" s="231" t="s">
        <v>76</v>
      </c>
      <c r="Y240" s="232"/>
      <c r="Z240" s="233" t="s">
        <v>77</v>
      </c>
      <c r="AA240" s="234"/>
      <c r="AB240" s="8"/>
      <c r="AC240" s="231" t="s">
        <v>78</v>
      </c>
      <c r="AD240" s="232"/>
      <c r="AE240" s="233" t="s">
        <v>17</v>
      </c>
      <c r="AF240" s="234"/>
      <c r="AG240" s="8"/>
      <c r="AH240" s="231" t="s">
        <v>79</v>
      </c>
      <c r="AI240" s="232"/>
      <c r="AJ240" s="233" t="s">
        <v>80</v>
      </c>
      <c r="AK240" s="234"/>
      <c r="AL240" s="8"/>
      <c r="AM240" s="35" t="s">
        <v>82</v>
      </c>
      <c r="AO240" s="147" t="s">
        <v>83</v>
      </c>
      <c r="AP240" s="153"/>
      <c r="AQ240" s="64">
        <f t="shared" si="669"/>
        <v>4.24</v>
      </c>
      <c r="AR240" s="65">
        <f t="shared" si="670"/>
        <v>-2.2420742083414801E-3</v>
      </c>
      <c r="AS240" s="66">
        <f t="shared" si="671"/>
        <v>25.744938691583442</v>
      </c>
      <c r="AT240" s="67">
        <f t="shared" si="672"/>
        <v>-2.2420742083414801E-3</v>
      </c>
      <c r="AU240" s="13">
        <f t="shared" si="687"/>
        <v>-6.1314658576776067</v>
      </c>
      <c r="AV240" s="66">
        <f t="shared" si="673"/>
        <v>-1.7031849604660018E-2</v>
      </c>
      <c r="AW240" s="47">
        <f t="shared" si="674"/>
        <v>-32.8724642737957</v>
      </c>
    </row>
    <row r="241" spans="2:49" ht="18.649999999999999" customHeight="1" thickTop="1" thickBot="1">
      <c r="B241" s="55">
        <v>0.7</v>
      </c>
      <c r="D241" s="37">
        <v>1</v>
      </c>
      <c r="E241" s="38">
        <v>0</v>
      </c>
      <c r="F241" s="39">
        <v>0</v>
      </c>
      <c r="G241" s="40">
        <f t="shared" ref="G241" si="722">-1/($E$8*$B241)</f>
        <v>-0.91311428571428566</v>
      </c>
      <c r="I241" s="37">
        <v>1</v>
      </c>
      <c r="J241" s="41">
        <v>0</v>
      </c>
      <c r="K241" s="39">
        <v>0</v>
      </c>
      <c r="L241" s="40">
        <v>0</v>
      </c>
      <c r="N241" s="37">
        <f t="shared" ref="N241" si="723">D241*I241+F241*I244-E241*J241-G241*J244</f>
        <v>-1.4833834124484881</v>
      </c>
      <c r="O241" s="41">
        <f t="shared" ref="O241" si="724">(D241*J241+E241*I241+F241*J244+G241*I244)</f>
        <v>0</v>
      </c>
      <c r="P241" s="39">
        <f t="shared" ref="P241" si="725">D241*K241+F241*K244-E241*L241-G241*L244</f>
        <v>0</v>
      </c>
      <c r="Q241" s="40">
        <f t="shared" ref="Q241" si="726">(D241*L241+E241*K241+F241*L244+G241*K244)</f>
        <v>-0.91311428571428566</v>
      </c>
      <c r="S241" s="37">
        <v>1</v>
      </c>
      <c r="T241" s="38">
        <v>0</v>
      </c>
      <c r="U241" s="39">
        <v>0</v>
      </c>
      <c r="V241" s="40">
        <f t="shared" ref="V241" si="727">-1/($T$8*$B241)</f>
        <v>-1.7882571428571428</v>
      </c>
      <c r="X241" s="37">
        <f t="shared" ref="X241" si="728">N241*S241+P241*S244-O241*T241-Q241*T244</f>
        <v>-1.4833834124484881</v>
      </c>
      <c r="Y241" s="41">
        <f t="shared" ref="Y241" si="729">(N241*T241+O241*S241+P241*T244+Q241*S244)</f>
        <v>0</v>
      </c>
      <c r="Z241" s="39">
        <f t="shared" ref="Z241" si="730">N241*U241+P241*U244-O241*V241-Q241*V244</f>
        <v>0</v>
      </c>
      <c r="AA241" s="40">
        <f t="shared" ref="AA241" si="731">(N241*V241+O241*U241+P241*V244+Q241*U244)</f>
        <v>1.7395566971925263</v>
      </c>
      <c r="AB241" s="8"/>
      <c r="AC241" s="37">
        <v>1</v>
      </c>
      <c r="AD241" s="38">
        <v>0</v>
      </c>
      <c r="AE241" s="39">
        <v>0</v>
      </c>
      <c r="AF241" s="40">
        <v>0</v>
      </c>
      <c r="AH241" s="37">
        <f>X241*AC241+Z241*AC244-Y241*AD241-AA241*AD244</f>
        <v>0.52443777826108562</v>
      </c>
      <c r="AI241" s="41">
        <f>(X241*AD241+Y241*AC241+Z241*AD244+AA241*AC244)</f>
        <v>0</v>
      </c>
      <c r="AJ241" s="39">
        <f>X241*AE241+Z241*AE244-Y241*AF241-AA241*AF244</f>
        <v>0</v>
      </c>
      <c r="AK241" s="40">
        <f>(X241*AF241+Y241*AE241+Z241*AF244+AA241*AE244)</f>
        <v>1.7395566971925263</v>
      </c>
      <c r="AL241" s="8"/>
      <c r="AM241" s="43">
        <f t="shared" ref="AM241" si="732">20*LOG((2*$AH$8)/(($AH$8*AH241+AJ241+$AH$8*AH244+AJ244)^2+($AH$8*AI241+AK241+$AH$8*AI244+AK244)^2)^0.5)</f>
        <v>-7.6443706362063635</v>
      </c>
      <c r="AO241" s="148">
        <f t="shared" ref="AO241" si="733">((AH241^2+AI241^2)/(AH244^2+AI244^2))^0.5</f>
        <v>0.30146726849573713</v>
      </c>
      <c r="AP241" s="153"/>
      <c r="AQ241" s="64">
        <f t="shared" si="669"/>
        <v>4.26</v>
      </c>
      <c r="AR241" s="65">
        <f t="shared" si="670"/>
        <v>-2.202690052752337E-3</v>
      </c>
      <c r="AS241" s="66">
        <f t="shared" si="671"/>
        <v>25.622309374429893</v>
      </c>
      <c r="AT241" s="67">
        <f t="shared" si="672"/>
        <v>-2.202690052752337E-3</v>
      </c>
      <c r="AU241" s="13">
        <f t="shared" si="687"/>
        <v>-6.0729611755287056</v>
      </c>
      <c r="AV241" s="66">
        <f t="shared" si="673"/>
        <v>-1.6869336598690849E-2</v>
      </c>
      <c r="AW241" s="47">
        <f t="shared" si="674"/>
        <v>-32.949410506019817</v>
      </c>
    </row>
    <row r="242" spans="2:49" ht="18.649999999999999" customHeight="1" thickBot="1">
      <c r="D242" s="45"/>
      <c r="G242" s="46"/>
      <c r="I242" s="45"/>
      <c r="L242" s="46"/>
      <c r="N242" s="45"/>
      <c r="Q242" s="46"/>
      <c r="S242" s="45"/>
      <c r="V242" s="46"/>
      <c r="X242" s="45"/>
      <c r="AA242" s="46"/>
      <c r="AC242" s="45"/>
      <c r="AF242" s="46"/>
      <c r="AH242" s="45"/>
      <c r="AK242" s="46"/>
      <c r="AO242" s="149"/>
      <c r="AP242" s="149"/>
      <c r="AQ242" s="64">
        <f t="shared" si="669"/>
        <v>4.28</v>
      </c>
      <c r="AR242" s="65">
        <f t="shared" si="670"/>
        <v>-2.164153312798775E-3</v>
      </c>
      <c r="AS242" s="66">
        <f t="shared" si="671"/>
        <v>25.500850150919316</v>
      </c>
      <c r="AT242" s="67">
        <f t="shared" si="672"/>
        <v>-2.164153312798775E-3</v>
      </c>
      <c r="AU242" s="13">
        <f t="shared" si="687"/>
        <v>-6.0152945579337427</v>
      </c>
      <c r="AV242" s="66">
        <f t="shared" si="673"/>
        <v>-1.6709151549815952E-2</v>
      </c>
      <c r="AW242" s="47">
        <f t="shared" si="674"/>
        <v>-33.026044906887769</v>
      </c>
    </row>
    <row r="243" spans="2:49" ht="18.649999999999999" customHeight="1" thickBot="1">
      <c r="D243" s="227" t="s">
        <v>70</v>
      </c>
      <c r="E243" s="228"/>
      <c r="F243" s="229" t="s">
        <v>71</v>
      </c>
      <c r="G243" s="230"/>
      <c r="H243" s="203"/>
      <c r="I243" s="231" t="s">
        <v>15</v>
      </c>
      <c r="J243" s="232"/>
      <c r="K243" s="233" t="s">
        <v>16</v>
      </c>
      <c r="L243" s="234"/>
      <c r="M243" s="30"/>
      <c r="N243" s="231" t="s">
        <v>72</v>
      </c>
      <c r="O243" s="232"/>
      <c r="P243" s="233" t="s">
        <v>73</v>
      </c>
      <c r="Q243" s="234"/>
      <c r="R243" s="30"/>
      <c r="S243" s="227" t="s">
        <v>74</v>
      </c>
      <c r="T243" s="228"/>
      <c r="U243" s="229" t="s">
        <v>75</v>
      </c>
      <c r="V243" s="230"/>
      <c r="W243" s="8"/>
      <c r="X243" s="231" t="s">
        <v>76</v>
      </c>
      <c r="Y243" s="232"/>
      <c r="Z243" s="233" t="s">
        <v>77</v>
      </c>
      <c r="AA243" s="234"/>
      <c r="AB243" s="8"/>
      <c r="AC243" s="231" t="s">
        <v>78</v>
      </c>
      <c r="AD243" s="232"/>
      <c r="AE243" s="233" t="s">
        <v>17</v>
      </c>
      <c r="AF243" s="234"/>
      <c r="AG243" s="8"/>
      <c r="AH243" s="231" t="s">
        <v>79</v>
      </c>
      <c r="AI243" s="232"/>
      <c r="AJ243" s="233" t="s">
        <v>80</v>
      </c>
      <c r="AK243" s="234"/>
      <c r="AL243" s="8"/>
      <c r="AM243" s="52" t="s">
        <v>84</v>
      </c>
      <c r="AO243" s="150" t="s">
        <v>85</v>
      </c>
      <c r="AP243" s="152"/>
      <c r="AQ243" s="64">
        <f t="shared" si="669"/>
        <v>4.3</v>
      </c>
      <c r="AR243" s="65">
        <f t="shared" si="670"/>
        <v>-2.1264426076310324E-3</v>
      </c>
      <c r="AS243" s="66">
        <f t="shared" si="671"/>
        <v>25.380544259760644</v>
      </c>
      <c r="AT243" s="67">
        <f t="shared" si="672"/>
        <v>-2.1264426076310324E-3</v>
      </c>
      <c r="AU243" s="13">
        <f t="shared" si="687"/>
        <v>-5.9584499960076487</v>
      </c>
      <c r="AV243" s="66">
        <f t="shared" si="673"/>
        <v>-1.6551249988910135E-2</v>
      </c>
      <c r="AW243" s="47">
        <f t="shared" si="674"/>
        <v>-33.102369634279221</v>
      </c>
    </row>
    <row r="244" spans="2:49" ht="18.649999999999999" customHeight="1" thickTop="1" thickBot="1">
      <c r="D244" s="37">
        <v>0</v>
      </c>
      <c r="E244" s="41">
        <v>0</v>
      </c>
      <c r="F244" s="39">
        <v>1</v>
      </c>
      <c r="G244" s="40">
        <v>0</v>
      </c>
      <c r="I244" s="37">
        <v>0</v>
      </c>
      <c r="J244" s="41">
        <f t="shared" ref="J244" si="734">IF(0=(1-$J$8*$K$8*$B241^2),10^14,$B241*$K$8/(1-$J$8*$K$8*$B241^2))</f>
        <v>-2.7196852040332016</v>
      </c>
      <c r="K244" s="39">
        <v>1</v>
      </c>
      <c r="L244" s="40">
        <v>0</v>
      </c>
      <c r="N244" s="37">
        <f t="shared" ref="N244" si="735">D244*I241+F244*I244-E244*J241-G244*J244</f>
        <v>0</v>
      </c>
      <c r="O244" s="41">
        <f t="shared" ref="O244" si="736">(D244*J241+E244*I241+F244*J244+G244*I244)</f>
        <v>-2.7196852040332016</v>
      </c>
      <c r="P244" s="39">
        <f t="shared" ref="P244" si="737">D244*K241+F244*K244-E244*L241-G244*L244</f>
        <v>1</v>
      </c>
      <c r="Q244" s="40">
        <f t="shared" ref="Q244" si="738">(D244*L241+E244*K241+F244*L244+G244*K244)</f>
        <v>0</v>
      </c>
      <c r="S244" s="37">
        <v>0</v>
      </c>
      <c r="T244" s="41">
        <v>0</v>
      </c>
      <c r="U244" s="39">
        <v>1</v>
      </c>
      <c r="V244" s="40">
        <v>0</v>
      </c>
      <c r="X244" s="37">
        <f t="shared" ref="X244" si="739">N244*S241+P244*S244-O244*T241-Q244*T244</f>
        <v>0</v>
      </c>
      <c r="Y244" s="41">
        <f t="shared" ref="Y244" si="740">(N244*T241+O244*S241+P244*T244+Q244*S244)</f>
        <v>-2.7196852040332016</v>
      </c>
      <c r="Z244" s="39">
        <f t="shared" ref="Z244" si="741">N244*U241+P244*U244-O244*V241-Q244*V244</f>
        <v>-3.8634964924352584</v>
      </c>
      <c r="AA244" s="40">
        <f t="shared" ref="AA244" si="742">(N244*V241+O244*U241+P244*V244+Q244*U244)</f>
        <v>0</v>
      </c>
      <c r="AB244" s="8"/>
      <c r="AC244" s="37">
        <v>0</v>
      </c>
      <c r="AD244" s="40">
        <f>-1/($AD$8*$B241)</f>
        <v>-1.1542142857142856</v>
      </c>
      <c r="AE244" s="39">
        <v>1</v>
      </c>
      <c r="AF244" s="40">
        <v>0</v>
      </c>
      <c r="AH244" s="37">
        <f>X244*AC241+Z244*AC244-Y244*AD241-AA244*AD244</f>
        <v>0</v>
      </c>
      <c r="AI244" s="41">
        <f>(X244*AD241+Y244*AC241+Z244*AD244+AA244*AC244)</f>
        <v>1.7396176403426078</v>
      </c>
      <c r="AJ244" s="39">
        <f>X244*AE241+Z244*AE244-Y244*AF241-AA244*AF244</f>
        <v>-3.8634964924352584</v>
      </c>
      <c r="AK244" s="40">
        <f>(X244*AF241+Y244*AE241+Z244*AF244+AA244*AE244)</f>
        <v>0</v>
      </c>
      <c r="AL244" s="8"/>
      <c r="AM244" s="54">
        <f t="shared" ref="AM244" si="743">(180/PI())*ATAN(-1*(($AH232*AI241+AK241+$AH$8*AI244+AK244)/($AH$8*AH241+AJ241+$AH$8*AH244+AJ244)))</f>
        <v>46.1772704139754</v>
      </c>
      <c r="AO244" s="151">
        <f t="shared" ref="AO244" si="744">20*LOG(((($AH$8*AH241+AJ241-$AH$8*AH244-AJ244)^2+($AH$8*AI241+AK241-$AH$8*AI244-AK244)^2)/(($AH$8*AH241+AJ241+$AH$8*AH244+AJ244)^2+($AH$8*AI241+AK241+$AH$8*AI244+AK244)^2))^0.5)</f>
        <v>-0.81976828038363836</v>
      </c>
      <c r="AP244" s="152"/>
      <c r="AQ244" s="64">
        <f t="shared" si="669"/>
        <v>4.32</v>
      </c>
      <c r="AR244" s="65">
        <f t="shared" si="670"/>
        <v>-2.0895371688034129E-3</v>
      </c>
      <c r="AS244" s="66">
        <f t="shared" si="671"/>
        <v>25.261375259840488</v>
      </c>
      <c r="AT244" s="67">
        <f t="shared" si="672"/>
        <v>-2.0895371688034129E-3</v>
      </c>
      <c r="AU244" s="13">
        <f t="shared" si="687"/>
        <v>-5.902411862947103</v>
      </c>
      <c r="AV244" s="66">
        <f t="shared" si="673"/>
        <v>-1.6395588508186398E-2</v>
      </c>
      <c r="AW244" s="47">
        <f t="shared" si="674"/>
        <v>-33.178386831672711</v>
      </c>
    </row>
    <row r="245" spans="2:49" ht="18.649999999999999" customHeight="1">
      <c r="AO245" s="48"/>
      <c r="AQ245" s="64">
        <f t="shared" si="669"/>
        <v>4.34</v>
      </c>
      <c r="AR245" s="65">
        <f t="shared" si="670"/>
        <v>-2.0534168209060144E-3</v>
      </c>
      <c r="AS245" s="66">
        <f t="shared" si="671"/>
        <v>25.143327022581548</v>
      </c>
      <c r="AT245" s="67">
        <f t="shared" si="672"/>
        <v>-2.0534168209060144E-3</v>
      </c>
      <c r="AU245" s="13">
        <f t="shared" si="687"/>
        <v>-5.8471649030972443</v>
      </c>
      <c r="AV245" s="66">
        <f t="shared" si="673"/>
        <v>-1.6242124730825678E-2</v>
      </c>
      <c r="AW245" s="47">
        <f t="shared" si="674"/>
        <v>-33.254098627999639</v>
      </c>
    </row>
    <row r="246" spans="2:49" ht="18.649999999999999" customHeight="1" thickBot="1">
      <c r="E246" s="29" t="s">
        <v>9</v>
      </c>
      <c r="J246" s="29" t="s">
        <v>10</v>
      </c>
      <c r="O246" s="29" t="s">
        <v>11</v>
      </c>
      <c r="T246" s="29" t="s">
        <v>12</v>
      </c>
      <c r="Y246" s="29" t="s">
        <v>13</v>
      </c>
      <c r="AD246" s="29" t="s">
        <v>12</v>
      </c>
      <c r="AI246" s="29" t="s">
        <v>81</v>
      </c>
      <c r="AQ246" s="64">
        <f t="shared" si="669"/>
        <v>4.3600000000000003</v>
      </c>
      <c r="AR246" s="65">
        <f t="shared" si="670"/>
        <v>-2.0180619628377577E-3</v>
      </c>
      <c r="AS246" s="66">
        <f t="shared" si="671"/>
        <v>25.026383724519601</v>
      </c>
      <c r="AT246" s="67">
        <f t="shared" si="672"/>
        <v>-2.0180619628377577E-3</v>
      </c>
      <c r="AU246" s="13">
        <f t="shared" si="687"/>
        <v>-5.7926942213830115</v>
      </c>
      <c r="AV246" s="66">
        <f t="shared" si="673"/>
        <v>-1.6090817281619478E-2</v>
      </c>
      <c r="AW246" s="47">
        <f t="shared" si="674"/>
        <v>-33.329507137514696</v>
      </c>
    </row>
    <row r="247" spans="2:49" ht="18.649999999999999" customHeight="1" thickBot="1">
      <c r="B247" s="28"/>
      <c r="D247" s="227" t="s">
        <v>70</v>
      </c>
      <c r="E247" s="228"/>
      <c r="F247" s="229" t="s">
        <v>71</v>
      </c>
      <c r="G247" s="230"/>
      <c r="H247" s="203"/>
      <c r="I247" s="231" t="s">
        <v>15</v>
      </c>
      <c r="J247" s="232"/>
      <c r="K247" s="233" t="s">
        <v>16</v>
      </c>
      <c r="L247" s="234"/>
      <c r="M247" s="30"/>
      <c r="N247" s="231" t="s">
        <v>72</v>
      </c>
      <c r="O247" s="232"/>
      <c r="P247" s="233" t="s">
        <v>73</v>
      </c>
      <c r="Q247" s="234"/>
      <c r="R247" s="30"/>
      <c r="S247" s="227" t="s">
        <v>74</v>
      </c>
      <c r="T247" s="228"/>
      <c r="U247" s="229" t="s">
        <v>75</v>
      </c>
      <c r="V247" s="230"/>
      <c r="W247" s="8"/>
      <c r="X247" s="231" t="s">
        <v>76</v>
      </c>
      <c r="Y247" s="232"/>
      <c r="Z247" s="233" t="s">
        <v>77</v>
      </c>
      <c r="AA247" s="234"/>
      <c r="AB247" s="8"/>
      <c r="AC247" s="231" t="s">
        <v>78</v>
      </c>
      <c r="AD247" s="232"/>
      <c r="AE247" s="233" t="s">
        <v>17</v>
      </c>
      <c r="AF247" s="234"/>
      <c r="AG247" s="8"/>
      <c r="AH247" s="231" t="s">
        <v>79</v>
      </c>
      <c r="AI247" s="232"/>
      <c r="AJ247" s="233" t="s">
        <v>80</v>
      </c>
      <c r="AK247" s="234"/>
      <c r="AL247" s="8"/>
      <c r="AM247" s="35" t="s">
        <v>82</v>
      </c>
      <c r="AO247" s="147" t="s">
        <v>83</v>
      </c>
      <c r="AP247" s="153"/>
      <c r="AQ247" s="64">
        <f t="shared" si="669"/>
        <v>4.38</v>
      </c>
      <c r="AR247" s="65">
        <f t="shared" si="670"/>
        <v>-1.9834535497225505E-3</v>
      </c>
      <c r="AS247" s="66">
        <f t="shared" si="671"/>
        <v>24.910529840091943</v>
      </c>
      <c r="AT247" s="67">
        <f t="shared" si="672"/>
        <v>-1.9834535497225505E-3</v>
      </c>
      <c r="AU247" s="13">
        <f t="shared" si="687"/>
        <v>-5.7389852730896704</v>
      </c>
      <c r="AV247" s="66">
        <f t="shared" si="673"/>
        <v>-1.5941625758582417E-2</v>
      </c>
      <c r="AW247" s="47">
        <f t="shared" si="674"/>
        <v>-33.40461445968171</v>
      </c>
    </row>
    <row r="248" spans="2:49" ht="18.649999999999999" customHeight="1" thickTop="1" thickBot="1">
      <c r="B248" s="55">
        <v>0.72</v>
      </c>
      <c r="D248" s="37">
        <v>1</v>
      </c>
      <c r="E248" s="38">
        <v>0</v>
      </c>
      <c r="F248" s="39">
        <v>0</v>
      </c>
      <c r="G248" s="40">
        <f t="shared" ref="G248" si="745">-1/($E$8*$B248)</f>
        <v>-0.88774999999999993</v>
      </c>
      <c r="I248" s="37">
        <v>1</v>
      </c>
      <c r="J248" s="41">
        <v>0</v>
      </c>
      <c r="K248" s="39">
        <v>0</v>
      </c>
      <c r="L248" s="40">
        <v>0</v>
      </c>
      <c r="N248" s="37">
        <f t="shared" ref="N248" si="746">D248*I248+F248*I251-E248*J248-G248*J251</f>
        <v>-1.2537609731757606</v>
      </c>
      <c r="O248" s="41">
        <f t="shared" ref="O248" si="747">(D248*J248+E248*I248+F248*J251+G248*I251)</f>
        <v>0</v>
      </c>
      <c r="P248" s="39">
        <f t="shared" ref="P248" si="748">D248*K248+F248*K251-E248*L248-G248*L251</f>
        <v>0</v>
      </c>
      <c r="Q248" s="40">
        <f t="shared" ref="Q248" si="749">(D248*L248+E248*K248+F248*L251+G248*K251)</f>
        <v>-0.88774999999999993</v>
      </c>
      <c r="S248" s="37">
        <v>1</v>
      </c>
      <c r="T248" s="38">
        <v>0</v>
      </c>
      <c r="U248" s="39">
        <v>0</v>
      </c>
      <c r="V248" s="40">
        <f t="shared" ref="V248" si="750">-1/($T$8*$B248)</f>
        <v>-1.7385833333333331</v>
      </c>
      <c r="X248" s="37">
        <f t="shared" ref="X248" si="751">N248*S248+P248*S251-O248*T248-Q248*T251</f>
        <v>-1.2537609731757606</v>
      </c>
      <c r="Y248" s="41">
        <f t="shared" ref="Y248" si="752">(N248*T248+O248*S248+P248*T251+Q248*S251)</f>
        <v>0</v>
      </c>
      <c r="Z248" s="39">
        <f t="shared" ref="Z248" si="753">N248*U248+P248*U251-O248*V248-Q248*V251</f>
        <v>0</v>
      </c>
      <c r="AA248" s="40">
        <f t="shared" ref="AA248" si="754">(N248*V248+O248*U248+P248*V251+Q248*U251)</f>
        <v>1.2920179319471576</v>
      </c>
      <c r="AB248" s="8"/>
      <c r="AC248" s="37">
        <v>1</v>
      </c>
      <c r="AD248" s="38">
        <v>0</v>
      </c>
      <c r="AE248" s="39">
        <v>0</v>
      </c>
      <c r="AF248" s="40">
        <v>0</v>
      </c>
      <c r="AH248" s="37">
        <f>X248*AC248+Z248*AC251-Y248*AD248-AA248*AD251</f>
        <v>0.19608053809744219</v>
      </c>
      <c r="AI248" s="41">
        <f>(X248*AD248+Y248*AC248+Z248*AD251+AA248*AC251)</f>
        <v>0</v>
      </c>
      <c r="AJ248" s="39">
        <f>X248*AE248+Z248*AE251-Y248*AF248-AA248*AF251</f>
        <v>0</v>
      </c>
      <c r="AK248" s="40">
        <f>(X248*AF248+Y248*AE248+Z248*AF251+AA248*AE251)</f>
        <v>1.2920179319471576</v>
      </c>
      <c r="AL248" s="8"/>
      <c r="AM248" s="43">
        <f t="shared" ref="AM248" si="755">20*LOG((2*$AH$8)/(($AH$8*AH248+AJ248+$AH$8*AH251+AJ251)^2+($AH$8*AI248+AK248+$AH$8*AI251+AK251)^2)^0.5)</f>
        <v>-6.2918627932055369</v>
      </c>
      <c r="AO248" s="148">
        <f t="shared" ref="AO248" si="756">((AH248^2+AI248^2)/(AH251^2+AI251^2))^0.5</f>
        <v>0.15175670013498699</v>
      </c>
      <c r="AP248" s="153"/>
      <c r="AQ248" s="64">
        <f t="shared" si="669"/>
        <v>4.4000000000000004</v>
      </c>
      <c r="AR248" s="65">
        <f t="shared" si="670"/>
        <v>-1.9495730754482202E-3</v>
      </c>
      <c r="AS248" s="66">
        <f t="shared" si="671"/>
        <v>24.795750134630147</v>
      </c>
      <c r="AT248" s="67">
        <f t="shared" si="672"/>
        <v>-1.9495730754482202E-3</v>
      </c>
      <c r="AU248" s="13">
        <f t="shared" si="687"/>
        <v>-5.6860238539848993</v>
      </c>
      <c r="AV248" s="66">
        <f t="shared" si="673"/>
        <v>-1.5794510705513611E-2</v>
      </c>
      <c r="AW248" s="47">
        <f t="shared" si="674"/>
        <v>-33.479422679074496</v>
      </c>
    </row>
    <row r="249" spans="2:49" ht="18.649999999999999" customHeight="1" thickBot="1">
      <c r="D249" s="45"/>
      <c r="G249" s="46"/>
      <c r="I249" s="45"/>
      <c r="L249" s="46"/>
      <c r="N249" s="45"/>
      <c r="Q249" s="46"/>
      <c r="S249" s="45"/>
      <c r="V249" s="46"/>
      <c r="X249" s="45"/>
      <c r="AA249" s="46"/>
      <c r="AC249" s="45"/>
      <c r="AF249" s="46"/>
      <c r="AH249" s="45"/>
      <c r="AK249" s="46"/>
      <c r="AO249" s="149"/>
      <c r="AP249" s="149"/>
      <c r="AQ249" s="64">
        <f t="shared" si="669"/>
        <v>4.42</v>
      </c>
      <c r="AR249" s="65">
        <f t="shared" si="670"/>
        <v>-1.9164025557770229E-3</v>
      </c>
      <c r="AS249" s="66">
        <f t="shared" si="671"/>
        <v>24.682029657550451</v>
      </c>
      <c r="AT249" s="67">
        <f t="shared" si="672"/>
        <v>-1.9164025557770229E-3</v>
      </c>
      <c r="AU249" s="13">
        <f t="shared" si="687"/>
        <v>-5.6337960907580733</v>
      </c>
      <c r="AV249" s="66">
        <f t="shared" si="673"/>
        <v>-1.5649433585439094E-2</v>
      </c>
      <c r="AW249" s="47">
        <f t="shared" si="674"/>
        <v>-33.553933865291221</v>
      </c>
    </row>
    <row r="250" spans="2:49" ht="18.649999999999999" customHeight="1" thickBot="1">
      <c r="D250" s="227" t="s">
        <v>70</v>
      </c>
      <c r="E250" s="228"/>
      <c r="F250" s="229" t="s">
        <v>71</v>
      </c>
      <c r="G250" s="230"/>
      <c r="H250" s="203"/>
      <c r="I250" s="231" t="s">
        <v>15</v>
      </c>
      <c r="J250" s="232"/>
      <c r="K250" s="233" t="s">
        <v>16</v>
      </c>
      <c r="L250" s="234"/>
      <c r="M250" s="30"/>
      <c r="N250" s="231" t="s">
        <v>72</v>
      </c>
      <c r="O250" s="232"/>
      <c r="P250" s="233" t="s">
        <v>73</v>
      </c>
      <c r="Q250" s="234"/>
      <c r="R250" s="30"/>
      <c r="S250" s="227" t="s">
        <v>74</v>
      </c>
      <c r="T250" s="228"/>
      <c r="U250" s="229" t="s">
        <v>75</v>
      </c>
      <c r="V250" s="230"/>
      <c r="W250" s="8"/>
      <c r="X250" s="231" t="s">
        <v>76</v>
      </c>
      <c r="Y250" s="232"/>
      <c r="Z250" s="233" t="s">
        <v>77</v>
      </c>
      <c r="AA250" s="234"/>
      <c r="AB250" s="8"/>
      <c r="AC250" s="231" t="s">
        <v>78</v>
      </c>
      <c r="AD250" s="232"/>
      <c r="AE250" s="233" t="s">
        <v>17</v>
      </c>
      <c r="AF250" s="234"/>
      <c r="AG250" s="8"/>
      <c r="AH250" s="231" t="s">
        <v>79</v>
      </c>
      <c r="AI250" s="232"/>
      <c r="AJ250" s="233" t="s">
        <v>80</v>
      </c>
      <c r="AK250" s="234"/>
      <c r="AL250" s="8"/>
      <c r="AM250" s="52" t="s">
        <v>84</v>
      </c>
      <c r="AO250" s="150" t="s">
        <v>85</v>
      </c>
      <c r="AP250" s="152"/>
      <c r="AQ250" s="64">
        <f t="shared" si="669"/>
        <v>4.4400000000000004</v>
      </c>
      <c r="AR250" s="65">
        <f t="shared" si="670"/>
        <v>-1.8839245120449871E-3</v>
      </c>
      <c r="AS250" s="66">
        <f t="shared" si="671"/>
        <v>24.569353735735287</v>
      </c>
      <c r="AT250" s="67">
        <f t="shared" si="672"/>
        <v>-1.8839245120449871E-3</v>
      </c>
      <c r="AU250" s="13">
        <f t="shared" si="687"/>
        <v>-5.5822884317813983</v>
      </c>
      <c r="AV250" s="66">
        <f t="shared" si="673"/>
        <v>-1.5506356754948328E-2</v>
      </c>
      <c r="AW250" s="47">
        <f t="shared" si="674"/>
        <v>-33.628150072881894</v>
      </c>
    </row>
    <row r="251" spans="2:49" ht="18.649999999999999" customHeight="1" thickTop="1" thickBot="1">
      <c r="D251" s="37">
        <v>0</v>
      </c>
      <c r="E251" s="41">
        <v>0</v>
      </c>
      <c r="F251" s="39">
        <v>1</v>
      </c>
      <c r="G251" s="40">
        <v>0</v>
      </c>
      <c r="I251" s="37">
        <v>0</v>
      </c>
      <c r="J251" s="41">
        <f t="shared" ref="J251" si="757">IF(0=(1-$J$8*$K$8*$B248^2),10^14,$B248*$K$8/(1-$J$8*$K$8*$B248^2))</f>
        <v>-2.5387338475649233</v>
      </c>
      <c r="K251" s="39">
        <v>1</v>
      </c>
      <c r="L251" s="40">
        <v>0</v>
      </c>
      <c r="N251" s="37">
        <f t="shared" ref="N251" si="758">D251*I248+F251*I251-E251*J248-G251*J251</f>
        <v>0</v>
      </c>
      <c r="O251" s="41">
        <f t="shared" ref="O251" si="759">(D251*J248+E251*I248+F251*J251+G251*I251)</f>
        <v>-2.5387338475649233</v>
      </c>
      <c r="P251" s="39">
        <f t="shared" ref="P251" si="760">D251*K248+F251*K251-E251*L248-G251*L251</f>
        <v>1</v>
      </c>
      <c r="Q251" s="40">
        <f t="shared" ref="Q251" si="761">(D251*L248+E251*K248+F251*L251+G251*K251)</f>
        <v>0</v>
      </c>
      <c r="S251" s="37">
        <v>0</v>
      </c>
      <c r="T251" s="41">
        <v>0</v>
      </c>
      <c r="U251" s="39">
        <v>1</v>
      </c>
      <c r="V251" s="40">
        <v>0</v>
      </c>
      <c r="X251" s="37">
        <f t="shared" ref="X251" si="762">N251*S248+P251*S251-O251*T248-Q251*T251</f>
        <v>0</v>
      </c>
      <c r="Y251" s="41">
        <f t="shared" ref="Y251" si="763">(N251*T248+O251*S248+P251*T251+Q251*S251)</f>
        <v>-2.5387338475649233</v>
      </c>
      <c r="Z251" s="39">
        <f t="shared" ref="Z251" si="764">N251*U248+P251*U251-O251*V248-Q251*V251</f>
        <v>-3.4138003551455824</v>
      </c>
      <c r="AA251" s="40">
        <f t="shared" ref="AA251" si="765">(N251*V248+O251*U248+P251*V251+Q251*U251)</f>
        <v>0</v>
      </c>
      <c r="AB251" s="8"/>
      <c r="AC251" s="37">
        <v>0</v>
      </c>
      <c r="AD251" s="40">
        <f>-1/($AD$8*$B248)</f>
        <v>-1.1221527777777778</v>
      </c>
      <c r="AE251" s="39">
        <v>1</v>
      </c>
      <c r="AF251" s="40">
        <v>0</v>
      </c>
      <c r="AH251" s="37">
        <f>X251*AC248+Z251*AC251-Y251*AD248-AA251*AD251</f>
        <v>0</v>
      </c>
      <c r="AI251" s="41">
        <f>(X251*AD248+Y251*AC248+Z251*AD251+AA251*AC251)</f>
        <v>1.2920717037404565</v>
      </c>
      <c r="AJ251" s="39">
        <f>X251*AE248+Z251*AE251-Y251*AF248-AA251*AF251</f>
        <v>-3.4138003551455824</v>
      </c>
      <c r="AK251" s="40">
        <f>(X251*AF248+Y251*AE248+Z251*AF251+AA251*AE251)</f>
        <v>0</v>
      </c>
      <c r="AL251" s="8"/>
      <c r="AM251" s="54">
        <f t="shared" ref="AM251" si="766">(180/PI())*ATAN(-1*(($AH239*AI248+AK248+$AH$8*AI251+AK251)/($AH$8*AH248+AJ248+$AH$8*AH251+AJ251)))</f>
        <v>38.767285664684984</v>
      </c>
      <c r="AO251" s="151">
        <f t="shared" ref="AO251" si="767">20*LOG(((($AH$8*AH248+AJ248-$AH$8*AH251-AJ251)^2+($AH$8*AI248+AK248-$AH$8*AI251-AK251)^2)/(($AH$8*AH248+AJ248+$AH$8*AH251+AJ251)^2+($AH$8*AI248+AK248+$AH$8*AI251+AK251)^2))^0.5)</f>
        <v>-1.1626052505699644</v>
      </c>
      <c r="AP251" s="152"/>
      <c r="AQ251" s="64">
        <f t="shared" si="669"/>
        <v>4.46</v>
      </c>
      <c r="AR251" s="65">
        <f t="shared" si="670"/>
        <v>-1.8521219554037218E-3</v>
      </c>
      <c r="AS251" s="66">
        <f t="shared" si="671"/>
        <v>24.457707967099662</v>
      </c>
      <c r="AT251" s="67">
        <f t="shared" si="672"/>
        <v>-1.8521219554037218E-3</v>
      </c>
      <c r="AU251" s="13">
        <f t="shared" si="687"/>
        <v>-5.5314876381637177</v>
      </c>
      <c r="AV251" s="66">
        <f t="shared" si="673"/>
        <v>-1.5365243439343661E-2</v>
      </c>
      <c r="AW251" s="47">
        <f t="shared" si="674"/>
        <v>-33.702073341288049</v>
      </c>
    </row>
    <row r="252" spans="2:49" ht="18.649999999999999" customHeight="1">
      <c r="AO252" s="48"/>
      <c r="AQ252" s="64">
        <f t="shared" si="669"/>
        <v>4.4800000000000004</v>
      </c>
      <c r="AR252" s="65">
        <f t="shared" si="670"/>
        <v>-1.8209783716036448E-3</v>
      </c>
      <c r="AS252" s="66">
        <f t="shared" si="671"/>
        <v>24.347078214336385</v>
      </c>
      <c r="AT252" s="67">
        <f t="shared" si="672"/>
        <v>-1.8209783716036448E-3</v>
      </c>
      <c r="AU252" s="13">
        <f t="shared" si="687"/>
        <v>-5.4813807751022132</v>
      </c>
      <c r="AV252" s="66">
        <f t="shared" si="673"/>
        <v>-1.522605770861726E-2</v>
      </c>
      <c r="AW252" s="47">
        <f t="shared" si="674"/>
        <v>-33.77570569479407</v>
      </c>
    </row>
    <row r="253" spans="2:49" ht="18.649999999999999" customHeight="1" thickBot="1">
      <c r="E253" s="29" t="s">
        <v>9</v>
      </c>
      <c r="J253" s="29" t="s">
        <v>10</v>
      </c>
      <c r="O253" s="29" t="s">
        <v>11</v>
      </c>
      <c r="T253" s="29" t="s">
        <v>12</v>
      </c>
      <c r="Y253" s="29" t="s">
        <v>13</v>
      </c>
      <c r="AD253" s="29" t="s">
        <v>12</v>
      </c>
      <c r="AI253" s="29" t="s">
        <v>81</v>
      </c>
      <c r="AQ253" s="64">
        <f t="shared" si="669"/>
        <v>4.5</v>
      </c>
      <c r="AR253" s="65">
        <f t="shared" si="670"/>
        <v>-1.7904777062693737E-3</v>
      </c>
      <c r="AS253" s="66">
        <f t="shared" si="671"/>
        <v>24.237450598834343</v>
      </c>
      <c r="AT253" s="67">
        <f t="shared" si="672"/>
        <v>-1.7904777062693737E-3</v>
      </c>
      <c r="AU253" s="13">
        <f t="shared" si="687"/>
        <v>-5.4319552035021079</v>
      </c>
      <c r="AV253" s="66">
        <f t="shared" si="673"/>
        <v>-1.5088764454172522E-2</v>
      </c>
      <c r="AW253" s="47">
        <f t="shared" si="674"/>
        <v>-33.849049142489378</v>
      </c>
    </row>
    <row r="254" spans="2:49" ht="18.649999999999999" customHeight="1" thickBot="1">
      <c r="B254" s="28"/>
      <c r="D254" s="227" t="s">
        <v>70</v>
      </c>
      <c r="E254" s="228"/>
      <c r="F254" s="229" t="s">
        <v>71</v>
      </c>
      <c r="G254" s="230"/>
      <c r="H254" s="203"/>
      <c r="I254" s="231" t="s">
        <v>15</v>
      </c>
      <c r="J254" s="232"/>
      <c r="K254" s="233" t="s">
        <v>16</v>
      </c>
      <c r="L254" s="234"/>
      <c r="M254" s="30"/>
      <c r="N254" s="231" t="s">
        <v>72</v>
      </c>
      <c r="O254" s="232"/>
      <c r="P254" s="233" t="s">
        <v>73</v>
      </c>
      <c r="Q254" s="234"/>
      <c r="R254" s="30"/>
      <c r="S254" s="227" t="s">
        <v>74</v>
      </c>
      <c r="T254" s="228"/>
      <c r="U254" s="229" t="s">
        <v>75</v>
      </c>
      <c r="V254" s="230"/>
      <c r="W254" s="8"/>
      <c r="X254" s="231" t="s">
        <v>76</v>
      </c>
      <c r="Y254" s="232"/>
      <c r="Z254" s="233" t="s">
        <v>77</v>
      </c>
      <c r="AA254" s="234"/>
      <c r="AB254" s="8"/>
      <c r="AC254" s="231" t="s">
        <v>78</v>
      </c>
      <c r="AD254" s="232"/>
      <c r="AE254" s="233" t="s">
        <v>17</v>
      </c>
      <c r="AF254" s="234"/>
      <c r="AG254" s="8"/>
      <c r="AH254" s="231" t="s">
        <v>79</v>
      </c>
      <c r="AI254" s="232"/>
      <c r="AJ254" s="233" t="s">
        <v>80</v>
      </c>
      <c r="AK254" s="234"/>
      <c r="AL254" s="8"/>
      <c r="AM254" s="35" t="s">
        <v>82</v>
      </c>
      <c r="AO254" s="147" t="s">
        <v>83</v>
      </c>
      <c r="AP254" s="153"/>
      <c r="AQ254" s="64">
        <f t="shared" si="669"/>
        <v>4.5199999999999996</v>
      </c>
      <c r="AR254" s="65">
        <f t="shared" si="670"/>
        <v>-1.7606043506835981E-3</v>
      </c>
      <c r="AS254" s="66">
        <f t="shared" si="671"/>
        <v>24.128811494764303</v>
      </c>
      <c r="AT254" s="67">
        <f t="shared" si="672"/>
        <v>-1.7606043506835981E-3</v>
      </c>
      <c r="AU254" s="13">
        <f t="shared" si="687"/>
        <v>-5.3831985718780651</v>
      </c>
      <c r="AV254" s="66">
        <f t="shared" si="673"/>
        <v>-1.4953329366327959E-2</v>
      </c>
      <c r="AW254" s="47">
        <f t="shared" si="674"/>
        <v>-33.92210567824057</v>
      </c>
    </row>
    <row r="255" spans="2:49" ht="18.649999999999999" customHeight="1" thickTop="1" thickBot="1">
      <c r="B255" s="55">
        <v>0.74</v>
      </c>
      <c r="D255" s="37">
        <v>1</v>
      </c>
      <c r="E255" s="38">
        <v>0</v>
      </c>
      <c r="F255" s="39">
        <v>0</v>
      </c>
      <c r="G255" s="40">
        <f t="shared" ref="G255" si="768">-1/($E$8*$B255)</f>
        <v>-0.86375675675675656</v>
      </c>
      <c r="I255" s="37">
        <v>1</v>
      </c>
      <c r="J255" s="41">
        <v>0</v>
      </c>
      <c r="K255" s="39">
        <v>0</v>
      </c>
      <c r="L255" s="40">
        <v>0</v>
      </c>
      <c r="N255" s="37">
        <f t="shared" ref="N255" si="769">D255*I255+F255*I258-E255*J255-G255*J258</f>
        <v>-1.0581011005499765</v>
      </c>
      <c r="O255" s="41">
        <f t="shared" ref="O255" si="770">(D255*J255+E255*I255+F255*J258+G255*I258)</f>
        <v>0</v>
      </c>
      <c r="P255" s="39">
        <f t="shared" ref="P255" si="771">D255*K255+F255*K258-E255*L255-G255*L258</f>
        <v>0</v>
      </c>
      <c r="Q255" s="40">
        <f t="shared" ref="Q255" si="772">(D255*L255+E255*K255+F255*L258+G255*K258)</f>
        <v>-0.86375675675675656</v>
      </c>
      <c r="S255" s="37">
        <v>1</v>
      </c>
      <c r="T255" s="38">
        <v>0</v>
      </c>
      <c r="U255" s="39">
        <v>0</v>
      </c>
      <c r="V255" s="40">
        <f t="shared" ref="V255" si="773">-1/($T$8*$B255)</f>
        <v>-1.6915945945945945</v>
      </c>
      <c r="X255" s="37">
        <f t="shared" ref="X255" si="774">N255*S255+P255*S258-O255*T255-Q255*T258</f>
        <v>-1.0581011005499765</v>
      </c>
      <c r="Y255" s="41">
        <f t="shared" ref="Y255" si="775">(N255*T255+O255*S255+P255*T258+Q255*S258)</f>
        <v>0</v>
      </c>
      <c r="Z255" s="39">
        <f t="shared" ref="Z255" si="776">N255*U255+P255*U258-O255*V255-Q255*V258</f>
        <v>0</v>
      </c>
      <c r="AA255" s="40">
        <f t="shared" ref="AA255" si="777">(N255*V255+O255*U255+P255*V258+Q255*U258)</f>
        <v>0.92612134546817515</v>
      </c>
      <c r="AB255" s="8"/>
      <c r="AC255" s="37">
        <v>1</v>
      </c>
      <c r="AD255" s="38">
        <v>0</v>
      </c>
      <c r="AE255" s="39">
        <v>0</v>
      </c>
      <c r="AF255" s="40">
        <v>0</v>
      </c>
      <c r="AH255" s="37">
        <f>X255*AC255+Z255*AC258-Y255*AD255-AA255*AD258</f>
        <v>-4.6939288291852233E-2</v>
      </c>
      <c r="AI255" s="41">
        <f>(X255*AD255+Y255*AC255+Z255*AD258+AA255*AC258)</f>
        <v>0</v>
      </c>
      <c r="AJ255" s="39">
        <f>X255*AE255+Z255*AE258-Y255*AF255-AA255*AF258</f>
        <v>0</v>
      </c>
      <c r="AK255" s="40">
        <f>(X255*AF255+Y255*AE255+Z255*AF258+AA255*AE258)</f>
        <v>0.92612134546817515</v>
      </c>
      <c r="AL255" s="8"/>
      <c r="AM255" s="43">
        <f t="shared" ref="AM255" si="778">20*LOG((2*$AH$8)/(($AH$8*AH255+AJ255+$AH$8*AH258+AJ258)^2+($AH$8*AI255+AK255+$AH$8*AI258+AK258)^2)^0.5)</f>
        <v>-5.0860825154144287</v>
      </c>
      <c r="AO255" s="148">
        <f t="shared" ref="AO255" si="779">((AH255^2+AI255^2)/(AH258^2+AI258^2))^0.5</f>
        <v>5.0681119872712552E-2</v>
      </c>
      <c r="AP255" s="153"/>
      <c r="AQ255" s="64">
        <f t="shared" si="669"/>
        <v>4.54</v>
      </c>
      <c r="AR255" s="65">
        <f t="shared" si="670"/>
        <v>-1.731343128057197E-3</v>
      </c>
      <c r="AS255" s="66">
        <f t="shared" si="671"/>
        <v>24.021147523326739</v>
      </c>
      <c r="AT255" s="67">
        <f t="shared" si="672"/>
        <v>-1.731343128057197E-3</v>
      </c>
      <c r="AU255" s="13">
        <f t="shared" si="687"/>
        <v>-5.3350988085033606</v>
      </c>
      <c r="AV255" s="66">
        <f t="shared" si="673"/>
        <v>-1.4819718912509335E-2</v>
      </c>
      <c r="AW255" s="47">
        <f t="shared" si="674"/>
        <v>-33.994877280673592</v>
      </c>
    </row>
    <row r="256" spans="2:49" ht="18.649999999999999" customHeight="1" thickBot="1">
      <c r="D256" s="45"/>
      <c r="G256" s="46"/>
      <c r="I256" s="45"/>
      <c r="L256" s="46"/>
      <c r="N256" s="45"/>
      <c r="Q256" s="46"/>
      <c r="S256" s="45"/>
      <c r="V256" s="46"/>
      <c r="X256" s="45"/>
      <c r="AA256" s="46"/>
      <c r="AC256" s="45"/>
      <c r="AF256" s="46"/>
      <c r="AH256" s="45"/>
      <c r="AK256" s="46"/>
      <c r="AO256" s="149"/>
      <c r="AP256" s="149"/>
      <c r="AQ256" s="64">
        <f t="shared" si="669"/>
        <v>4.5599999999999996</v>
      </c>
      <c r="AR256" s="65">
        <f t="shared" si="670"/>
        <v>-1.7026792802305548E-3</v>
      </c>
      <c r="AS256" s="66">
        <f t="shared" si="671"/>
        <v>23.914445547156674</v>
      </c>
      <c r="AT256" s="67">
        <f t="shared" si="672"/>
        <v>-1.7026792802305548E-3</v>
      </c>
      <c r="AU256" s="13">
        <f t="shared" si="687"/>
        <v>-5.2876441138151824</v>
      </c>
      <c r="AV256" s="66">
        <f t="shared" si="673"/>
        <v>-1.4687900316153284E-2</v>
      </c>
      <c r="AW256" s="47">
        <f t="shared" si="674"/>
        <v>-34.067365913164707</v>
      </c>
    </row>
    <row r="257" spans="2:49" ht="18.649999999999999" customHeight="1" thickBot="1">
      <c r="D257" s="227" t="s">
        <v>70</v>
      </c>
      <c r="E257" s="228"/>
      <c r="F257" s="229" t="s">
        <v>71</v>
      </c>
      <c r="G257" s="230"/>
      <c r="H257" s="203"/>
      <c r="I257" s="231" t="s">
        <v>15</v>
      </c>
      <c r="J257" s="232"/>
      <c r="K257" s="233" t="s">
        <v>16</v>
      </c>
      <c r="L257" s="234"/>
      <c r="M257" s="30"/>
      <c r="N257" s="231" t="s">
        <v>72</v>
      </c>
      <c r="O257" s="232"/>
      <c r="P257" s="233" t="s">
        <v>73</v>
      </c>
      <c r="Q257" s="234"/>
      <c r="R257" s="30"/>
      <c r="S257" s="227" t="s">
        <v>74</v>
      </c>
      <c r="T257" s="228"/>
      <c r="U257" s="229" t="s">
        <v>75</v>
      </c>
      <c r="V257" s="230"/>
      <c r="W257" s="8"/>
      <c r="X257" s="231" t="s">
        <v>76</v>
      </c>
      <c r="Y257" s="232"/>
      <c r="Z257" s="233" t="s">
        <v>77</v>
      </c>
      <c r="AA257" s="234"/>
      <c r="AB257" s="8"/>
      <c r="AC257" s="231" t="s">
        <v>78</v>
      </c>
      <c r="AD257" s="232"/>
      <c r="AE257" s="233" t="s">
        <v>17</v>
      </c>
      <c r="AF257" s="234"/>
      <c r="AG257" s="8"/>
      <c r="AH257" s="231" t="s">
        <v>79</v>
      </c>
      <c r="AI257" s="232"/>
      <c r="AJ257" s="233" t="s">
        <v>80</v>
      </c>
      <c r="AK257" s="234"/>
      <c r="AL257" s="8"/>
      <c r="AM257" s="52" t="s">
        <v>84</v>
      </c>
      <c r="AO257" s="150" t="s">
        <v>85</v>
      </c>
      <c r="AP257" s="152"/>
      <c r="AQ257" s="64">
        <f t="shared" si="669"/>
        <v>4.58</v>
      </c>
      <c r="AR257" s="65">
        <f t="shared" si="670"/>
        <v>-1.6745984548465318E-3</v>
      </c>
      <c r="AS257" s="66">
        <f t="shared" si="671"/>
        <v>23.808692664880368</v>
      </c>
      <c r="AT257" s="67">
        <f t="shared" si="672"/>
        <v>-1.6745984548465318E-3</v>
      </c>
      <c r="AU257" s="13">
        <f t="shared" si="687"/>
        <v>-5.2408229530592774</v>
      </c>
      <c r="AV257" s="66">
        <f t="shared" si="673"/>
        <v>-1.4557841536275771E-2</v>
      </c>
      <c r="AW257" s="47">
        <f t="shared" si="674"/>
        <v>-34.139573523839914</v>
      </c>
    </row>
    <row r="258" spans="2:49" ht="18.649999999999999" customHeight="1" thickTop="1" thickBot="1">
      <c r="D258" s="37">
        <v>0</v>
      </c>
      <c r="E258" s="41">
        <v>0</v>
      </c>
      <c r="F258" s="39">
        <v>1</v>
      </c>
      <c r="G258" s="40">
        <v>0</v>
      </c>
      <c r="I258" s="37">
        <v>0</v>
      </c>
      <c r="J258" s="41">
        <f t="shared" ref="J258" si="780">IF(0=(1-$J$8*$K$8*$B255^2),10^14,$B255*$K$8/(1-$J$8*$K$8*$B255^2))</f>
        <v>-2.3827322732359946</v>
      </c>
      <c r="K258" s="39">
        <v>1</v>
      </c>
      <c r="L258" s="40">
        <v>0</v>
      </c>
      <c r="N258" s="37">
        <f t="shared" ref="N258" si="781">D258*I255+F258*I258-E258*J255-G258*J258</f>
        <v>0</v>
      </c>
      <c r="O258" s="41">
        <f t="shared" ref="O258" si="782">(D258*J255+E258*I255+F258*J258+G258*I258)</f>
        <v>-2.3827322732359946</v>
      </c>
      <c r="P258" s="39">
        <f t="shared" ref="P258" si="783">D258*K255+F258*K258-E258*L255-G258*L258</f>
        <v>1</v>
      </c>
      <c r="Q258" s="40">
        <f t="shared" ref="Q258" si="784">(D258*L255+E258*K255+F258*L258+G258*K258)</f>
        <v>0</v>
      </c>
      <c r="S258" s="37">
        <v>0</v>
      </c>
      <c r="T258" s="41">
        <v>0</v>
      </c>
      <c r="U258" s="39">
        <v>1</v>
      </c>
      <c r="V258" s="40">
        <v>0</v>
      </c>
      <c r="X258" s="37">
        <f t="shared" ref="X258" si="785">N258*S255+P258*S258-O258*T255-Q258*T258</f>
        <v>0</v>
      </c>
      <c r="Y258" s="41">
        <f t="shared" ref="Y258" si="786">(N258*T255+O258*S255+P258*T258+Q258*S258)</f>
        <v>-2.3827322732359946</v>
      </c>
      <c r="Z258" s="39">
        <f t="shared" ref="Z258" si="787">N258*U255+P258*U258-O258*V255-Q258*V258</f>
        <v>-3.0306170337720983</v>
      </c>
      <c r="AA258" s="40">
        <f t="shared" ref="AA258" si="788">(N258*V255+O258*U255+P258*V258+Q258*U258)</f>
        <v>0</v>
      </c>
      <c r="AB258" s="8"/>
      <c r="AC258" s="37">
        <v>0</v>
      </c>
      <c r="AD258" s="40">
        <f>-1/($AD$8*$B255)</f>
        <v>-1.0918243243243242</v>
      </c>
      <c r="AE258" s="39">
        <v>1</v>
      </c>
      <c r="AF258" s="40">
        <v>0</v>
      </c>
      <c r="AH258" s="37">
        <f>X258*AC255+Z258*AC258-Y258*AD255-AA258*AD258</f>
        <v>0</v>
      </c>
      <c r="AI258" s="41">
        <f>(X258*AD255+Y258*AC255+Z258*AD258+AA258*AC258)</f>
        <v>0.92616912194801415</v>
      </c>
      <c r="AJ258" s="39">
        <f>X258*AE255+Z258*AE258-Y258*AF255-AA258*AF258</f>
        <v>-3.0306170337720983</v>
      </c>
      <c r="AK258" s="40">
        <f>(X258*AF255+Y258*AE255+Z258*AF258+AA258*AE258)</f>
        <v>0</v>
      </c>
      <c r="AL258" s="8"/>
      <c r="AM258" s="54">
        <f t="shared" ref="AM258" si="789">(180/PI())*ATAN(-1*(($AH246*AI255+AK255+$AH$8*AI258+AK258)/($AH$8*AH255+AJ255+$AH$8*AH258+AJ258)))</f>
        <v>31.042495703971902</v>
      </c>
      <c r="AO258" s="151">
        <f t="shared" ref="AO258" si="790">20*LOG(((($AH$8*AH255+AJ255-$AH$8*AH258-AJ258)^2+($AH$8*AI255+AK255-$AH$8*AI258-AK258)^2)/(($AH$8*AH255+AJ255+$AH$8*AH258+AJ258)^2+($AH$8*AI255+AK255+$AH$8*AI258+AK258)^2))^0.5)</f>
        <v>-1.6116441274211861</v>
      </c>
      <c r="AP258" s="152"/>
      <c r="AQ258" s="64">
        <f t="shared" si="669"/>
        <v>4.5999999999999996</v>
      </c>
      <c r="AR258" s="65">
        <f t="shared" si="670"/>
        <v>-1.6470866929390942E-3</v>
      </c>
      <c r="AS258" s="66">
        <f t="shared" si="671"/>
        <v>23.703876205819185</v>
      </c>
      <c r="AT258" s="67">
        <f t="shared" si="672"/>
        <v>-1.6470866929390942E-3</v>
      </c>
      <c r="AU258" s="13">
        <f t="shared" si="687"/>
        <v>-5.1946240491608586</v>
      </c>
      <c r="AV258" s="66">
        <f t="shared" si="673"/>
        <v>-1.4429511247669051E-2</v>
      </c>
      <c r="AW258" s="47">
        <f t="shared" si="674"/>
        <v>-34.211502045582556</v>
      </c>
    </row>
    <row r="259" spans="2:49" ht="18.649999999999999" customHeight="1">
      <c r="AO259" s="48"/>
      <c r="AQ259" s="64">
        <f t="shared" si="669"/>
        <v>4.62</v>
      </c>
      <c r="AR259" s="65">
        <f t="shared" si="670"/>
        <v>-1.620130416925979E-3</v>
      </c>
      <c r="AS259" s="66">
        <f t="shared" si="671"/>
        <v>23.599983724835965</v>
      </c>
      <c r="AT259" s="67">
        <f t="shared" si="672"/>
        <v>-1.620130416925979E-3</v>
      </c>
      <c r="AU259" s="13">
        <f t="shared" si="687"/>
        <v>-5.1490363758307502</v>
      </c>
      <c r="AV259" s="66">
        <f t="shared" si="673"/>
        <v>-1.4302878821752085E-2</v>
      </c>
      <c r="AW259" s="47">
        <f t="shared" si="674"/>
        <v>-34.283153396048299</v>
      </c>
    </row>
    <row r="260" spans="2:49" ht="18.649999999999999" customHeight="1" thickBot="1">
      <c r="E260" s="29" t="s">
        <v>9</v>
      </c>
      <c r="J260" s="29" t="s">
        <v>10</v>
      </c>
      <c r="O260" s="29" t="s">
        <v>11</v>
      </c>
      <c r="T260" s="29" t="s">
        <v>12</v>
      </c>
      <c r="Y260" s="29" t="s">
        <v>13</v>
      </c>
      <c r="AD260" s="29" t="s">
        <v>12</v>
      </c>
      <c r="AI260" s="29" t="s">
        <v>81</v>
      </c>
      <c r="AQ260" s="64">
        <f t="shared" si="669"/>
        <v>4.6399999999999997</v>
      </c>
      <c r="AR260" s="65">
        <f t="shared" si="670"/>
        <v>-1.5937164190236682E-3</v>
      </c>
      <c r="AS260" s="66">
        <f t="shared" si="671"/>
        <v>23.497002997319353</v>
      </c>
      <c r="AT260" s="67">
        <f t="shared" si="672"/>
        <v>-1.5937164190236682E-3</v>
      </c>
      <c r="AU260" s="13">
        <f t="shared" si="687"/>
        <v>-5.1040491508708525</v>
      </c>
      <c r="AV260" s="66">
        <f t="shared" si="673"/>
        <v>-1.417791430797459E-2</v>
      </c>
      <c r="AW260" s="47">
        <f t="shared" si="674"/>
        <v>-34.354529477687066</v>
      </c>
    </row>
    <row r="261" spans="2:49" ht="18.649999999999999" customHeight="1" thickBot="1">
      <c r="B261" s="28"/>
      <c r="D261" s="227" t="s">
        <v>70</v>
      </c>
      <c r="E261" s="228"/>
      <c r="F261" s="229" t="s">
        <v>71</v>
      </c>
      <c r="G261" s="230"/>
      <c r="H261" s="203"/>
      <c r="I261" s="231" t="s">
        <v>15</v>
      </c>
      <c r="J261" s="232"/>
      <c r="K261" s="233" t="s">
        <v>16</v>
      </c>
      <c r="L261" s="234"/>
      <c r="M261" s="30"/>
      <c r="N261" s="231" t="s">
        <v>72</v>
      </c>
      <c r="O261" s="232"/>
      <c r="P261" s="233" t="s">
        <v>73</v>
      </c>
      <c r="Q261" s="234"/>
      <c r="R261" s="30"/>
      <c r="S261" s="227" t="s">
        <v>74</v>
      </c>
      <c r="T261" s="228"/>
      <c r="U261" s="229" t="s">
        <v>75</v>
      </c>
      <c r="V261" s="230"/>
      <c r="W261" s="8"/>
      <c r="X261" s="231" t="s">
        <v>76</v>
      </c>
      <c r="Y261" s="232"/>
      <c r="Z261" s="233" t="s">
        <v>77</v>
      </c>
      <c r="AA261" s="234"/>
      <c r="AB261" s="8"/>
      <c r="AC261" s="231" t="s">
        <v>78</v>
      </c>
      <c r="AD261" s="232"/>
      <c r="AE261" s="233" t="s">
        <v>17</v>
      </c>
      <c r="AF261" s="234"/>
      <c r="AG261" s="8"/>
      <c r="AH261" s="231" t="s">
        <v>79</v>
      </c>
      <c r="AI261" s="232"/>
      <c r="AJ261" s="233" t="s">
        <v>80</v>
      </c>
      <c r="AK261" s="234"/>
      <c r="AL261" s="8"/>
      <c r="AM261" s="35" t="s">
        <v>82</v>
      </c>
      <c r="AO261" s="147" t="s">
        <v>83</v>
      </c>
      <c r="AP261" s="153"/>
      <c r="AQ261" s="64">
        <f t="shared" si="669"/>
        <v>4.66</v>
      </c>
      <c r="AR261" s="65">
        <f t="shared" si="670"/>
        <v>-1.5678318500151876E-3</v>
      </c>
      <c r="AS261" s="66">
        <f t="shared" si="671"/>
        <v>23.394922014301933</v>
      </c>
      <c r="AT261" s="67">
        <f t="shared" si="672"/>
        <v>-1.5678318500151876E-3</v>
      </c>
      <c r="AU261" s="13">
        <f t="shared" si="687"/>
        <v>-5.0596518297031787</v>
      </c>
      <c r="AV261" s="66">
        <f t="shared" si="673"/>
        <v>-1.4054588415842163E-2</v>
      </c>
      <c r="AW261" s="47">
        <f t="shared" si="674"/>
        <v>-34.42563217777176</v>
      </c>
    </row>
    <row r="262" spans="2:49" ht="18.649999999999999" customHeight="1" thickTop="1" thickBot="1">
      <c r="B262" s="55">
        <v>0.76</v>
      </c>
      <c r="D262" s="37">
        <v>1</v>
      </c>
      <c r="E262" s="38">
        <v>0</v>
      </c>
      <c r="F262" s="39">
        <v>0</v>
      </c>
      <c r="G262" s="40">
        <f t="shared" ref="G262" si="791">-1/($E$8*$B262)</f>
        <v>-0.84102631578947362</v>
      </c>
      <c r="I262" s="37">
        <v>1</v>
      </c>
      <c r="J262" s="41">
        <v>0</v>
      </c>
      <c r="K262" s="39">
        <v>0</v>
      </c>
      <c r="L262" s="40">
        <v>0</v>
      </c>
      <c r="N262" s="37">
        <f t="shared" ref="N262" si="792">D262*I262+F262*I265-E262*J262-G262*J265</f>
        <v>-0.88956456883678636</v>
      </c>
      <c r="O262" s="41">
        <f t="shared" ref="O262" si="793">(D262*J262+E262*I262+F262*J265+G262*I265)</f>
        <v>0</v>
      </c>
      <c r="P262" s="39">
        <f t="shared" ref="P262" si="794">D262*K262+F262*K265-E262*L262-G262*L265</f>
        <v>0</v>
      </c>
      <c r="Q262" s="40">
        <f t="shared" ref="Q262" si="795">(D262*L262+E262*K262+F262*L265+G262*K265)</f>
        <v>-0.84102631578947362</v>
      </c>
      <c r="S262" s="37">
        <v>1</v>
      </c>
      <c r="T262" s="38">
        <v>0</v>
      </c>
      <c r="U262" s="39">
        <v>0</v>
      </c>
      <c r="V262" s="40">
        <f t="shared" ref="V262" si="796">-1/($T$8*$B262)</f>
        <v>-1.6470789473684209</v>
      </c>
      <c r="X262" s="37">
        <f t="shared" ref="X262" si="797">N262*S262+P262*S265-O262*T262-Q262*T265</f>
        <v>-0.88956456883678636</v>
      </c>
      <c r="Y262" s="41">
        <f t="shared" ref="Y262" si="798">(N262*T262+O262*S262+P262*T265+Q262*S265)</f>
        <v>0</v>
      </c>
      <c r="Z262" s="39">
        <f t="shared" ref="Z262" si="799">N262*U262+P262*U265-O262*V262-Q262*V265</f>
        <v>0</v>
      </c>
      <c r="AA262" s="40">
        <f t="shared" ref="AA262" si="800">(N262*V262+O262*U262+P262*V265+Q262*U265)</f>
        <v>0.62415675786646363</v>
      </c>
      <c r="AB262" s="8"/>
      <c r="AC262" s="37">
        <v>1</v>
      </c>
      <c r="AD262" s="38">
        <v>0</v>
      </c>
      <c r="AE262" s="39">
        <v>0</v>
      </c>
      <c r="AF262" s="40">
        <v>0</v>
      </c>
      <c r="AH262" s="37">
        <f>X262*AC262+Z262*AC265-Y262*AD262-AA262*AD265</f>
        <v>-0.22602844710230063</v>
      </c>
      <c r="AI262" s="41">
        <f>(X262*AD262+Y262*AC262+Z262*AD265+AA262*AC265)</f>
        <v>0</v>
      </c>
      <c r="AJ262" s="39">
        <f>X262*AE262+Z262*AE265-Y262*AF262-AA262*AF265</f>
        <v>0</v>
      </c>
      <c r="AK262" s="40">
        <f>(X262*AF262+Y262*AE262+Z262*AF265+AA262*AE265)</f>
        <v>0.62415675786646363</v>
      </c>
      <c r="AL262" s="8"/>
      <c r="AM262" s="43">
        <f t="shared" ref="AM262" si="801">20*LOG((2*$AH$8)/(($AH$8*AH262+AJ262+$AH$8*AH265+AJ265)^2+($AH$8*AI262+AK262+$AH$8*AI265+AK265)^2)^0.5)</f>
        <v>-4.0326079474480565</v>
      </c>
      <c r="AO262" s="148">
        <f t="shared" ref="AO262" si="802">((AH262^2+AI262^2)/(AH265^2+AI265^2))^0.5</f>
        <v>0.36210932373188492</v>
      </c>
      <c r="AP262" s="153"/>
      <c r="AQ262" s="64">
        <f t="shared" si="669"/>
        <v>4.68</v>
      </c>
      <c r="AR262" s="65">
        <f t="shared" si="670"/>
        <v>-1.542464208417946E-3</v>
      </c>
      <c r="AS262" s="66">
        <f t="shared" si="671"/>
        <v>23.293728977707872</v>
      </c>
      <c r="AT262" s="67">
        <f t="shared" si="672"/>
        <v>-1.542464208417946E-3</v>
      </c>
      <c r="AU262" s="13">
        <f t="shared" si="687"/>
        <v>-5.0158340990873196</v>
      </c>
      <c r="AV262" s="66">
        <f t="shared" si="673"/>
        <v>-1.3932872497464777E-2</v>
      </c>
      <c r="AW262" s="47">
        <f t="shared" si="674"/>
        <v>-34.496463368433105</v>
      </c>
    </row>
    <row r="263" spans="2:49" ht="18.649999999999999" customHeight="1" thickBot="1">
      <c r="D263" s="45"/>
      <c r="G263" s="46"/>
      <c r="I263" s="45"/>
      <c r="L263" s="46"/>
      <c r="N263" s="45"/>
      <c r="Q263" s="46"/>
      <c r="S263" s="45"/>
      <c r="V263" s="46"/>
      <c r="X263" s="45"/>
      <c r="AA263" s="46"/>
      <c r="AC263" s="45"/>
      <c r="AF263" s="46"/>
      <c r="AH263" s="45"/>
      <c r="AK263" s="46"/>
      <c r="AO263" s="149"/>
      <c r="AP263" s="149"/>
      <c r="AQ263" s="64">
        <f t="shared" si="669"/>
        <v>4.7</v>
      </c>
      <c r="AR263" s="65">
        <f t="shared" si="670"/>
        <v>-1.5176013299937035E-3</v>
      </c>
      <c r="AS263" s="66">
        <f t="shared" si="671"/>
        <v>23.193412295726123</v>
      </c>
      <c r="AT263" s="67">
        <f t="shared" si="672"/>
        <v>-1.5176013299937035E-3</v>
      </c>
      <c r="AU263" s="13">
        <f t="shared" si="687"/>
        <v>-4.9725858710387874</v>
      </c>
      <c r="AV263" s="66">
        <f t="shared" si="673"/>
        <v>-1.3812738530663298E-2</v>
      </c>
      <c r="AW263" s="47">
        <f t="shared" si="674"/>
        <v>-34.567024906700262</v>
      </c>
    </row>
    <row r="264" spans="2:49" ht="18.649999999999999" customHeight="1" thickBot="1">
      <c r="D264" s="227" t="s">
        <v>70</v>
      </c>
      <c r="E264" s="228"/>
      <c r="F264" s="229" t="s">
        <v>71</v>
      </c>
      <c r="G264" s="230"/>
      <c r="H264" s="203"/>
      <c r="I264" s="231" t="s">
        <v>15</v>
      </c>
      <c r="J264" s="232"/>
      <c r="K264" s="233" t="s">
        <v>16</v>
      </c>
      <c r="L264" s="234"/>
      <c r="M264" s="30"/>
      <c r="N264" s="231" t="s">
        <v>72</v>
      </c>
      <c r="O264" s="232"/>
      <c r="P264" s="233" t="s">
        <v>73</v>
      </c>
      <c r="Q264" s="234"/>
      <c r="R264" s="30"/>
      <c r="S264" s="227" t="s">
        <v>74</v>
      </c>
      <c r="T264" s="228"/>
      <c r="U264" s="229" t="s">
        <v>75</v>
      </c>
      <c r="V264" s="230"/>
      <c r="W264" s="8"/>
      <c r="X264" s="231" t="s">
        <v>76</v>
      </c>
      <c r="Y264" s="232"/>
      <c r="Z264" s="233" t="s">
        <v>77</v>
      </c>
      <c r="AA264" s="234"/>
      <c r="AB264" s="8"/>
      <c r="AC264" s="231" t="s">
        <v>78</v>
      </c>
      <c r="AD264" s="232"/>
      <c r="AE264" s="233" t="s">
        <v>17</v>
      </c>
      <c r="AF264" s="234"/>
      <c r="AG264" s="8"/>
      <c r="AH264" s="231" t="s">
        <v>79</v>
      </c>
      <c r="AI264" s="232"/>
      <c r="AJ264" s="233" t="s">
        <v>80</v>
      </c>
      <c r="AK264" s="234"/>
      <c r="AL264" s="8"/>
      <c r="AM264" s="52" t="s">
        <v>84</v>
      </c>
      <c r="AO264" s="150" t="s">
        <v>85</v>
      </c>
      <c r="AP264" s="152"/>
      <c r="AQ264" s="64">
        <f t="shared" si="669"/>
        <v>4.72</v>
      </c>
      <c r="AR264" s="65">
        <f t="shared" si="670"/>
        <v>-1.4932313775987056E-3</v>
      </c>
      <c r="AS264" s="66">
        <f t="shared" si="671"/>
        <v>23.093960578305349</v>
      </c>
      <c r="AT264" s="67">
        <f t="shared" si="672"/>
        <v>-1.4932313775987056E-3</v>
      </c>
      <c r="AU264" s="13">
        <f t="shared" si="687"/>
        <v>-4.9298972769293599</v>
      </c>
      <c r="AV264" s="66">
        <f t="shared" si="673"/>
        <v>-1.3694159102581555E-2</v>
      </c>
      <c r="AW264" s="47">
        <f t="shared" si="674"/>
        <v>-34.63731863454673</v>
      </c>
    </row>
    <row r="265" spans="2:49" ht="18.649999999999999" customHeight="1" thickTop="1" thickBot="1">
      <c r="D265" s="37">
        <v>0</v>
      </c>
      <c r="E265" s="41">
        <v>0</v>
      </c>
      <c r="F265" s="39">
        <v>1</v>
      </c>
      <c r="G265" s="40">
        <v>0</v>
      </c>
      <c r="I265" s="37">
        <v>0</v>
      </c>
      <c r="J265" s="41">
        <f t="shared" ref="J265" si="803">IF(0=(1-$J$8*$K$8*$B262^2),10^14,$B262*$K$8/(1-$J$8*$K$8*$B262^2))</f>
        <v>-2.2467365567069648</v>
      </c>
      <c r="K265" s="39">
        <v>1</v>
      </c>
      <c r="L265" s="40">
        <v>0</v>
      </c>
      <c r="N265" s="37">
        <f t="shared" ref="N265" si="804">D265*I262+F265*I265-E265*J262-G265*J265</f>
        <v>0</v>
      </c>
      <c r="O265" s="41">
        <f t="shared" ref="O265" si="805">(D265*J262+E265*I262+F265*J265+G265*I265)</f>
        <v>-2.2467365567069648</v>
      </c>
      <c r="P265" s="39">
        <f t="shared" ref="P265" si="806">D265*K262+F265*K265-E265*L262-G265*L265</f>
        <v>1</v>
      </c>
      <c r="Q265" s="40">
        <f t="shared" ref="Q265" si="807">(D265*L262+E265*K262+F265*L265+G265*K265)</f>
        <v>0</v>
      </c>
      <c r="S265" s="37">
        <v>0</v>
      </c>
      <c r="T265" s="41">
        <v>0</v>
      </c>
      <c r="U265" s="39">
        <v>1</v>
      </c>
      <c r="V265" s="40">
        <v>0</v>
      </c>
      <c r="X265" s="37">
        <f t="shared" ref="X265" si="808">N265*S262+P265*S265-O265*T262-Q265*T265</f>
        <v>0</v>
      </c>
      <c r="Y265" s="41">
        <f t="shared" ref="Y265" si="809">(N265*T262+O265*S262+P265*T265+Q265*S265)</f>
        <v>-2.2467365567069648</v>
      </c>
      <c r="Z265" s="39">
        <f t="shared" ref="Z265" si="810">N265*U262+P265*U265-O265*V262-Q265*V265</f>
        <v>-2.7005524828350582</v>
      </c>
      <c r="AA265" s="40">
        <f t="shared" ref="AA265" si="811">(N265*V262+O265*U262+P265*V265+Q265*U265)</f>
        <v>0</v>
      </c>
      <c r="AB265" s="8"/>
      <c r="AC265" s="37">
        <v>0</v>
      </c>
      <c r="AD265" s="40">
        <f>-1/($AD$8*$B262)</f>
        <v>-1.0630921052631577</v>
      </c>
      <c r="AE265" s="39">
        <v>1</v>
      </c>
      <c r="AF265" s="40">
        <v>0</v>
      </c>
      <c r="AH265" s="37">
        <f>X265*AC262+Z265*AC265-Y265*AD262-AA265*AD265</f>
        <v>0</v>
      </c>
      <c r="AI265" s="41">
        <f>(X265*AD262+Y265*AC262+Z265*AD265+AA265*AC265)</f>
        <v>0.62419946764380452</v>
      </c>
      <c r="AJ265" s="39">
        <f>X265*AE262+Z265*AE265-Y265*AF262-AA265*AF265</f>
        <v>-2.7005524828350582</v>
      </c>
      <c r="AK265" s="40">
        <f>(X265*AF262+Y265*AE262+Z265*AF265+AA265*AE265)</f>
        <v>0</v>
      </c>
      <c r="AL265" s="8"/>
      <c r="AM265" s="54">
        <f t="shared" ref="AM265" si="812">(180/PI())*ATAN(-1*(($AH253*AI262+AK262+$AH$8*AI265+AK265)/($AH$8*AH262+AJ262+$AH$8*AH265+AJ265)))</f>
        <v>23.101054702338185</v>
      </c>
      <c r="AO265" s="151">
        <f t="shared" ref="AO265" si="813">20*LOG(((($AH$8*AH262+AJ262-$AH$8*AH265-AJ265)^2+($AH$8*AI262+AK262-$AH$8*AI265-AK265)^2)/(($AH$8*AH262+AJ262+$AH$8*AH265+AJ265)^2+($AH$8*AI262+AK262+$AH$8*AI265+AK265)^2))^0.5)</f>
        <v>-2.1833743276449216</v>
      </c>
      <c r="AP265" s="152"/>
      <c r="AQ265" s="64">
        <f t="shared" si="669"/>
        <v>4.74</v>
      </c>
      <c r="AR265" s="65">
        <f t="shared" si="670"/>
        <v>-1.4693428313816562E-3</v>
      </c>
      <c r="AS265" s="66">
        <f t="shared" si="671"/>
        <v>22.99536263276676</v>
      </c>
      <c r="AT265" s="67">
        <f t="shared" si="672"/>
        <v>-1.4693428313816562E-3</v>
      </c>
      <c r="AU265" s="13">
        <f t="shared" si="687"/>
        <v>-4.8877586617693298</v>
      </c>
      <c r="AV265" s="66">
        <f t="shared" si="673"/>
        <v>-1.3577107393803694E-2</v>
      </c>
      <c r="AW265" s="47">
        <f t="shared" si="674"/>
        <v>-34.707346378941686</v>
      </c>
    </row>
    <row r="266" spans="2:49" ht="18.649999999999999" customHeight="1">
      <c r="AO266" s="48"/>
      <c r="AQ266" s="64">
        <f t="shared" si="669"/>
        <v>4.76</v>
      </c>
      <c r="AR266" s="65">
        <f t="shared" si="670"/>
        <v>-1.4459244792918921E-3</v>
      </c>
      <c r="AS266" s="66">
        <f t="shared" si="671"/>
        <v>22.897607459531375</v>
      </c>
      <c r="AT266" s="67">
        <f t="shared" si="672"/>
        <v>-1.4459244792918921E-3</v>
      </c>
      <c r="AU266" s="13">
        <f t="shared" si="687"/>
        <v>-4.8461605786614061</v>
      </c>
      <c r="AV266" s="66">
        <f t="shared" si="673"/>
        <v>-1.346155716294835E-2</v>
      </c>
      <c r="AW266" s="47">
        <f t="shared" si="674"/>
        <v>-34.777109951905651</v>
      </c>
    </row>
    <row r="267" spans="2:49" ht="18.649999999999999" customHeight="1" thickBot="1">
      <c r="E267" s="29" t="s">
        <v>9</v>
      </c>
      <c r="J267" s="29" t="s">
        <v>10</v>
      </c>
      <c r="O267" s="29" t="s">
        <v>11</v>
      </c>
      <c r="T267" s="29" t="s">
        <v>12</v>
      </c>
      <c r="Y267" s="29" t="s">
        <v>13</v>
      </c>
      <c r="AD267" s="29" t="s">
        <v>12</v>
      </c>
      <c r="AI267" s="29" t="s">
        <v>81</v>
      </c>
      <c r="AQ267" s="64">
        <f t="shared" si="669"/>
        <v>4.78</v>
      </c>
      <c r="AR267" s="65">
        <f t="shared" si="670"/>
        <v>-1.4229654078996422E-3</v>
      </c>
      <c r="AS267" s="66">
        <f t="shared" si="671"/>
        <v>22.800684247958145</v>
      </c>
      <c r="AT267" s="67">
        <f t="shared" si="672"/>
        <v>-1.4229654078996422E-3</v>
      </c>
      <c r="AU267" s="13">
        <f t="shared" si="687"/>
        <v>-4.8050937834294727</v>
      </c>
      <c r="AV267" s="66">
        <f t="shared" si="673"/>
        <v>-1.3347482731748536E-2</v>
      </c>
      <c r="AW267" s="47">
        <f t="shared" si="674"/>
        <v>-34.846611150570943</v>
      </c>
    </row>
    <row r="268" spans="2:49" ht="18.649999999999999" customHeight="1" thickBot="1">
      <c r="B268" s="28"/>
      <c r="D268" s="227" t="s">
        <v>70</v>
      </c>
      <c r="E268" s="228"/>
      <c r="F268" s="229" t="s">
        <v>71</v>
      </c>
      <c r="G268" s="230"/>
      <c r="H268" s="203"/>
      <c r="I268" s="231" t="s">
        <v>15</v>
      </c>
      <c r="J268" s="232"/>
      <c r="K268" s="233" t="s">
        <v>16</v>
      </c>
      <c r="L268" s="234"/>
      <c r="M268" s="30"/>
      <c r="N268" s="231" t="s">
        <v>72</v>
      </c>
      <c r="O268" s="232"/>
      <c r="P268" s="233" t="s">
        <v>73</v>
      </c>
      <c r="Q268" s="234"/>
      <c r="R268" s="30"/>
      <c r="S268" s="227" t="s">
        <v>74</v>
      </c>
      <c r="T268" s="228"/>
      <c r="U268" s="229" t="s">
        <v>75</v>
      </c>
      <c r="V268" s="230"/>
      <c r="W268" s="8"/>
      <c r="X268" s="231" t="s">
        <v>76</v>
      </c>
      <c r="Y268" s="232"/>
      <c r="Z268" s="233" t="s">
        <v>77</v>
      </c>
      <c r="AA268" s="234"/>
      <c r="AB268" s="8"/>
      <c r="AC268" s="231" t="s">
        <v>78</v>
      </c>
      <c r="AD268" s="232"/>
      <c r="AE268" s="233" t="s">
        <v>17</v>
      </c>
      <c r="AF268" s="234"/>
      <c r="AG268" s="8"/>
      <c r="AH268" s="231" t="s">
        <v>79</v>
      </c>
      <c r="AI268" s="232"/>
      <c r="AJ268" s="233" t="s">
        <v>80</v>
      </c>
      <c r="AK268" s="234"/>
      <c r="AL268" s="8"/>
      <c r="AM268" s="35" t="s">
        <v>82</v>
      </c>
      <c r="AO268" s="147" t="s">
        <v>83</v>
      </c>
      <c r="AP268" s="153"/>
      <c r="AQ268" s="64">
        <f t="shared" si="669"/>
        <v>4.8</v>
      </c>
      <c r="AR268" s="65">
        <f t="shared" si="670"/>
        <v>-1.4004549935187076E-3</v>
      </c>
      <c r="AS268" s="66">
        <f t="shared" si="671"/>
        <v>22.704582372289558</v>
      </c>
      <c r="AT268" s="67">
        <f t="shared" si="672"/>
        <v>-1.4004549935187076E-3</v>
      </c>
      <c r="AU268" s="13">
        <f t="shared" si="687"/>
        <v>-4.7645492293970868</v>
      </c>
      <c r="AV268" s="66">
        <f t="shared" si="673"/>
        <v>-1.3234858970547464E-2</v>
      </c>
      <c r="AW268" s="47">
        <f t="shared" si="674"/>
        <v>-34.915851757246024</v>
      </c>
    </row>
    <row r="269" spans="2:49" ht="18.649999999999999" customHeight="1" thickTop="1" thickBot="1">
      <c r="B269" s="55">
        <v>0.78</v>
      </c>
      <c r="D269" s="37">
        <v>1</v>
      </c>
      <c r="E269" s="38">
        <v>0</v>
      </c>
      <c r="F269" s="39">
        <v>0</v>
      </c>
      <c r="G269" s="40">
        <f t="shared" ref="G269" si="814">-1/($E$8*$B269)</f>
        <v>-0.81946153846153835</v>
      </c>
      <c r="I269" s="37">
        <v>1</v>
      </c>
      <c r="J269" s="41">
        <v>0</v>
      </c>
      <c r="K269" s="39">
        <v>0</v>
      </c>
      <c r="L269" s="40">
        <v>0</v>
      </c>
      <c r="N269" s="37">
        <f t="shared" ref="N269" si="815">D269*I269+F269*I272-E269*J269-G269*J272</f>
        <v>-0.74302328309391985</v>
      </c>
      <c r="O269" s="41">
        <f t="shared" ref="O269" si="816">(D269*J269+E269*I269+F269*J272+G269*I272)</f>
        <v>0</v>
      </c>
      <c r="P269" s="39">
        <f t="shared" ref="P269" si="817">D269*K269+F269*K272-E269*L269-G269*L272</f>
        <v>0</v>
      </c>
      <c r="Q269" s="40">
        <f t="shared" ref="Q269" si="818">(D269*L269+E269*K269+F269*L272+G269*K272)</f>
        <v>-0.81946153846153835</v>
      </c>
      <c r="S269" s="37">
        <v>1</v>
      </c>
      <c r="T269" s="38">
        <v>0</v>
      </c>
      <c r="U269" s="39">
        <v>0</v>
      </c>
      <c r="V269" s="40">
        <f t="shared" ref="V269" si="819">-1/($T$8*$B269)</f>
        <v>-1.6048461538461538</v>
      </c>
      <c r="X269" s="37">
        <f t="shared" ref="X269" si="820">N269*S269+P269*S272-O269*T269-Q269*T272</f>
        <v>-0.74302328309391985</v>
      </c>
      <c r="Y269" s="41">
        <f t="shared" ref="Y269" si="821">(N269*T269+O269*S269+P269*T272+Q269*S272)</f>
        <v>0</v>
      </c>
      <c r="Z269" s="39">
        <f t="shared" ref="Z269" si="822">N269*U269+P269*U272-O269*V269-Q269*V272</f>
        <v>0</v>
      </c>
      <c r="AA269" s="40">
        <f t="shared" ref="AA269" si="823">(N269*V269+O269*U269+P269*V272+Q269*U272)</f>
        <v>0.37297651962988077</v>
      </c>
      <c r="AB269" s="8"/>
      <c r="AC269" s="37">
        <v>1</v>
      </c>
      <c r="AD269" s="38">
        <v>0</v>
      </c>
      <c r="AE269" s="39">
        <v>0</v>
      </c>
      <c r="AF269" s="40">
        <v>0</v>
      </c>
      <c r="AH269" s="37">
        <f>X269*AC269+Z269*AC272-Y269*AD269-AA269*AD272</f>
        <v>-0.35668177151063507</v>
      </c>
      <c r="AI269" s="41">
        <f>(X269*AD269+Y269*AC269+Z269*AD272+AA269*AC272)</f>
        <v>0</v>
      </c>
      <c r="AJ269" s="39">
        <f>X269*AE269+Z269*AE272-Y269*AF269-AA269*AF272</f>
        <v>0</v>
      </c>
      <c r="AK269" s="40">
        <f>(X269*AF269+Y269*AE269+Z269*AF272+AA269*AE272)</f>
        <v>0.37297651962988077</v>
      </c>
      <c r="AL269" s="8"/>
      <c r="AM269" s="43">
        <f t="shared" ref="AM269" si="824">20*LOG((2*$AH$8)/(($AH$8*AH269+AJ269+$AH$8*AH272+AJ272)^2+($AH$8*AI269+AK269+$AH$8*AI272+AK272)^2)^0.5)</f>
        <v>-3.1338013291998634</v>
      </c>
      <c r="AO269" s="148">
        <f t="shared" ref="AO269" si="825">((AH269^2+AI269^2)/(AH272^2+AI272^2))^0.5</f>
        <v>0.95621318308957137</v>
      </c>
      <c r="AP269" s="153"/>
      <c r="AQ269" s="64">
        <f t="shared" si="669"/>
        <v>4.82</v>
      </c>
      <c r="AR269" s="65">
        <f t="shared" si="670"/>
        <v>-1.3783828936170619E-3</v>
      </c>
      <c r="AS269" s="66">
        <f t="shared" si="671"/>
        <v>22.609291387701614</v>
      </c>
      <c r="AT269" s="67">
        <f t="shared" si="672"/>
        <v>-1.3783828936170619E-3</v>
      </c>
      <c r="AU269" s="13">
        <f t="shared" si="687"/>
        <v>-4.7245180623300636</v>
      </c>
      <c r="AV269" s="66">
        <f t="shared" si="673"/>
        <v>-1.3123661284250177E-2</v>
      </c>
      <c r="AW269" s="47">
        <f t="shared" si="674"/>
        <v>-34.984833539483773</v>
      </c>
    </row>
    <row r="270" spans="2:49" ht="18.649999999999999" customHeight="1" thickBot="1">
      <c r="D270" s="45"/>
      <c r="G270" s="46"/>
      <c r="I270" s="45"/>
      <c r="L270" s="46"/>
      <c r="N270" s="45"/>
      <c r="Q270" s="46"/>
      <c r="S270" s="45"/>
      <c r="V270" s="46"/>
      <c r="X270" s="45"/>
      <c r="AA270" s="46"/>
      <c r="AC270" s="45"/>
      <c r="AF270" s="46"/>
      <c r="AH270" s="45"/>
      <c r="AK270" s="46"/>
      <c r="AO270" s="149"/>
      <c r="AP270" s="149"/>
      <c r="AQ270" s="64">
        <f t="shared" si="669"/>
        <v>4.84</v>
      </c>
      <c r="AR270" s="65">
        <f t="shared" si="670"/>
        <v>-1.3567390385018393E-3</v>
      </c>
      <c r="AS270" s="66">
        <f t="shared" si="671"/>
        <v>22.514801026455014</v>
      </c>
      <c r="AT270" s="67">
        <f t="shared" si="672"/>
        <v>-1.3567390385018393E-3</v>
      </c>
      <c r="AU270" s="13">
        <f t="shared" si="687"/>
        <v>-4.68499161553442</v>
      </c>
      <c r="AV270" s="66">
        <f t="shared" si="673"/>
        <v>-1.3013865598706723E-2</v>
      </c>
      <c r="AW270" s="47">
        <f t="shared" si="674"/>
        <v>-35.053558250153387</v>
      </c>
    </row>
    <row r="271" spans="2:49" ht="18.649999999999999" customHeight="1" thickBot="1">
      <c r="D271" s="227" t="s">
        <v>70</v>
      </c>
      <c r="E271" s="228"/>
      <c r="F271" s="229" t="s">
        <v>71</v>
      </c>
      <c r="G271" s="230"/>
      <c r="H271" s="203"/>
      <c r="I271" s="231" t="s">
        <v>15</v>
      </c>
      <c r="J271" s="232"/>
      <c r="K271" s="233" t="s">
        <v>16</v>
      </c>
      <c r="L271" s="234"/>
      <c r="M271" s="30"/>
      <c r="N271" s="231" t="s">
        <v>72</v>
      </c>
      <c r="O271" s="232"/>
      <c r="P271" s="233" t="s">
        <v>73</v>
      </c>
      <c r="Q271" s="234"/>
      <c r="R271" s="30"/>
      <c r="S271" s="227" t="s">
        <v>74</v>
      </c>
      <c r="T271" s="228"/>
      <c r="U271" s="229" t="s">
        <v>75</v>
      </c>
      <c r="V271" s="230"/>
      <c r="W271" s="8"/>
      <c r="X271" s="231" t="s">
        <v>76</v>
      </c>
      <c r="Y271" s="232"/>
      <c r="Z271" s="233" t="s">
        <v>77</v>
      </c>
      <c r="AA271" s="234"/>
      <c r="AB271" s="8"/>
      <c r="AC271" s="231" t="s">
        <v>78</v>
      </c>
      <c r="AD271" s="232"/>
      <c r="AE271" s="233" t="s">
        <v>17</v>
      </c>
      <c r="AF271" s="234"/>
      <c r="AG271" s="8"/>
      <c r="AH271" s="231" t="s">
        <v>79</v>
      </c>
      <c r="AI271" s="232"/>
      <c r="AJ271" s="233" t="s">
        <v>80</v>
      </c>
      <c r="AK271" s="234"/>
      <c r="AL271" s="8"/>
      <c r="AM271" s="52" t="s">
        <v>84</v>
      </c>
      <c r="AO271" s="150" t="s">
        <v>85</v>
      </c>
      <c r="AP271" s="152"/>
      <c r="AQ271" s="64">
        <f t="shared" si="669"/>
        <v>4.8600000000000003</v>
      </c>
      <c r="AR271" s="65">
        <f t="shared" si="670"/>
        <v>-1.3355136232700139E-3</v>
      </c>
      <c r="AS271" s="66">
        <f t="shared" si="671"/>
        <v>22.421101194144324</v>
      </c>
      <c r="AT271" s="67">
        <f t="shared" si="672"/>
        <v>-1.3355136232700139E-3</v>
      </c>
      <c r="AU271" s="13">
        <f t="shared" si="687"/>
        <v>-4.6459614050884497</v>
      </c>
      <c r="AV271" s="66">
        <f t="shared" si="673"/>
        <v>-1.2905448347467915E-2</v>
      </c>
      <c r="AW271" s="47">
        <f t="shared" si="674"/>
        <v>-35.122027627515529</v>
      </c>
    </row>
    <row r="272" spans="2:49" ht="18.649999999999999" customHeight="1" thickTop="1" thickBot="1">
      <c r="D272" s="37">
        <v>0</v>
      </c>
      <c r="E272" s="41">
        <v>0</v>
      </c>
      <c r="F272" s="39">
        <v>1</v>
      </c>
      <c r="G272" s="40">
        <v>0</v>
      </c>
      <c r="I272" s="37">
        <v>0</v>
      </c>
      <c r="J272" s="41">
        <f t="shared" ref="J272" si="826">IF(0=(1-$J$8*$K$8*$B269^2),10^14,$B269*$K$8/(1-$J$8*$K$8*$B269^2))</f>
        <v>-2.127034889723173</v>
      </c>
      <c r="K272" s="39">
        <v>1</v>
      </c>
      <c r="L272" s="40">
        <v>0</v>
      </c>
      <c r="N272" s="37">
        <f t="shared" ref="N272" si="827">D272*I269+F272*I272-E272*J269-G272*J272</f>
        <v>0</v>
      </c>
      <c r="O272" s="41">
        <f t="shared" ref="O272" si="828">(D272*J269+E272*I269+F272*J272+G272*I272)</f>
        <v>-2.127034889723173</v>
      </c>
      <c r="P272" s="39">
        <f t="shared" ref="P272" si="829">D272*K269+F272*K272-E272*L269-G272*L272</f>
        <v>1</v>
      </c>
      <c r="Q272" s="40">
        <f t="shared" ref="Q272" si="830">(D272*L269+E272*K269+F272*L272+G272*K272)</f>
        <v>0</v>
      </c>
      <c r="S272" s="37">
        <v>0</v>
      </c>
      <c r="T272" s="41">
        <v>0</v>
      </c>
      <c r="U272" s="39">
        <v>1</v>
      </c>
      <c r="V272" s="40">
        <v>0</v>
      </c>
      <c r="X272" s="37">
        <f t="shared" ref="X272" si="831">N272*S269+P272*S272-O272*T269-Q272*T272</f>
        <v>0</v>
      </c>
      <c r="Y272" s="41">
        <f t="shared" ref="Y272" si="832">(N272*T269+O272*S269+P272*T272+Q272*S272)</f>
        <v>-2.127034889723173</v>
      </c>
      <c r="Z272" s="39">
        <f t="shared" ref="Z272" si="833">N272*U269+P272*U272-O272*V269-Q272*V272</f>
        <v>-2.4135637618688119</v>
      </c>
      <c r="AA272" s="40">
        <f t="shared" ref="AA272" si="834">(N272*V269+O272*U269+P272*V272+Q272*U272)</f>
        <v>0</v>
      </c>
      <c r="AB272" s="8"/>
      <c r="AC272" s="37">
        <v>0</v>
      </c>
      <c r="AD272" s="40">
        <f>-1/($AD$8*$B269)</f>
        <v>-1.0358333333333332</v>
      </c>
      <c r="AE272" s="39">
        <v>1</v>
      </c>
      <c r="AF272" s="40">
        <v>0</v>
      </c>
      <c r="AH272" s="37">
        <f>X272*AC269+Z272*AC272-Y272*AD269-AA272*AD272</f>
        <v>0</v>
      </c>
      <c r="AI272" s="41">
        <f>(X272*AD269+Y272*AC269+Z272*AD272+AA272*AC272)</f>
        <v>0.37301490694593742</v>
      </c>
      <c r="AJ272" s="39">
        <f>X272*AE269+Z272*AE272-Y272*AF269-AA272*AF272</f>
        <v>-2.4135637618688119</v>
      </c>
      <c r="AK272" s="40">
        <f>(X272*AF269+Y272*AE269+Z272*AF272+AA272*AE272)</f>
        <v>0</v>
      </c>
      <c r="AL272" s="8"/>
      <c r="AM272" s="54">
        <f t="shared" ref="AM272" si="835">(180/PI())*ATAN(-1*(($AH260*AI269+AK269+$AH$8*AI272+AK272)/($AH$8*AH269+AJ269+$AH$8*AH272+AJ272)))</f>
        <v>15.071498279765366</v>
      </c>
      <c r="AO272" s="151">
        <f t="shared" ref="AO272" si="836">20*LOG(((($AH$8*AH269+AJ269-$AH$8*AH272-AJ272)^2+($AH$8*AI269+AK269-$AH$8*AI272-AK272)^2)/(($AH$8*AH269+AJ269+$AH$8*AH272+AJ272)^2+($AH$8*AI269+AK269+$AH$8*AI272+AK272)^2))^0.5)</f>
        <v>-2.8902137289628587</v>
      </c>
      <c r="AP272" s="152"/>
      <c r="AQ272" s="64">
        <f t="shared" si="669"/>
        <v>4.88</v>
      </c>
      <c r="AR272" s="65">
        <f t="shared" si="670"/>
        <v>-1.314697100040165E-3</v>
      </c>
      <c r="AS272" s="66">
        <f t="shared" si="671"/>
        <v>22.328181966042557</v>
      </c>
      <c r="AT272" s="67">
        <f t="shared" si="672"/>
        <v>-1.314697100040165E-3</v>
      </c>
      <c r="AU272" s="13">
        <f t="shared" si="687"/>
        <v>-4.6074191252228047</v>
      </c>
      <c r="AV272" s="66">
        <f t="shared" si="673"/>
        <v>-1.2798386458952236E-2</v>
      </c>
      <c r="AW272" s="47">
        <f t="shared" si="674"/>
        <v>-35.19024339530057</v>
      </c>
    </row>
    <row r="273" spans="2:49" ht="18.649999999999999" customHeight="1">
      <c r="AO273" s="48"/>
      <c r="AQ273" s="64">
        <f t="shared" si="669"/>
        <v>4.9000000000000004</v>
      </c>
      <c r="AR273" s="65">
        <f t="shared" si="670"/>
        <v>-1.2942801704064861E-3</v>
      </c>
      <c r="AS273" s="66">
        <f t="shared" si="671"/>
        <v>22.236033583538099</v>
      </c>
      <c r="AT273" s="67">
        <f t="shared" si="672"/>
        <v>-1.2942801704064861E-3</v>
      </c>
      <c r="AU273" s="13">
        <f t="shared" si="687"/>
        <v>-4.5693566438392264</v>
      </c>
      <c r="AV273" s="66">
        <f t="shared" si="673"/>
        <v>-1.2692657343997851E-2</v>
      </c>
      <c r="AW273" s="47">
        <f t="shared" si="674"/>
        <v>-35.25820726278986</v>
      </c>
    </row>
    <row r="274" spans="2:49" ht="18.649999999999999" customHeight="1" thickBot="1">
      <c r="E274" s="29" t="s">
        <v>9</v>
      </c>
      <c r="J274" s="29" t="s">
        <v>10</v>
      </c>
      <c r="O274" s="29" t="s">
        <v>11</v>
      </c>
      <c r="T274" s="29" t="s">
        <v>12</v>
      </c>
      <c r="Y274" s="29" t="s">
        <v>13</v>
      </c>
      <c r="AD274" s="29" t="s">
        <v>12</v>
      </c>
      <c r="AI274" s="29" t="s">
        <v>81</v>
      </c>
      <c r="AQ274" s="64">
        <f t="shared" si="669"/>
        <v>4.92</v>
      </c>
      <c r="AR274" s="65">
        <f t="shared" si="670"/>
        <v>-1.2742537781506888E-3</v>
      </c>
      <c r="AS274" s="66">
        <f t="shared" si="671"/>
        <v>22.144646450661316</v>
      </c>
      <c r="AT274" s="67">
        <f t="shared" si="672"/>
        <v>-1.2742537781506888E-3</v>
      </c>
      <c r="AU274" s="13">
        <f t="shared" si="687"/>
        <v>-4.5317659981537535</v>
      </c>
      <c r="AV274" s="66">
        <f t="shared" si="673"/>
        <v>-1.2588238883760426E-2</v>
      </c>
      <c r="AW274" s="47">
        <f t="shared" si="674"/>
        <v>-35.325920924899279</v>
      </c>
    </row>
    <row r="275" spans="2:49" ht="18.649999999999999" customHeight="1" thickBot="1">
      <c r="B275" s="28"/>
      <c r="D275" s="227" t="s">
        <v>70</v>
      </c>
      <c r="E275" s="228"/>
      <c r="F275" s="229" t="s">
        <v>71</v>
      </c>
      <c r="G275" s="230"/>
      <c r="H275" s="203"/>
      <c r="I275" s="231" t="s">
        <v>15</v>
      </c>
      <c r="J275" s="232"/>
      <c r="K275" s="233" t="s">
        <v>16</v>
      </c>
      <c r="L275" s="234"/>
      <c r="M275" s="30"/>
      <c r="N275" s="231" t="s">
        <v>72</v>
      </c>
      <c r="O275" s="232"/>
      <c r="P275" s="233" t="s">
        <v>73</v>
      </c>
      <c r="Q275" s="234"/>
      <c r="R275" s="30"/>
      <c r="S275" s="227" t="s">
        <v>74</v>
      </c>
      <c r="T275" s="228"/>
      <c r="U275" s="229" t="s">
        <v>75</v>
      </c>
      <c r="V275" s="230"/>
      <c r="W275" s="8"/>
      <c r="X275" s="231" t="s">
        <v>76</v>
      </c>
      <c r="Y275" s="232"/>
      <c r="Z275" s="233" t="s">
        <v>77</v>
      </c>
      <c r="AA275" s="234"/>
      <c r="AB275" s="8"/>
      <c r="AC275" s="231" t="s">
        <v>78</v>
      </c>
      <c r="AD275" s="232"/>
      <c r="AE275" s="233" t="s">
        <v>17</v>
      </c>
      <c r="AF275" s="234"/>
      <c r="AG275" s="8"/>
      <c r="AH275" s="231" t="s">
        <v>79</v>
      </c>
      <c r="AI275" s="232"/>
      <c r="AJ275" s="233" t="s">
        <v>80</v>
      </c>
      <c r="AK275" s="234"/>
      <c r="AL275" s="8"/>
      <c r="AM275" s="35" t="s">
        <v>82</v>
      </c>
      <c r="AO275" s="147" t="s">
        <v>83</v>
      </c>
      <c r="AP275" s="153"/>
      <c r="AQ275" s="64">
        <f t="shared" si="669"/>
        <v>4.9400000000000004</v>
      </c>
      <c r="AR275" s="65">
        <f t="shared" si="670"/>
        <v>-1.2546091021876807E-3</v>
      </c>
      <c r="AS275" s="66">
        <f t="shared" si="671"/>
        <v>22.054011130698239</v>
      </c>
      <c r="AT275" s="67">
        <f t="shared" si="672"/>
        <v>-1.2546091021876807E-3</v>
      </c>
      <c r="AU275" s="13">
        <f t="shared" si="687"/>
        <v>-4.4946393904711961</v>
      </c>
      <c r="AV275" s="66">
        <f t="shared" si="673"/>
        <v>-1.2485109417975544E-2</v>
      </c>
      <c r="AW275" s="47">
        <f t="shared" si="674"/>
        <v>-35.393386062265769</v>
      </c>
    </row>
    <row r="276" spans="2:49" ht="18.649999999999999" customHeight="1" thickTop="1" thickBot="1">
      <c r="B276" s="55">
        <v>0.8</v>
      </c>
      <c r="D276" s="37">
        <v>1</v>
      </c>
      <c r="E276" s="38">
        <v>0</v>
      </c>
      <c r="F276" s="39">
        <v>0</v>
      </c>
      <c r="G276" s="40">
        <f t="shared" ref="G276" si="837">-1/($E$8*$B276)</f>
        <v>-0.79897499999999988</v>
      </c>
      <c r="I276" s="37">
        <v>1</v>
      </c>
      <c r="J276" s="41">
        <v>0</v>
      </c>
      <c r="K276" s="39">
        <v>0</v>
      </c>
      <c r="L276" s="40">
        <v>0</v>
      </c>
      <c r="N276" s="37">
        <f t="shared" ref="N276" si="838">D276*I276+F276*I279-E276*J276-G276*J279</f>
        <v>-0.61455731513551592</v>
      </c>
      <c r="O276" s="41">
        <f t="shared" ref="O276" si="839">(D276*J276+E276*I276+F276*J279+G276*I279)</f>
        <v>0</v>
      </c>
      <c r="P276" s="39">
        <f t="shared" ref="P276" si="840">D276*K276+F276*K279-E276*L276-G276*L279</f>
        <v>0</v>
      </c>
      <c r="Q276" s="40">
        <f t="shared" ref="Q276" si="841">(D276*L276+E276*K276+F276*L279+G276*K279)</f>
        <v>-0.79897499999999988</v>
      </c>
      <c r="S276" s="37">
        <v>1</v>
      </c>
      <c r="T276" s="38">
        <v>0</v>
      </c>
      <c r="U276" s="39">
        <v>0</v>
      </c>
      <c r="V276" s="40">
        <f t="shared" ref="V276" si="842">-1/($T$8*$B276)</f>
        <v>-1.5647249999999997</v>
      </c>
      <c r="X276" s="37">
        <f t="shared" ref="X276" si="843">N276*S276+P276*S279-O276*T276-Q276*T279</f>
        <v>-0.61455731513551592</v>
      </c>
      <c r="Y276" s="41">
        <f t="shared" ref="Y276" si="844">(N276*T276+O276*S276+P276*T279+Q276*S279)</f>
        <v>0</v>
      </c>
      <c r="Z276" s="39">
        <f t="shared" ref="Z276" si="845">N276*U276+P276*U279-O276*V276-Q276*V279</f>
        <v>0</v>
      </c>
      <c r="AA276" s="40">
        <f t="shared" ref="AA276" si="846">(N276*V276+O276*U276+P276*V279+Q276*U279)</f>
        <v>0.16263819492542009</v>
      </c>
      <c r="AB276" s="8"/>
      <c r="AC276" s="37">
        <v>1</v>
      </c>
      <c r="AD276" s="38">
        <v>0</v>
      </c>
      <c r="AE276" s="39">
        <v>0</v>
      </c>
      <c r="AF276" s="40">
        <v>0</v>
      </c>
      <c r="AH276" s="37">
        <f>X276*AC276+Z276*AC279-Y276*AD276-AA276*AD279</f>
        <v>-0.45030290314802446</v>
      </c>
      <c r="AI276" s="41">
        <f>(X276*AD276+Y276*AC276+Z276*AD279+AA276*AC279)</f>
        <v>0</v>
      </c>
      <c r="AJ276" s="39">
        <f>X276*AE276+Z276*AE279-Y276*AF276-AA276*AF279</f>
        <v>0</v>
      </c>
      <c r="AK276" s="40">
        <f>(X276*AF276+Y276*AE276+Z276*AF279+AA276*AE279)</f>
        <v>0.16263819492542009</v>
      </c>
      <c r="AL276" s="8"/>
      <c r="AM276" s="43">
        <f t="shared" ref="AM276" si="847">20*LOG((2*$AH$8)/(($AH$8*AH276+AJ276+$AH$8*AH279+AJ279)^2+($AH$8*AI276+AK276+$AH$8*AI279+AK279)^2)^0.5)</f>
        <v>-2.3866183888090546</v>
      </c>
      <c r="AO276" s="148">
        <f t="shared" ref="AO276" si="848">((AH276^2+AI276^2)/(AH279^2+AI279^2))^0.5</f>
        <v>2.7681500896249531</v>
      </c>
      <c r="AP276" s="153"/>
      <c r="AQ276" s="64">
        <f t="shared" si="669"/>
        <v>4.96</v>
      </c>
      <c r="AR276" s="65">
        <f t="shared" si="670"/>
        <v>-1.2353375497314873E-3</v>
      </c>
      <c r="AS276" s="66">
        <f t="shared" si="671"/>
        <v>21.964118342888817</v>
      </c>
      <c r="AT276" s="67">
        <f t="shared" si="672"/>
        <v>-1.2353375497314873E-3</v>
      </c>
      <c r="AU276" s="13">
        <f t="shared" si="687"/>
        <v>-4.4579691840841953</v>
      </c>
      <c r="AV276" s="66">
        <f t="shared" si="673"/>
        <v>-1.2383247733567209E-2</v>
      </c>
      <c r="AW276" s="47">
        <f t="shared" si="674"/>
        <v>-35.46060434133571</v>
      </c>
    </row>
    <row r="277" spans="2:49" ht="18.649999999999999" customHeight="1" thickBot="1">
      <c r="D277" s="45"/>
      <c r="G277" s="46"/>
      <c r="I277" s="45"/>
      <c r="L277" s="46"/>
      <c r="N277" s="45"/>
      <c r="Q277" s="46"/>
      <c r="S277" s="45"/>
      <c r="V277" s="46"/>
      <c r="X277" s="45"/>
      <c r="AA277" s="46"/>
      <c r="AC277" s="45"/>
      <c r="AF277" s="46"/>
      <c r="AH277" s="45"/>
      <c r="AK277" s="46"/>
      <c r="AO277" s="149"/>
      <c r="AP277" s="149"/>
      <c r="AQ277" s="64">
        <f t="shared" si="669"/>
        <v>4.9800000000000004</v>
      </c>
      <c r="AR277" s="65">
        <f t="shared" si="670"/>
        <v>-1.2164307496804385E-3</v>
      </c>
      <c r="AS277" s="66">
        <f t="shared" si="671"/>
        <v>21.874958959207131</v>
      </c>
      <c r="AT277" s="67">
        <f t="shared" si="672"/>
        <v>-1.2164307496804385E-3</v>
      </c>
      <c r="AU277" s="13">
        <f t="shared" si="687"/>
        <v>-4.4217478992858492</v>
      </c>
      <c r="AV277" s="66">
        <f t="shared" si="673"/>
        <v>-1.2282633053571803E-2</v>
      </c>
      <c r="AW277" s="47">
        <f t="shared" si="674"/>
        <v>-35.527577414455294</v>
      </c>
    </row>
    <row r="278" spans="2:49" ht="18.649999999999999" customHeight="1" thickBot="1">
      <c r="D278" s="227" t="s">
        <v>70</v>
      </c>
      <c r="E278" s="228"/>
      <c r="F278" s="229" t="s">
        <v>71</v>
      </c>
      <c r="G278" s="230"/>
      <c r="H278" s="203"/>
      <c r="I278" s="231" t="s">
        <v>15</v>
      </c>
      <c r="J278" s="232"/>
      <c r="K278" s="233" t="s">
        <v>16</v>
      </c>
      <c r="L278" s="234"/>
      <c r="M278" s="30"/>
      <c r="N278" s="231" t="s">
        <v>72</v>
      </c>
      <c r="O278" s="232"/>
      <c r="P278" s="233" t="s">
        <v>73</v>
      </c>
      <c r="Q278" s="234"/>
      <c r="R278" s="30"/>
      <c r="S278" s="227" t="s">
        <v>74</v>
      </c>
      <c r="T278" s="228"/>
      <c r="U278" s="229" t="s">
        <v>75</v>
      </c>
      <c r="V278" s="230"/>
      <c r="W278" s="8"/>
      <c r="X278" s="231" t="s">
        <v>76</v>
      </c>
      <c r="Y278" s="232"/>
      <c r="Z278" s="233" t="s">
        <v>77</v>
      </c>
      <c r="AA278" s="234"/>
      <c r="AB278" s="8"/>
      <c r="AC278" s="231" t="s">
        <v>78</v>
      </c>
      <c r="AD278" s="232"/>
      <c r="AE278" s="233" t="s">
        <v>17</v>
      </c>
      <c r="AF278" s="234"/>
      <c r="AG278" s="8"/>
      <c r="AH278" s="231" t="s">
        <v>79</v>
      </c>
      <c r="AI278" s="232"/>
      <c r="AJ278" s="233" t="s">
        <v>80</v>
      </c>
      <c r="AK278" s="234"/>
      <c r="AL278" s="8"/>
      <c r="AM278" s="52" t="s">
        <v>84</v>
      </c>
      <c r="AO278" s="150" t="s">
        <v>85</v>
      </c>
      <c r="AP278" s="152"/>
      <c r="AQ278" s="64">
        <f t="shared" si="669"/>
        <v>5</v>
      </c>
      <c r="AR278" s="65">
        <f t="shared" si="670"/>
        <v>-1.1978805462167831E-3</v>
      </c>
      <c r="AS278" s="66">
        <f t="shared" si="671"/>
        <v>21.786524001221416</v>
      </c>
      <c r="AT278" s="67">
        <f t="shared" si="672"/>
        <v>-1.1978805462167831E-3</v>
      </c>
      <c r="AU278" s="13">
        <f t="shared" si="687"/>
        <v>-4.385968209502793</v>
      </c>
      <c r="AV278" s="66">
        <f t="shared" si="673"/>
        <v>-1.2183245026396648E-2</v>
      </c>
      <c r="AW278" s="47">
        <f t="shared" si="674"/>
        <v>-35.594306919963181</v>
      </c>
    </row>
    <row r="279" spans="2:49" ht="18.649999999999999" customHeight="1" thickTop="1" thickBot="1">
      <c r="D279" s="37">
        <v>0</v>
      </c>
      <c r="E279" s="41">
        <v>0</v>
      </c>
      <c r="F279" s="39">
        <v>1</v>
      </c>
      <c r="G279" s="40">
        <v>0</v>
      </c>
      <c r="I279" s="37">
        <v>0</v>
      </c>
      <c r="J279" s="41">
        <f t="shared" ref="J279" si="849">IF(0=(1-$J$8*$K$8*$B276^2),10^14,$B276*$K$8/(1-$J$8*$K$8*$B276^2))</f>
        <v>-2.0207857756945038</v>
      </c>
      <c r="K279" s="39">
        <v>1</v>
      </c>
      <c r="L279" s="40">
        <v>0</v>
      </c>
      <c r="N279" s="37">
        <f t="shared" ref="N279" si="850">D279*I276+F279*I279-E279*J276-G279*J279</f>
        <v>0</v>
      </c>
      <c r="O279" s="41">
        <f t="shared" ref="O279" si="851">(D279*J276+E279*I276+F279*J279+G279*I279)</f>
        <v>-2.0207857756945038</v>
      </c>
      <c r="P279" s="39">
        <f t="shared" ref="P279" si="852">D279*K276+F279*K279-E279*L276-G279*L279</f>
        <v>1</v>
      </c>
      <c r="Q279" s="40">
        <f t="shared" ref="Q279" si="853">(D279*L276+E279*K276+F279*L279+G279*K279)</f>
        <v>0</v>
      </c>
      <c r="S279" s="37">
        <v>0</v>
      </c>
      <c r="T279" s="41">
        <v>0</v>
      </c>
      <c r="U279" s="39">
        <v>1</v>
      </c>
      <c r="V279" s="40">
        <v>0</v>
      </c>
      <c r="X279" s="37">
        <f t="shared" ref="X279" si="854">N279*S276+P279*S279-O279*T276-Q279*T279</f>
        <v>0</v>
      </c>
      <c r="Y279" s="41">
        <f t="shared" ref="Y279" si="855">(N279*T276+O279*S276+P279*T279+Q279*S279)</f>
        <v>-2.0207857756945038</v>
      </c>
      <c r="Z279" s="39">
        <f t="shared" ref="Z279" si="856">N279*U276+P279*U279-O279*V276-Q279*V279</f>
        <v>-2.161974022873582</v>
      </c>
      <c r="AA279" s="40">
        <f t="shared" ref="AA279" si="857">(N279*V276+O279*U276+P279*V279+Q279*U279)</f>
        <v>0</v>
      </c>
      <c r="AB279" s="8"/>
      <c r="AC279" s="37">
        <v>0</v>
      </c>
      <c r="AD279" s="40">
        <f>-1/($AD$8*$B276)</f>
        <v>-1.0099374999999999</v>
      </c>
      <c r="AE279" s="39">
        <v>1</v>
      </c>
      <c r="AF279" s="40">
        <v>0</v>
      </c>
      <c r="AH279" s="37">
        <f>X279*AC276+Z279*AC279-Y279*AD276-AA279*AD279</f>
        <v>0</v>
      </c>
      <c r="AI279" s="41">
        <f>(X279*AD276+Y279*AC276+Z279*AD279+AA279*AC279)</f>
        <v>0.16267286403138437</v>
      </c>
      <c r="AJ279" s="39">
        <f>X279*AE276+Z279*AE279-Y279*AF276-AA279*AF279</f>
        <v>-2.161974022873582</v>
      </c>
      <c r="AK279" s="40">
        <f>(X279*AF276+Y279*AE276+Z279*AF279+AA279*AE279)</f>
        <v>0</v>
      </c>
      <c r="AL279" s="8"/>
      <c r="AM279" s="54">
        <f t="shared" ref="AM279" si="858">(180/PI())*ATAN(-1*(($AH267*AI276+AK276+$AH$8*AI279+AK279)/($AH$8*AH276+AJ276+$AH$8*AH279+AJ279)))</f>
        <v>7.0985910946304021</v>
      </c>
      <c r="AO279" s="151">
        <f t="shared" ref="AO279" si="859">20*LOG(((($AH$8*AH276+AJ276-$AH$8*AH279-AJ279)^2+($AH$8*AI276+AK276-$AH$8*AI279-AK279)^2)/(($AH$8*AH276+AJ276+$AH$8*AH279+AJ279)^2+($AH$8*AI276+AK276+$AH$8*AI279+AK279)^2))^0.5)</f>
        <v>-3.7388118389197462</v>
      </c>
      <c r="AP279" s="152"/>
      <c r="AQ279" s="64">
        <f t="shared" si="669"/>
        <v>5.0199999999999996</v>
      </c>
      <c r="AR279" s="65">
        <f t="shared" si="670"/>
        <v>-1.1796789925946659E-3</v>
      </c>
      <c r="AS279" s="66">
        <f t="shared" si="671"/>
        <v>21.698804637031362</v>
      </c>
      <c r="AT279" s="67">
        <f t="shared" si="672"/>
        <v>-1.1796789925946659E-3</v>
      </c>
      <c r="AU279" s="13">
        <f t="shared" si="687"/>
        <v>-4.3506229375346868</v>
      </c>
      <c r="AV279" s="66">
        <f t="shared" si="673"/>
        <v>-1.208506371537413E-2</v>
      </c>
      <c r="AW279" s="47">
        <f t="shared" si="674"/>
        <v>-35.660794482284736</v>
      </c>
    </row>
    <row r="280" spans="2:49" ht="18.649999999999999" customHeight="1">
      <c r="AO280" s="48"/>
      <c r="AQ280" s="64">
        <f t="shared" si="669"/>
        <v>5.04</v>
      </c>
      <c r="AR280" s="65">
        <f t="shared" si="670"/>
        <v>-1.1618183451531118E-3</v>
      </c>
      <c r="AS280" s="66">
        <f t="shared" si="671"/>
        <v>21.611792178280666</v>
      </c>
      <c r="AT280" s="67">
        <f t="shared" si="672"/>
        <v>-1.1618183451531118E-3</v>
      </c>
      <c r="AU280" s="13">
        <f t="shared" si="687"/>
        <v>-4.3157050519053755</v>
      </c>
      <c r="AV280" s="66">
        <f t="shared" si="673"/>
        <v>-1.1988069588626043E-2</v>
      </c>
      <c r="AW280" s="47">
        <f t="shared" si="674"/>
        <v>-35.72704171202767</v>
      </c>
    </row>
    <row r="281" spans="2:49" ht="18.649999999999999" customHeight="1" thickBot="1">
      <c r="E281" s="29" t="s">
        <v>9</v>
      </c>
      <c r="J281" s="29" t="s">
        <v>10</v>
      </c>
      <c r="O281" s="29" t="s">
        <v>11</v>
      </c>
      <c r="T281" s="29" t="s">
        <v>12</v>
      </c>
      <c r="Y281" s="29" t="s">
        <v>13</v>
      </c>
      <c r="AD281" s="29" t="s">
        <v>12</v>
      </c>
      <c r="AI281" s="29" t="s">
        <v>81</v>
      </c>
      <c r="AQ281" s="64">
        <f t="shared" si="669"/>
        <v>5.0599999999999996</v>
      </c>
      <c r="AR281" s="65">
        <f t="shared" si="670"/>
        <v>-1.1442910574903408E-3</v>
      </c>
      <c r="AS281" s="66">
        <f t="shared" si="671"/>
        <v>21.52547807724256</v>
      </c>
      <c r="AT281" s="67">
        <f t="shared" si="672"/>
        <v>-1.1442910574903408E-3</v>
      </c>
      <c r="AU281" s="13">
        <f t="shared" si="687"/>
        <v>-4.2812076633142917</v>
      </c>
      <c r="AV281" s="66">
        <f t="shared" si="673"/>
        <v>-1.1892243509206367E-2</v>
      </c>
      <c r="AW281" s="47">
        <f t="shared" si="674"/>
        <v>-35.7930502060793</v>
      </c>
    </row>
    <row r="282" spans="2:49" ht="18.649999999999999" customHeight="1" thickBot="1">
      <c r="B282" s="28"/>
      <c r="D282" s="227" t="s">
        <v>70</v>
      </c>
      <c r="E282" s="228"/>
      <c r="F282" s="229" t="s">
        <v>71</v>
      </c>
      <c r="G282" s="230"/>
      <c r="H282" s="203"/>
      <c r="I282" s="231" t="s">
        <v>15</v>
      </c>
      <c r="J282" s="232"/>
      <c r="K282" s="233" t="s">
        <v>16</v>
      </c>
      <c r="L282" s="234"/>
      <c r="M282" s="30"/>
      <c r="N282" s="231" t="s">
        <v>72</v>
      </c>
      <c r="O282" s="232"/>
      <c r="P282" s="233" t="s">
        <v>73</v>
      </c>
      <c r="Q282" s="234"/>
      <c r="R282" s="30"/>
      <c r="S282" s="227" t="s">
        <v>74</v>
      </c>
      <c r="T282" s="228"/>
      <c r="U282" s="229" t="s">
        <v>75</v>
      </c>
      <c r="V282" s="230"/>
      <c r="W282" s="8"/>
      <c r="X282" s="231" t="s">
        <v>76</v>
      </c>
      <c r="Y282" s="232"/>
      <c r="Z282" s="233" t="s">
        <v>77</v>
      </c>
      <c r="AA282" s="234"/>
      <c r="AB282" s="8"/>
      <c r="AC282" s="231" t="s">
        <v>78</v>
      </c>
      <c r="AD282" s="232"/>
      <c r="AE282" s="233" t="s">
        <v>17</v>
      </c>
      <c r="AF282" s="234"/>
      <c r="AG282" s="8"/>
      <c r="AH282" s="231" t="s">
        <v>79</v>
      </c>
      <c r="AI282" s="232"/>
      <c r="AJ282" s="233" t="s">
        <v>80</v>
      </c>
      <c r="AK282" s="234"/>
      <c r="AL282" s="8"/>
      <c r="AM282" s="35" t="s">
        <v>82</v>
      </c>
      <c r="AO282" s="147" t="s">
        <v>83</v>
      </c>
      <c r="AP282" s="153"/>
      <c r="AQ282" s="64">
        <f t="shared" si="669"/>
        <v>5.08</v>
      </c>
      <c r="AR282" s="65">
        <f t="shared" si="670"/>
        <v>-1.1270897748312289E-3</v>
      </c>
      <c r="AS282" s="66">
        <f t="shared" si="671"/>
        <v>21.439853923976273</v>
      </c>
      <c r="AT282" s="67">
        <f t="shared" si="672"/>
        <v>-1.1270897748312289E-3</v>
      </c>
      <c r="AU282" s="13">
        <f t="shared" si="687"/>
        <v>-4.247124021191075</v>
      </c>
      <c r="AV282" s="66">
        <f t="shared" si="673"/>
        <v>-1.1797566725530765E-2</v>
      </c>
      <c r="AW282" s="47">
        <f t="shared" si="674"/>
        <v>-35.858821547705112</v>
      </c>
    </row>
    <row r="283" spans="2:49" ht="18.649999999999999" customHeight="1" thickTop="1" thickBot="1">
      <c r="B283" s="55">
        <v>0.82</v>
      </c>
      <c r="D283" s="37">
        <v>1</v>
      </c>
      <c r="E283" s="38">
        <v>0</v>
      </c>
      <c r="F283" s="39">
        <v>0</v>
      </c>
      <c r="G283" s="40">
        <f t="shared" ref="G283" si="860">-1/($E$8*$B283)</f>
        <v>-0.77948780487804881</v>
      </c>
      <c r="I283" s="37">
        <v>1</v>
      </c>
      <c r="J283" s="41">
        <v>0</v>
      </c>
      <c r="K283" s="39">
        <v>0</v>
      </c>
      <c r="L283" s="40">
        <v>0</v>
      </c>
      <c r="N283" s="37">
        <f t="shared" ref="N283" si="861">D283*I283+F283*I286-E283*J283-G283*J286</f>
        <v>-0.50111944022810717</v>
      </c>
      <c r="O283" s="41">
        <f t="shared" ref="O283" si="862">(D283*J283+E283*I283+F283*J286+G283*I286)</f>
        <v>0</v>
      </c>
      <c r="P283" s="39">
        <f t="shared" ref="P283" si="863">D283*K283+F283*K286-E283*L283-G283*L286</f>
        <v>0</v>
      </c>
      <c r="Q283" s="40">
        <f t="shared" ref="Q283" si="864">(D283*L283+E283*K283+F283*L286+G283*K286)</f>
        <v>-0.77948780487804881</v>
      </c>
      <c r="S283" s="37">
        <v>1</v>
      </c>
      <c r="T283" s="38">
        <v>0</v>
      </c>
      <c r="U283" s="39">
        <v>0</v>
      </c>
      <c r="V283" s="40">
        <f t="shared" ref="V283" si="865">-1/($T$8*$B283)</f>
        <v>-1.526560975609756</v>
      </c>
      <c r="X283" s="37">
        <f t="shared" ref="X283" si="866">N283*S283+P283*S286-O283*T283-Q283*T286</f>
        <v>-0.50111944022810717</v>
      </c>
      <c r="Y283" s="41">
        <f t="shared" ref="Y283" si="867">(N283*T283+O283*S283+P283*T286+Q283*S286)</f>
        <v>0</v>
      </c>
      <c r="Z283" s="39">
        <f t="shared" ref="Z283" si="868">N283*U283+P283*U286-O283*V283-Q283*V286</f>
        <v>0</v>
      </c>
      <c r="AA283" s="40">
        <f t="shared" ref="AA283" si="869">(N283*V283+O283*U283+P283*V286+Q283*U286)</f>
        <v>-1.4498423306414709E-2</v>
      </c>
      <c r="AB283" s="8"/>
      <c r="AC283" s="37">
        <v>1</v>
      </c>
      <c r="AD283" s="38">
        <v>0</v>
      </c>
      <c r="AE283" s="39">
        <v>0</v>
      </c>
      <c r="AF283" s="40">
        <v>0</v>
      </c>
      <c r="AH283" s="37">
        <f>X283*AC283+Z283*AC286-Y283*AD283-AA283*AD286</f>
        <v>-0.51540480743593375</v>
      </c>
      <c r="AI283" s="41">
        <f>(X283*AD283+Y283*AC283+Z283*AD286+AA283*AC286)</f>
        <v>0</v>
      </c>
      <c r="AJ283" s="39">
        <f>X283*AE283+Z283*AE286-Y283*AF283-AA283*AF286</f>
        <v>0</v>
      </c>
      <c r="AK283" s="40">
        <f>(X283*AF283+Y283*AE283+Z283*AF286+AA283*AE286)</f>
        <v>-1.4498423306414709E-2</v>
      </c>
      <c r="AL283" s="8"/>
      <c r="AM283" s="43">
        <f t="shared" ref="AM283" si="870">20*LOG((2*$AH$8)/(($AH$8*AH283+AJ283+$AH$8*AH286+AJ286)^2+($AH$8*AI283+AK283+$AH$8*AI286+AK286)^2)^0.5)</f>
        <v>-1.7818139678857794</v>
      </c>
      <c r="AO283" s="148">
        <f t="shared" ref="AO283" si="871">((AH283^2+AI283^2)/(AH286^2+AI286^2))^0.5</f>
        <v>35.626298127100569</v>
      </c>
      <c r="AP283" s="153"/>
      <c r="AQ283" s="64">
        <f t="shared" si="669"/>
        <v>5.0999999999999996</v>
      </c>
      <c r="AR283" s="65">
        <f t="shared" si="670"/>
        <v>-1.1102073285715088E-3</v>
      </c>
      <c r="AS283" s="66">
        <f t="shared" si="671"/>
        <v>21.354911443552453</v>
      </c>
      <c r="AT283" s="67">
        <f t="shared" si="672"/>
        <v>-1.1102073285715088E-3</v>
      </c>
      <c r="AU283" s="13">
        <f t="shared" si="687"/>
        <v>-4.2134475103471036</v>
      </c>
      <c r="AV283" s="66">
        <f t="shared" si="673"/>
        <v>-1.1704020862075289E-2</v>
      </c>
      <c r="AW283" s="47">
        <f t="shared" si="674"/>
        <v>-35.924357306648488</v>
      </c>
    </row>
    <row r="284" spans="2:49" ht="18.649999999999999" customHeight="1" thickBot="1">
      <c r="D284" s="45"/>
      <c r="G284" s="46"/>
      <c r="I284" s="45"/>
      <c r="L284" s="46"/>
      <c r="N284" s="45"/>
      <c r="Q284" s="46"/>
      <c r="S284" s="45"/>
      <c r="V284" s="46"/>
      <c r="X284" s="45"/>
      <c r="AA284" s="46"/>
      <c r="AC284" s="45"/>
      <c r="AF284" s="46"/>
      <c r="AH284" s="45"/>
      <c r="AK284" s="46"/>
      <c r="AO284" s="149"/>
      <c r="AP284" s="149"/>
      <c r="AQ284" s="64">
        <f t="shared" si="669"/>
        <v>5.12</v>
      </c>
      <c r="AR284" s="65">
        <f t="shared" si="670"/>
        <v>-1.0936367310025504E-3</v>
      </c>
      <c r="AS284" s="66">
        <f t="shared" si="671"/>
        <v>21.270642493345509</v>
      </c>
      <c r="AT284" s="67">
        <f t="shared" si="672"/>
        <v>-1.0936367310025504E-3</v>
      </c>
      <c r="AU284" s="13">
        <f t="shared" si="687"/>
        <v>-4.1801716477192663</v>
      </c>
      <c r="AV284" s="66">
        <f t="shared" si="673"/>
        <v>-1.1611587910331296E-2</v>
      </c>
      <c r="AW284" s="47">
        <f t="shared" si="674"/>
        <v>-35.989659039231114</v>
      </c>
    </row>
    <row r="285" spans="2:49" ht="18.649999999999999" customHeight="1" thickBot="1">
      <c r="D285" s="227" t="s">
        <v>70</v>
      </c>
      <c r="E285" s="228"/>
      <c r="F285" s="229" t="s">
        <v>71</v>
      </c>
      <c r="G285" s="230"/>
      <c r="H285" s="203"/>
      <c r="I285" s="231" t="s">
        <v>15</v>
      </c>
      <c r="J285" s="232"/>
      <c r="K285" s="233" t="s">
        <v>16</v>
      </c>
      <c r="L285" s="234"/>
      <c r="M285" s="30"/>
      <c r="N285" s="231" t="s">
        <v>72</v>
      </c>
      <c r="O285" s="232"/>
      <c r="P285" s="233" t="s">
        <v>73</v>
      </c>
      <c r="Q285" s="234"/>
      <c r="R285" s="30"/>
      <c r="S285" s="227" t="s">
        <v>74</v>
      </c>
      <c r="T285" s="228"/>
      <c r="U285" s="229" t="s">
        <v>75</v>
      </c>
      <c r="V285" s="230"/>
      <c r="W285" s="8"/>
      <c r="X285" s="231" t="s">
        <v>76</v>
      </c>
      <c r="Y285" s="232"/>
      <c r="Z285" s="233" t="s">
        <v>77</v>
      </c>
      <c r="AA285" s="234"/>
      <c r="AB285" s="8"/>
      <c r="AC285" s="231" t="s">
        <v>78</v>
      </c>
      <c r="AD285" s="232"/>
      <c r="AE285" s="233" t="s">
        <v>17</v>
      </c>
      <c r="AF285" s="234"/>
      <c r="AG285" s="8"/>
      <c r="AH285" s="231" t="s">
        <v>79</v>
      </c>
      <c r="AI285" s="232"/>
      <c r="AJ285" s="233" t="s">
        <v>80</v>
      </c>
      <c r="AK285" s="234"/>
      <c r="AL285" s="8"/>
      <c r="AM285" s="52" t="s">
        <v>84</v>
      </c>
      <c r="AO285" s="150" t="s">
        <v>85</v>
      </c>
      <c r="AP285" s="152"/>
      <c r="AQ285" s="64">
        <f t="shared" si="669"/>
        <v>5.14</v>
      </c>
      <c r="AR285" s="65">
        <f t="shared" si="670"/>
        <v>-1.0773711701791027E-3</v>
      </c>
      <c r="AS285" s="66">
        <f t="shared" si="671"/>
        <v>21.187039060391125</v>
      </c>
      <c r="AT285" s="67">
        <f t="shared" si="672"/>
        <v>-1.0773711701791027E-3</v>
      </c>
      <c r="AU285" s="13">
        <f t="shared" si="687"/>
        <v>-4.1472900792077034</v>
      </c>
      <c r="AV285" s="66">
        <f t="shared" si="673"/>
        <v>-1.1520250220021398E-2</v>
      </c>
      <c r="AW285" s="47">
        <f t="shared" si="674"/>
        <v>-36.054728288455209</v>
      </c>
    </row>
    <row r="286" spans="2:49" ht="18.649999999999999" customHeight="1" thickTop="1" thickBot="1">
      <c r="D286" s="37">
        <v>0</v>
      </c>
      <c r="E286" s="41">
        <v>0</v>
      </c>
      <c r="F286" s="39">
        <v>1</v>
      </c>
      <c r="G286" s="40">
        <v>0</v>
      </c>
      <c r="I286" s="37">
        <v>0</v>
      </c>
      <c r="J286" s="41">
        <f t="shared" ref="J286" si="872">IF(0=(1-$J$8*$K$8*$B283^2),10^14,$B283*$K$8/(1-$J$8*$K$8*$B283^2))</f>
        <v>-1.9257766841688535</v>
      </c>
      <c r="K286" s="39">
        <v>1</v>
      </c>
      <c r="L286" s="40">
        <v>0</v>
      </c>
      <c r="N286" s="37">
        <f t="shared" ref="N286" si="873">D286*I283+F286*I286-E286*J283-G286*J286</f>
        <v>0</v>
      </c>
      <c r="O286" s="41">
        <f t="shared" ref="O286" si="874">(D286*J283+E286*I283+F286*J286+G286*I286)</f>
        <v>-1.9257766841688535</v>
      </c>
      <c r="P286" s="39">
        <f t="shared" ref="P286" si="875">D286*K283+F286*K286-E286*L283-G286*L286</f>
        <v>1</v>
      </c>
      <c r="Q286" s="40">
        <f t="shared" ref="Q286" si="876">(D286*L283+E286*K283+F286*L286+G286*K286)</f>
        <v>0</v>
      </c>
      <c r="S286" s="37">
        <v>0</v>
      </c>
      <c r="T286" s="41">
        <v>0</v>
      </c>
      <c r="U286" s="39">
        <v>1</v>
      </c>
      <c r="V286" s="40">
        <v>0</v>
      </c>
      <c r="X286" s="37">
        <f t="shared" ref="X286" si="877">N286*S283+P286*S286-O286*T283-Q286*T286</f>
        <v>0</v>
      </c>
      <c r="Y286" s="41">
        <f t="shared" ref="Y286" si="878">(N286*T283+O286*S283+P286*T286+Q286*S286)</f>
        <v>-1.9257766841688535</v>
      </c>
      <c r="Z286" s="39">
        <f t="shared" ref="Z286" si="879">N286*U283+P286*U286-O286*V283-Q286*V286</f>
        <v>-1.9398155337913261</v>
      </c>
      <c r="AA286" s="40">
        <f t="shared" ref="AA286" si="880">(N286*V283+O286*U283+P286*V286+Q286*U286)</f>
        <v>0</v>
      </c>
      <c r="AB286" s="8"/>
      <c r="AC286" s="37">
        <v>0</v>
      </c>
      <c r="AD286" s="40">
        <f>-1/($AD$8*$B283)</f>
        <v>-0.98530487804878042</v>
      </c>
      <c r="AE286" s="39">
        <v>1</v>
      </c>
      <c r="AF286" s="40">
        <v>0</v>
      </c>
      <c r="AH286" s="37">
        <f>X286*AC283+Z286*AC286-Y286*AD283-AA286*AD286</f>
        <v>0</v>
      </c>
      <c r="AI286" s="41">
        <f>(X286*AD283+Y286*AC283+Z286*AD286+AA286*AC286)</f>
        <v>-1.4466976209461135E-2</v>
      </c>
      <c r="AJ286" s="39">
        <f>X286*AE283+Z286*AE286-Y286*AF283-AA286*AF286</f>
        <v>-1.9398155337913261</v>
      </c>
      <c r="AK286" s="40">
        <f>(X286*AF283+Y286*AE283+Z286*AF286+AA286*AE286)</f>
        <v>0</v>
      </c>
      <c r="AL286" s="8"/>
      <c r="AM286" s="54">
        <f t="shared" ref="AM286" si="881">(180/PI())*ATAN(-1*(($AH274*AI283+AK283+$AH$8*AI286+AK286)/($AH$8*AH283+AJ283+$AH$8*AH286+AJ286)))</f>
        <v>-0.675914144387605</v>
      </c>
      <c r="AO286" s="151">
        <f t="shared" ref="AO286" si="882">20*LOG(((($AH$8*AH283+AJ283-$AH$8*AH286-AJ286)^2+($AH$8*AI283+AK283-$AH$8*AI286-AK286)^2)/(($AH$8*AH283+AJ283+$AH$8*AH286+AJ286)^2+($AH$8*AI283+AK283+$AH$8*AI286+AK286)^2))^0.5)</f>
        <v>-4.7297091707002075</v>
      </c>
      <c r="AP286" s="152"/>
      <c r="AQ286" s="64">
        <f t="shared" si="669"/>
        <v>5.16</v>
      </c>
      <c r="AR286" s="65">
        <f t="shared" si="670"/>
        <v>-1.0614040049695217E-3</v>
      </c>
      <c r="AS286" s="66">
        <f t="shared" si="671"/>
        <v>21.104093258806969</v>
      </c>
      <c r="AT286" s="67">
        <f t="shared" si="672"/>
        <v>-1.0614040049695217E-3</v>
      </c>
      <c r="AU286" s="13">
        <f t="shared" si="687"/>
        <v>-4.1147965765985886</v>
      </c>
      <c r="AV286" s="66">
        <f t="shared" si="673"/>
        <v>-1.1429990490551635E-2</v>
      </c>
      <c r="AW286" s="47">
        <f t="shared" si="674"/>
        <v>-36.119566584105456</v>
      </c>
    </row>
    <row r="287" spans="2:49" ht="18.649999999999999" customHeight="1">
      <c r="AO287" s="48"/>
      <c r="AQ287" s="64">
        <f t="shared" ref="AQ287:AQ350" si="883">INDEX(B:B,(ROW()-32)*7+24)</f>
        <v>5.18</v>
      </c>
      <c r="AR287" s="65">
        <f t="shared" si="670"/>
        <v>-1.0457287602450758E-3</v>
      </c>
      <c r="AS287" s="66">
        <f t="shared" si="671"/>
        <v>21.021797327274999</v>
      </c>
      <c r="AT287" s="67">
        <f t="shared" si="672"/>
        <v>-1.0457287602450758E-3</v>
      </c>
      <c r="AU287" s="13">
        <f t="shared" si="687"/>
        <v>-4.0826850345783097</v>
      </c>
      <c r="AV287" s="66">
        <f t="shared" si="673"/>
        <v>-1.1340791762717527E-2</v>
      </c>
      <c r="AW287" s="47">
        <f t="shared" si="674"/>
        <v>-36.184175442852506</v>
      </c>
    </row>
    <row r="288" spans="2:49" ht="18.649999999999999" customHeight="1" thickBot="1">
      <c r="E288" s="29" t="s">
        <v>9</v>
      </c>
      <c r="J288" s="29" t="s">
        <v>10</v>
      </c>
      <c r="O288" s="29" t="s">
        <v>11</v>
      </c>
      <c r="T288" s="29" t="s">
        <v>12</v>
      </c>
      <c r="Y288" s="29" t="s">
        <v>13</v>
      </c>
      <c r="AD288" s="29" t="s">
        <v>12</v>
      </c>
      <c r="AI288" s="29" t="s">
        <v>81</v>
      </c>
      <c r="AQ288" s="64">
        <f t="shared" si="883"/>
        <v>5.2</v>
      </c>
      <c r="AR288" s="65">
        <f t="shared" si="670"/>
        <v>-1.0303391222198967E-3</v>
      </c>
      <c r="AS288" s="66">
        <f t="shared" si="671"/>
        <v>20.940143626583431</v>
      </c>
      <c r="AT288" s="67">
        <f t="shared" si="672"/>
        <v>-1.0303391222198967E-3</v>
      </c>
      <c r="AU288" s="13">
        <f t="shared" si="687"/>
        <v>-4.0509494678205167</v>
      </c>
      <c r="AV288" s="66">
        <f t="shared" si="673"/>
        <v>-1.1252637410612547E-2</v>
      </c>
      <c r="AW288" s="47">
        <f t="shared" si="674"/>
        <v>-36.248556368356759</v>
      </c>
    </row>
    <row r="289" spans="2:49" ht="18.649999999999999" customHeight="1" thickBot="1">
      <c r="B289" s="28"/>
      <c r="D289" s="227" t="s">
        <v>70</v>
      </c>
      <c r="E289" s="228"/>
      <c r="F289" s="229" t="s">
        <v>71</v>
      </c>
      <c r="G289" s="230"/>
      <c r="H289" s="203"/>
      <c r="I289" s="231" t="s">
        <v>15</v>
      </c>
      <c r="J289" s="232"/>
      <c r="K289" s="233" t="s">
        <v>16</v>
      </c>
      <c r="L289" s="234"/>
      <c r="M289" s="30"/>
      <c r="N289" s="231" t="s">
        <v>72</v>
      </c>
      <c r="O289" s="232"/>
      <c r="P289" s="233" t="s">
        <v>73</v>
      </c>
      <c r="Q289" s="234"/>
      <c r="R289" s="30"/>
      <c r="S289" s="227" t="s">
        <v>74</v>
      </c>
      <c r="T289" s="228"/>
      <c r="U289" s="229" t="s">
        <v>75</v>
      </c>
      <c r="V289" s="230"/>
      <c r="W289" s="8"/>
      <c r="X289" s="231" t="s">
        <v>76</v>
      </c>
      <c r="Y289" s="232"/>
      <c r="Z289" s="233" t="s">
        <v>77</v>
      </c>
      <c r="AA289" s="234"/>
      <c r="AB289" s="8"/>
      <c r="AC289" s="231" t="s">
        <v>78</v>
      </c>
      <c r="AD289" s="232"/>
      <c r="AE289" s="233" t="s">
        <v>17</v>
      </c>
      <c r="AF289" s="234"/>
      <c r="AG289" s="8"/>
      <c r="AH289" s="231" t="s">
        <v>79</v>
      </c>
      <c r="AI289" s="232"/>
      <c r="AJ289" s="233" t="s">
        <v>80</v>
      </c>
      <c r="AK289" s="234"/>
      <c r="AL289" s="8"/>
      <c r="AM289" s="35" t="s">
        <v>82</v>
      </c>
      <c r="AO289" s="147" t="s">
        <v>83</v>
      </c>
      <c r="AP289" s="153"/>
      <c r="AQ289" s="64">
        <f t="shared" si="883"/>
        <v>5.22</v>
      </c>
      <c r="AR289" s="65">
        <f t="shared" si="670"/>
        <v>-1.0152289339454162E-3</v>
      </c>
      <c r="AS289" s="66">
        <f t="shared" si="671"/>
        <v>20.859124637227023</v>
      </c>
      <c r="AT289" s="67">
        <f t="shared" si="672"/>
        <v>-1.0152289339454162E-3</v>
      </c>
      <c r="AU289" s="13">
        <f t="shared" si="687"/>
        <v>-4.0195840081644851</v>
      </c>
      <c r="AV289" s="66">
        <f t="shared" si="673"/>
        <v>-1.1165511133790237E-2</v>
      </c>
      <c r="AW289" s="47">
        <f t="shared" si="674"/>
        <v>-36.312710851372564</v>
      </c>
    </row>
    <row r="290" spans="2:49" ht="18.649999999999999" customHeight="1" thickTop="1" thickBot="1">
      <c r="B290" s="55">
        <v>0.84</v>
      </c>
      <c r="D290" s="37">
        <v>1</v>
      </c>
      <c r="E290" s="38">
        <v>0</v>
      </c>
      <c r="F290" s="39">
        <v>0</v>
      </c>
      <c r="G290" s="40">
        <f t="shared" ref="G290" si="884">-1/($E$8*$B290)</f>
        <v>-0.76092857142857129</v>
      </c>
      <c r="I290" s="37">
        <v>1</v>
      </c>
      <c r="J290" s="41">
        <v>0</v>
      </c>
      <c r="K290" s="39">
        <v>0</v>
      </c>
      <c r="L290" s="40">
        <v>0</v>
      </c>
      <c r="N290" s="37">
        <f t="shared" ref="N290" si="885">D290*I290+F290*I293-E290*J290-G290*J293</f>
        <v>-0.40030552286809451</v>
      </c>
      <c r="O290" s="41">
        <f t="shared" ref="O290" si="886">(D290*J290+E290*I290+F290*J293+G290*I293)</f>
        <v>0</v>
      </c>
      <c r="P290" s="39">
        <f t="shared" ref="P290" si="887">D290*K290+F290*K293-E290*L290-G290*L293</f>
        <v>0</v>
      </c>
      <c r="Q290" s="40">
        <f t="shared" ref="Q290" si="888">(D290*L290+E290*K290+F290*L293+G290*K293)</f>
        <v>-0.76092857142857129</v>
      </c>
      <c r="S290" s="37">
        <v>1</v>
      </c>
      <c r="T290" s="38">
        <v>0</v>
      </c>
      <c r="U290" s="39">
        <v>0</v>
      </c>
      <c r="V290" s="40">
        <f t="shared" ref="V290" si="889">-1/($T$8*$B290)</f>
        <v>-1.4902142857142855</v>
      </c>
      <c r="X290" s="37">
        <f t="shared" ref="X290" si="890">N290*S290+P290*S293-O290*T290-Q290*T293</f>
        <v>-0.40030552286809451</v>
      </c>
      <c r="Y290" s="41">
        <f t="shared" ref="Y290" si="891">(N290*T290+O290*S290+P290*T293+Q290*S293)</f>
        <v>0</v>
      </c>
      <c r="Z290" s="39">
        <f t="shared" ref="Z290" si="892">N290*U290+P290*U293-O290*V290-Q290*V293</f>
        <v>0</v>
      </c>
      <c r="AA290" s="40">
        <f t="shared" ref="AA290" si="893">(N290*V290+O290*U290+P290*V293+Q290*U293)</f>
        <v>-0.16438756260021026</v>
      </c>
      <c r="AB290" s="8"/>
      <c r="AC290" s="37">
        <v>1</v>
      </c>
      <c r="AD290" s="38">
        <v>0</v>
      </c>
      <c r="AE290" s="39">
        <v>0</v>
      </c>
      <c r="AF290" s="40">
        <v>0</v>
      </c>
      <c r="AH290" s="37">
        <f>X290*AC290+Z290*AC293-Y290*AD290-AA290*AD293</f>
        <v>-0.55842091715718967</v>
      </c>
      <c r="AI290" s="41">
        <f>(X290*AD290+Y290*AC290+Z290*AD293+AA290*AC293)</f>
        <v>0</v>
      </c>
      <c r="AJ290" s="39">
        <f>X290*AE290+Z290*AE293-Y290*AF290-AA290*AF293</f>
        <v>0</v>
      </c>
      <c r="AK290" s="40">
        <f>(X290*AF290+Y290*AE290+Z290*AF293+AA290*AE293)</f>
        <v>-0.16438756260021026</v>
      </c>
      <c r="AL290" s="8"/>
      <c r="AM290" s="43">
        <f t="shared" ref="AM290" si="894">20*LOG((2*$AH$8)/(($AH$8*AH290+AJ290+$AH$8*AH293+AJ293)^2+($AH$8*AI290+AK290+$AH$8*AI293+AK293)^2)^0.5)</f>
        <v>-1.3047522146966863</v>
      </c>
      <c r="AO290" s="148">
        <f t="shared" ref="AO290" si="895">((AH290^2+AI290^2)/(AH293^2+AI293^2))^0.5</f>
        <v>3.3975697640597051</v>
      </c>
      <c r="AP290" s="153"/>
      <c r="AQ290" s="64">
        <f t="shared" si="883"/>
        <v>5.24</v>
      </c>
      <c r="AR290" s="65">
        <f t="shared" ref="AR290:AR353" si="896">INDEX(AM:AM,(ROW()-32)*7+24)</f>
        <v>-1.0003921909284229E-3</v>
      </c>
      <c r="AS290" s="66">
        <f t="shared" ref="AS290:AS353" si="897">INDEX(AM:AM,(ROW()-32)*7+27)</f>
        <v>20.778732957063731</v>
      </c>
      <c r="AT290" s="67">
        <f t="shared" ref="AT290:AT353" si="898">AR290</f>
        <v>-1.0003921909284229E-3</v>
      </c>
      <c r="AU290" s="13">
        <f t="shared" si="687"/>
        <v>-3.9885829018618106</v>
      </c>
      <c r="AV290" s="66">
        <f t="shared" ref="AV290:AV353" si="899">(IF(AU290&lt;0,AU290,(AU291+AU289)/2))/360</f>
        <v>-1.1079396949616141E-2</v>
      </c>
      <c r="AW290" s="47">
        <f t="shared" ref="AW290:AW353" si="900">INDEX(AO:AO,(ROW()-32)*7+27)</f>
        <v>-36.376640369853142</v>
      </c>
    </row>
    <row r="291" spans="2:49" ht="18.649999999999999" customHeight="1" thickBot="1">
      <c r="D291" s="45"/>
      <c r="G291" s="46"/>
      <c r="I291" s="45"/>
      <c r="L291" s="46"/>
      <c r="N291" s="45"/>
      <c r="Q291" s="46"/>
      <c r="S291" s="45"/>
      <c r="V291" s="46"/>
      <c r="X291" s="45"/>
      <c r="AA291" s="46"/>
      <c r="AC291" s="45"/>
      <c r="AF291" s="46"/>
      <c r="AH291" s="45"/>
      <c r="AK291" s="46"/>
      <c r="AO291" s="149"/>
      <c r="AP291" s="149"/>
      <c r="AQ291" s="64">
        <f t="shared" si="883"/>
        <v>5.26</v>
      </c>
      <c r="AR291" s="65">
        <f t="shared" si="896"/>
        <v>-9.8582303690166362E-4</v>
      </c>
      <c r="AS291" s="66">
        <f t="shared" si="897"/>
        <v>20.698961299026497</v>
      </c>
      <c r="AT291" s="67">
        <f t="shared" si="898"/>
        <v>-9.8582303690166362E-4</v>
      </c>
      <c r="AU291" s="13">
        <f t="shared" ref="AU291:AU354" si="901">(AS292-AS291)/(AQ292-AQ291)</f>
        <v>-3.9579405069043867</v>
      </c>
      <c r="AV291" s="66">
        <f t="shared" si="899"/>
        <v>-1.0994279185845519E-2</v>
      </c>
      <c r="AW291" s="47">
        <f t="shared" si="900"/>
        <v>-36.440346389055634</v>
      </c>
    </row>
    <row r="292" spans="2:49" ht="18.649999999999999" customHeight="1" thickBot="1">
      <c r="D292" s="227" t="s">
        <v>70</v>
      </c>
      <c r="E292" s="228"/>
      <c r="F292" s="229" t="s">
        <v>71</v>
      </c>
      <c r="G292" s="230"/>
      <c r="H292" s="203"/>
      <c r="I292" s="231" t="s">
        <v>15</v>
      </c>
      <c r="J292" s="232"/>
      <c r="K292" s="233" t="s">
        <v>16</v>
      </c>
      <c r="L292" s="234"/>
      <c r="M292" s="30"/>
      <c r="N292" s="231" t="s">
        <v>72</v>
      </c>
      <c r="O292" s="232"/>
      <c r="P292" s="233" t="s">
        <v>73</v>
      </c>
      <c r="Q292" s="234"/>
      <c r="R292" s="30"/>
      <c r="S292" s="227" t="s">
        <v>74</v>
      </c>
      <c r="T292" s="228"/>
      <c r="U292" s="229" t="s">
        <v>75</v>
      </c>
      <c r="V292" s="230"/>
      <c r="W292" s="8"/>
      <c r="X292" s="231" t="s">
        <v>76</v>
      </c>
      <c r="Y292" s="232"/>
      <c r="Z292" s="233" t="s">
        <v>77</v>
      </c>
      <c r="AA292" s="234"/>
      <c r="AB292" s="8"/>
      <c r="AC292" s="231" t="s">
        <v>78</v>
      </c>
      <c r="AD292" s="232"/>
      <c r="AE292" s="233" t="s">
        <v>17</v>
      </c>
      <c r="AF292" s="234"/>
      <c r="AG292" s="8"/>
      <c r="AH292" s="231" t="s">
        <v>79</v>
      </c>
      <c r="AI292" s="232"/>
      <c r="AJ292" s="233" t="s">
        <v>80</v>
      </c>
      <c r="AK292" s="234"/>
      <c r="AL292" s="8"/>
      <c r="AM292" s="52" t="s">
        <v>84</v>
      </c>
      <c r="AO292" s="150" t="s">
        <v>85</v>
      </c>
      <c r="AP292" s="152"/>
      <c r="AQ292" s="64">
        <f t="shared" si="883"/>
        <v>5.28</v>
      </c>
      <c r="AR292" s="65">
        <f t="shared" si="896"/>
        <v>-9.7151575970550613E-4</v>
      </c>
      <c r="AS292" s="66">
        <f t="shared" si="897"/>
        <v>20.619802488888407</v>
      </c>
      <c r="AT292" s="67">
        <f t="shared" si="898"/>
        <v>-9.7151575970550613E-4</v>
      </c>
      <c r="AU292" s="13">
        <f t="shared" si="901"/>
        <v>-3.9276512904234679</v>
      </c>
      <c r="AV292" s="66">
        <f t="shared" si="899"/>
        <v>-1.0910142473398523E-2</v>
      </c>
      <c r="AW292" s="47">
        <f t="shared" si="900"/>
        <v>-36.503830361646514</v>
      </c>
    </row>
    <row r="293" spans="2:49" ht="18.649999999999999" customHeight="1" thickTop="1" thickBot="1">
      <c r="D293" s="37">
        <v>0</v>
      </c>
      <c r="E293" s="41">
        <v>0</v>
      </c>
      <c r="F293" s="39">
        <v>1</v>
      </c>
      <c r="G293" s="40">
        <v>0</v>
      </c>
      <c r="I293" s="37">
        <v>0</v>
      </c>
      <c r="J293" s="41">
        <f t="shared" ref="J293" si="902">IF(0=(1-$J$8*$K$8*$B290^2),10^14,$B290*$K$8/(1-$J$8*$K$8*$B290^2))</f>
        <v>-1.8402588303908125</v>
      </c>
      <c r="K293" s="39">
        <v>1</v>
      </c>
      <c r="L293" s="40">
        <v>0</v>
      </c>
      <c r="N293" s="37">
        <f t="shared" ref="N293" si="903">D293*I290+F293*I293-E293*J290-G293*J293</f>
        <v>0</v>
      </c>
      <c r="O293" s="41">
        <f t="shared" ref="O293" si="904">(D293*J290+E293*I290+F293*J293+G293*I293)</f>
        <v>-1.8402588303908125</v>
      </c>
      <c r="P293" s="39">
        <f t="shared" ref="P293" si="905">D293*K290+F293*K293-E293*L290-G293*L293</f>
        <v>1</v>
      </c>
      <c r="Q293" s="40">
        <f t="shared" ref="Q293" si="906">(D293*L290+E293*K290+F293*L293+G293*K293)</f>
        <v>0</v>
      </c>
      <c r="S293" s="37">
        <v>0</v>
      </c>
      <c r="T293" s="41">
        <v>0</v>
      </c>
      <c r="U293" s="39">
        <v>1</v>
      </c>
      <c r="V293" s="40">
        <v>0</v>
      </c>
      <c r="X293" s="37">
        <f t="shared" ref="X293" si="907">N293*S290+P293*S293-O293*T290-Q293*T293</f>
        <v>0</v>
      </c>
      <c r="Y293" s="41">
        <f t="shared" ref="Y293" si="908">(N293*T290+O293*S290+P293*T293+Q293*S293)</f>
        <v>-1.8402588303908125</v>
      </c>
      <c r="Z293" s="39">
        <f t="shared" ref="Z293" si="909">N293*U290+P293*U293-O293*V290-Q293*V293</f>
        <v>-1.742379998460251</v>
      </c>
      <c r="AA293" s="40">
        <f t="shared" ref="AA293" si="910">(N293*V290+O293*U290+P293*V293+Q293*U293)</f>
        <v>0</v>
      </c>
      <c r="AB293" s="8"/>
      <c r="AC293" s="37">
        <v>0</v>
      </c>
      <c r="AD293" s="40">
        <f>-1/($AD$8*$B290)</f>
        <v>-0.96184523809523814</v>
      </c>
      <c r="AE293" s="39">
        <v>1</v>
      </c>
      <c r="AF293" s="40">
        <v>0</v>
      </c>
      <c r="AH293" s="37">
        <f>X293*AC290+Z293*AC293-Y293*AD290-AA293*AD293</f>
        <v>0</v>
      </c>
      <c r="AI293" s="41">
        <f>(X293*AD290+Y293*AC290+Z293*AD293+AA293*AC293)</f>
        <v>-0.16435892591943158</v>
      </c>
      <c r="AJ293" s="39">
        <f>X293*AE290+Z293*AE293-Y293*AF290-AA293*AF293</f>
        <v>-1.742379998460251</v>
      </c>
      <c r="AK293" s="40">
        <f>(X293*AF290+Y293*AE290+Z293*AF293+AA293*AE293)</f>
        <v>0</v>
      </c>
      <c r="AL293" s="8"/>
      <c r="AM293" s="54">
        <f t="shared" ref="AM293" si="911">(180/PI())*ATAN(-1*(($AH281*AI290+AK290+$AH$8*AI293+AK293)/($AH$8*AH290+AJ290+$AH$8*AH293+AJ293)))</f>
        <v>-8.131582320472944</v>
      </c>
      <c r="AO293" s="151">
        <f t="shared" ref="AO293" si="912">20*LOG(((($AH$8*AH290+AJ290-$AH$8*AH293-AJ293)^2+($AH$8*AI290+AK290-$AH$8*AI293-AK293)^2)/(($AH$8*AH290+AJ290+$AH$8*AH293+AJ293)^2+($AH$8*AI290+AK290+$AH$8*AI293+AK293)^2))^0.5)</f>
        <v>-5.8586182647139662</v>
      </c>
      <c r="AP293" s="152"/>
      <c r="AQ293" s="64">
        <f t="shared" si="883"/>
        <v>5.3</v>
      </c>
      <c r="AR293" s="65">
        <f t="shared" si="896"/>
        <v>-9.574647873038084E-4</v>
      </c>
      <c r="AS293" s="66">
        <f t="shared" si="897"/>
        <v>20.541249463079939</v>
      </c>
      <c r="AT293" s="67">
        <f t="shared" si="898"/>
        <v>-9.574647873038084E-4</v>
      </c>
      <c r="AU293" s="13">
        <f t="shared" si="901"/>
        <v>-3.8977098261555363</v>
      </c>
      <c r="AV293" s="66">
        <f t="shared" si="899"/>
        <v>-1.0826971739320934E-2</v>
      </c>
      <c r="AW293" s="47">
        <f t="shared" si="900"/>
        <v>-36.567093727807169</v>
      </c>
    </row>
    <row r="294" spans="2:49" ht="18.649999999999999" customHeight="1">
      <c r="AO294" s="48"/>
      <c r="AQ294" s="64">
        <f t="shared" si="883"/>
        <v>5.32</v>
      </c>
      <c r="AR294" s="65">
        <f t="shared" si="896"/>
        <v>-9.4366468392433707E-4</v>
      </c>
      <c r="AS294" s="66">
        <f t="shared" si="897"/>
        <v>20.463295266556827</v>
      </c>
      <c r="AT294" s="67">
        <f t="shared" si="898"/>
        <v>-9.4366468392433707E-4</v>
      </c>
      <c r="AU294" s="13">
        <f t="shared" si="901"/>
        <v>-3.8681107919830753</v>
      </c>
      <c r="AV294" s="66">
        <f t="shared" si="899"/>
        <v>-1.0744752199952986E-2</v>
      </c>
      <c r="AW294" s="47">
        <f t="shared" si="900"/>
        <v>-36.630137915339724</v>
      </c>
    </row>
    <row r="295" spans="2:49" ht="18.649999999999999" customHeight="1" thickBot="1">
      <c r="E295" s="29" t="s">
        <v>9</v>
      </c>
      <c r="J295" s="29" t="s">
        <v>10</v>
      </c>
      <c r="O295" s="29" t="s">
        <v>11</v>
      </c>
      <c r="T295" s="29" t="s">
        <v>12</v>
      </c>
      <c r="Y295" s="29" t="s">
        <v>13</v>
      </c>
      <c r="AD295" s="29" t="s">
        <v>12</v>
      </c>
      <c r="AI295" s="29" t="s">
        <v>81</v>
      </c>
      <c r="AQ295" s="64">
        <f t="shared" si="883"/>
        <v>5.34</v>
      </c>
      <c r="AR295" s="65">
        <f t="shared" si="896"/>
        <v>-9.3011014631698018E-4</v>
      </c>
      <c r="AS295" s="66">
        <f t="shared" si="897"/>
        <v>20.385933050717167</v>
      </c>
      <c r="AT295" s="67">
        <f t="shared" si="898"/>
        <v>-9.3011014631698018E-4</v>
      </c>
      <c r="AU295" s="13">
        <f t="shared" si="901"/>
        <v>-3.8388489675381443</v>
      </c>
      <c r="AV295" s="66">
        <f t="shared" si="899"/>
        <v>-1.0663469354272623E-2</v>
      </c>
      <c r="AW295" s="47">
        <f t="shared" si="900"/>
        <v>-36.692964339772814</v>
      </c>
    </row>
    <row r="296" spans="2:49" ht="18.649999999999999" customHeight="1" thickBot="1">
      <c r="B296" s="28"/>
      <c r="D296" s="227" t="s">
        <v>70</v>
      </c>
      <c r="E296" s="228"/>
      <c r="F296" s="229" t="s">
        <v>71</v>
      </c>
      <c r="G296" s="230"/>
      <c r="H296" s="203"/>
      <c r="I296" s="231" t="s">
        <v>15</v>
      </c>
      <c r="J296" s="232"/>
      <c r="K296" s="233" t="s">
        <v>16</v>
      </c>
      <c r="L296" s="234"/>
      <c r="M296" s="30"/>
      <c r="N296" s="231" t="s">
        <v>72</v>
      </c>
      <c r="O296" s="232"/>
      <c r="P296" s="233" t="s">
        <v>73</v>
      </c>
      <c r="Q296" s="234"/>
      <c r="R296" s="30"/>
      <c r="S296" s="227" t="s">
        <v>74</v>
      </c>
      <c r="T296" s="228"/>
      <c r="U296" s="229" t="s">
        <v>75</v>
      </c>
      <c r="V296" s="230"/>
      <c r="W296" s="8"/>
      <c r="X296" s="231" t="s">
        <v>76</v>
      </c>
      <c r="Y296" s="232"/>
      <c r="Z296" s="233" t="s">
        <v>77</v>
      </c>
      <c r="AA296" s="234"/>
      <c r="AB296" s="8"/>
      <c r="AC296" s="231" t="s">
        <v>78</v>
      </c>
      <c r="AD296" s="232"/>
      <c r="AE296" s="233" t="s">
        <v>17</v>
      </c>
      <c r="AF296" s="234"/>
      <c r="AG296" s="8"/>
      <c r="AH296" s="231" t="s">
        <v>79</v>
      </c>
      <c r="AI296" s="232"/>
      <c r="AJ296" s="233" t="s">
        <v>80</v>
      </c>
      <c r="AK296" s="234"/>
      <c r="AL296" s="8"/>
      <c r="AM296" s="35" t="s">
        <v>82</v>
      </c>
      <c r="AO296" s="147" t="s">
        <v>83</v>
      </c>
      <c r="AP296" s="153"/>
      <c r="AQ296" s="64">
        <f t="shared" si="883"/>
        <v>5.36</v>
      </c>
      <c r="AR296" s="65">
        <f t="shared" si="896"/>
        <v>-9.1679600011913864E-4</v>
      </c>
      <c r="AS296" s="66">
        <f t="shared" si="897"/>
        <v>20.309156071366402</v>
      </c>
      <c r="AT296" s="67">
        <f t="shared" si="898"/>
        <v>-9.1679600011913864E-4</v>
      </c>
      <c r="AU296" s="13">
        <f t="shared" si="901"/>
        <v>-3.8099192318676347</v>
      </c>
      <c r="AV296" s="66">
        <f t="shared" si="899"/>
        <v>-1.0583108977410096E-2</v>
      </c>
      <c r="AW296" s="47">
        <f t="shared" si="900"/>
        <v>-36.755574404467311</v>
      </c>
    </row>
    <row r="297" spans="2:49" ht="18.649999999999999" customHeight="1" thickTop="1" thickBot="1">
      <c r="B297" s="55">
        <v>0.86</v>
      </c>
      <c r="D297" s="37">
        <v>1</v>
      </c>
      <c r="E297" s="38">
        <v>0</v>
      </c>
      <c r="F297" s="39">
        <v>0</v>
      </c>
      <c r="G297" s="40">
        <f t="shared" ref="G297" si="913">-1/($E$8*$B297)</f>
        <v>-0.74323255813953482</v>
      </c>
      <c r="I297" s="37">
        <v>1</v>
      </c>
      <c r="J297" s="41">
        <v>0</v>
      </c>
      <c r="K297" s="39">
        <v>0</v>
      </c>
      <c r="L297" s="40">
        <v>0</v>
      </c>
      <c r="N297" s="37">
        <f t="shared" ref="N297" si="914">D297*I297+F297*I300-E297*J297-G297*J300</f>
        <v>-0.31019373759823976</v>
      </c>
      <c r="O297" s="41">
        <f t="shared" ref="O297" si="915">(D297*J297+E297*I297+F297*J300+G297*I300)</f>
        <v>0</v>
      </c>
      <c r="P297" s="39">
        <f t="shared" ref="P297" si="916">D297*K297+F297*K300-E297*L297-G297*L300</f>
        <v>0</v>
      </c>
      <c r="Q297" s="40">
        <f t="shared" ref="Q297" si="917">(D297*L297+E297*K297+F297*L300+G297*K300)</f>
        <v>-0.74323255813953482</v>
      </c>
      <c r="S297" s="37">
        <v>1</v>
      </c>
      <c r="T297" s="38">
        <v>0</v>
      </c>
      <c r="U297" s="39">
        <v>0</v>
      </c>
      <c r="V297" s="40">
        <f t="shared" ref="V297" si="918">-1/($T$8*$B297)</f>
        <v>-1.4555581395348836</v>
      </c>
      <c r="X297" s="37">
        <f t="shared" ref="X297" si="919">N297*S297+P297*S300-O297*T297-Q297*T300</f>
        <v>-0.31019373759823976</v>
      </c>
      <c r="Y297" s="41">
        <f t="shared" ref="Y297" si="920">(N297*T297+O297*S297+P297*T300+Q297*S300)</f>
        <v>0</v>
      </c>
      <c r="Z297" s="39">
        <f t="shared" ref="Z297" si="921">N297*U297+P297*U300-O297*V297-Q297*V300</f>
        <v>0</v>
      </c>
      <c r="AA297" s="40">
        <f t="shared" ref="AA297" si="922">(N297*V297+O297*U297+P297*V300+Q297*U300)</f>
        <v>-0.29172753854566907</v>
      </c>
      <c r="AB297" s="8"/>
      <c r="AC297" s="37">
        <v>1</v>
      </c>
      <c r="AD297" s="38">
        <v>0</v>
      </c>
      <c r="AE297" s="39">
        <v>0</v>
      </c>
      <c r="AF297" s="40">
        <v>0</v>
      </c>
      <c r="AH297" s="37">
        <f>X297*AC297+Z297*AC300-Y297*AD297-AA297*AD300</f>
        <v>-0.58426497570053426</v>
      </c>
      <c r="AI297" s="41">
        <f>(X297*AD297+Y297*AC297+Z297*AD300+AA297*AC300)</f>
        <v>0</v>
      </c>
      <c r="AJ297" s="39">
        <f>X297*AE297+Z297*AE300-Y297*AF297-AA297*AF300</f>
        <v>0</v>
      </c>
      <c r="AK297" s="40">
        <f>(X297*AF297+Y297*AE297+Z297*AF300+AA297*AE300)</f>
        <v>-0.29172753854566907</v>
      </c>
      <c r="AL297" s="8"/>
      <c r="AM297" s="43">
        <f t="shared" ref="AM297" si="923">20*LOG((2*$AH$8)/(($AH$8*AH297+AJ297+$AH$8*AH300+AJ300)^2+($AH$8*AI297+AK297+$AH$8*AI300+AK300)^2)^0.5)</f>
        <v>-0.93738058033018201</v>
      </c>
      <c r="AO297" s="148">
        <f t="shared" ref="AO297" si="924">((AH297^2+AI297^2)/(AH300^2+AI300^2))^0.5</f>
        <v>2.0029559001494794</v>
      </c>
      <c r="AP297" s="153"/>
      <c r="AQ297" s="64">
        <f t="shared" si="883"/>
        <v>5.38</v>
      </c>
      <c r="AR297" s="65">
        <f t="shared" si="896"/>
        <v>-9.037171963263605E-4</v>
      </c>
      <c r="AS297" s="66">
        <f t="shared" si="897"/>
        <v>20.232957686729051</v>
      </c>
      <c r="AT297" s="67">
        <f t="shared" si="898"/>
        <v>-9.037171963263605E-4</v>
      </c>
      <c r="AU297" s="13">
        <f t="shared" si="901"/>
        <v>-3.781316561168159</v>
      </c>
      <c r="AV297" s="66">
        <f t="shared" si="899"/>
        <v>-1.0503657114355996E-2</v>
      </c>
      <c r="AW297" s="47">
        <f t="shared" si="900"/>
        <v>-36.817969500722171</v>
      </c>
    </row>
    <row r="298" spans="2:49" ht="18.649999999999999" customHeight="1" thickBot="1">
      <c r="D298" s="45"/>
      <c r="G298" s="46"/>
      <c r="I298" s="45"/>
      <c r="L298" s="46"/>
      <c r="N298" s="45"/>
      <c r="Q298" s="46"/>
      <c r="S298" s="45"/>
      <c r="V298" s="46"/>
      <c r="X298" s="45"/>
      <c r="AA298" s="46"/>
      <c r="AC298" s="45"/>
      <c r="AF298" s="46"/>
      <c r="AH298" s="45"/>
      <c r="AK298" s="46"/>
      <c r="AO298" s="149"/>
      <c r="AP298" s="149"/>
      <c r="AQ298" s="64">
        <f t="shared" si="883"/>
        <v>5.4</v>
      </c>
      <c r="AR298" s="65">
        <f t="shared" si="896"/>
        <v>-8.9086880789232287E-4</v>
      </c>
      <c r="AS298" s="66">
        <f t="shared" si="897"/>
        <v>20.157331355505686</v>
      </c>
      <c r="AT298" s="67">
        <f t="shared" si="898"/>
        <v>-8.9086880789232287E-4</v>
      </c>
      <c r="AU298" s="13">
        <f t="shared" si="901"/>
        <v>-3.7530360265713458</v>
      </c>
      <c r="AV298" s="66">
        <f t="shared" si="899"/>
        <v>-1.0425100073809293E-2</v>
      </c>
      <c r="AW298" s="47">
        <f t="shared" si="900"/>
        <v>-36.880151007880116</v>
      </c>
    </row>
    <row r="299" spans="2:49" ht="18.649999999999999" customHeight="1" thickBot="1">
      <c r="D299" s="227" t="s">
        <v>70</v>
      </c>
      <c r="E299" s="228"/>
      <c r="F299" s="229" t="s">
        <v>71</v>
      </c>
      <c r="G299" s="230"/>
      <c r="H299" s="203"/>
      <c r="I299" s="231" t="s">
        <v>15</v>
      </c>
      <c r="J299" s="232"/>
      <c r="K299" s="233" t="s">
        <v>16</v>
      </c>
      <c r="L299" s="234"/>
      <c r="M299" s="30"/>
      <c r="N299" s="231" t="s">
        <v>72</v>
      </c>
      <c r="O299" s="232"/>
      <c r="P299" s="233" t="s">
        <v>73</v>
      </c>
      <c r="Q299" s="234"/>
      <c r="R299" s="30"/>
      <c r="S299" s="227" t="s">
        <v>74</v>
      </c>
      <c r="T299" s="228"/>
      <c r="U299" s="229" t="s">
        <v>75</v>
      </c>
      <c r="V299" s="230"/>
      <c r="W299" s="8"/>
      <c r="X299" s="231" t="s">
        <v>76</v>
      </c>
      <c r="Y299" s="232"/>
      <c r="Z299" s="233" t="s">
        <v>77</v>
      </c>
      <c r="AA299" s="234"/>
      <c r="AB299" s="8"/>
      <c r="AC299" s="231" t="s">
        <v>78</v>
      </c>
      <c r="AD299" s="232"/>
      <c r="AE299" s="233" t="s">
        <v>17</v>
      </c>
      <c r="AF299" s="234"/>
      <c r="AG299" s="8"/>
      <c r="AH299" s="231" t="s">
        <v>79</v>
      </c>
      <c r="AI299" s="232"/>
      <c r="AJ299" s="233" t="s">
        <v>80</v>
      </c>
      <c r="AK299" s="234"/>
      <c r="AL299" s="8"/>
      <c r="AM299" s="52" t="s">
        <v>84</v>
      </c>
      <c r="AO299" s="150" t="s">
        <v>85</v>
      </c>
      <c r="AP299" s="152"/>
      <c r="AQ299" s="64">
        <f t="shared" si="883"/>
        <v>5.42</v>
      </c>
      <c r="AR299" s="65">
        <f t="shared" si="896"/>
        <v>-8.782460264080067E-4</v>
      </c>
      <c r="AS299" s="66">
        <f t="shared" si="897"/>
        <v>20.082270634974261</v>
      </c>
      <c r="AT299" s="67">
        <f t="shared" si="898"/>
        <v>-8.782460264080067E-4</v>
      </c>
      <c r="AU299" s="13">
        <f t="shared" si="901"/>
        <v>-3.7250727919981435</v>
      </c>
      <c r="AV299" s="66">
        <f t="shared" si="899"/>
        <v>-1.0347424422217064E-2</v>
      </c>
      <c r="AW299" s="47">
        <f t="shared" si="900"/>
        <v>-36.942120293433064</v>
      </c>
    </row>
    <row r="300" spans="2:49" ht="18.649999999999999" customHeight="1" thickTop="1" thickBot="1">
      <c r="D300" s="37">
        <v>0</v>
      </c>
      <c r="E300" s="41">
        <v>0</v>
      </c>
      <c r="F300" s="39">
        <v>1</v>
      </c>
      <c r="G300" s="40">
        <v>0</v>
      </c>
      <c r="I300" s="37">
        <v>0</v>
      </c>
      <c r="J300" s="41">
        <f t="shared" ref="J300" si="925">IF(0=(1-$J$8*$K$8*$B297^2),10^14,$B297*$K$8/(1-$J$8*$K$8*$B297^2))</f>
        <v>-1.7628314627092312</v>
      </c>
      <c r="K300" s="39">
        <v>1</v>
      </c>
      <c r="L300" s="40">
        <v>0</v>
      </c>
      <c r="N300" s="37">
        <f t="shared" ref="N300" si="926">D300*I297+F300*I300-E300*J297-G300*J300</f>
        <v>0</v>
      </c>
      <c r="O300" s="41">
        <f t="shared" ref="O300" si="927">(D300*J297+E300*I297+F300*J300+G300*I300)</f>
        <v>-1.7628314627092312</v>
      </c>
      <c r="P300" s="39">
        <f t="shared" ref="P300" si="928">D300*K297+F300*K300-E300*L297-G300*L300</f>
        <v>1</v>
      </c>
      <c r="Q300" s="40">
        <f t="shared" ref="Q300" si="929">(D300*L297+E300*K297+F300*L300+G300*K300)</f>
        <v>0</v>
      </c>
      <c r="S300" s="37">
        <v>0</v>
      </c>
      <c r="T300" s="41">
        <v>0</v>
      </c>
      <c r="U300" s="39">
        <v>1</v>
      </c>
      <c r="V300" s="40">
        <v>0</v>
      </c>
      <c r="X300" s="37">
        <f t="shared" ref="X300" si="930">N300*S297+P300*S300-O300*T297-Q300*T300</f>
        <v>0</v>
      </c>
      <c r="Y300" s="41">
        <f t="shared" ref="Y300" si="931">(N300*T297+O300*S297+P300*T300+Q300*S300)</f>
        <v>-1.7628314627092312</v>
      </c>
      <c r="Z300" s="39">
        <f t="shared" ref="Z300" si="932">N300*U297+P300*U300-O300*V297-Q300*V300</f>
        <v>-1.5659036841746059</v>
      </c>
      <c r="AA300" s="40">
        <f t="shared" ref="AA300" si="933">(N300*V297+O300*U297+P300*V300+Q300*U300)</f>
        <v>0</v>
      </c>
      <c r="AB300" s="8"/>
      <c r="AC300" s="37">
        <v>0</v>
      </c>
      <c r="AD300" s="40">
        <f>-1/($AD$8*$B297)</f>
        <v>-0.93947674418604643</v>
      </c>
      <c r="AE300" s="39">
        <v>1</v>
      </c>
      <c r="AF300" s="40">
        <v>0</v>
      </c>
      <c r="AH300" s="37">
        <f>X300*AC297+Z300*AC300-Y300*AD297-AA300*AD300</f>
        <v>0</v>
      </c>
      <c r="AI300" s="41">
        <f>(X300*AD297+Y300*AC297+Z300*AD300+AA300*AC300)</f>
        <v>-0.29170136779193734</v>
      </c>
      <c r="AJ300" s="39">
        <f>X300*AE297+Z300*AE300-Y300*AF297-AA300*AF300</f>
        <v>-1.5659036841746059</v>
      </c>
      <c r="AK300" s="40">
        <f>(X300*AF297+Y300*AE297+Z300*AF300+AA300*AE300)</f>
        <v>0</v>
      </c>
      <c r="AL300" s="8"/>
      <c r="AM300" s="54">
        <f t="shared" ref="AM300" si="934">(180/PI())*ATAN(-1*(($AH288*AI297+AK297+$AH$8*AI300+AK300)/($AH$8*AH297+AJ297+$AH$8*AH300+AJ300)))</f>
        <v>-15.181163776542558</v>
      </c>
      <c r="AO300" s="151">
        <f t="shared" ref="AO300" si="935">20*LOG(((($AH$8*AH297+AJ297-$AH$8*AH300-AJ300)^2+($AH$8*AI297+AK297-$AH$8*AI300-AK300)^2)/(($AH$8*AH297+AJ297+$AH$8*AH300+AJ300)^2+($AH$8*AI297+AK297+$AH$8*AI300+AK300)^2))^0.5)</f>
        <v>-7.1189469829973087</v>
      </c>
      <c r="AP300" s="152"/>
      <c r="AQ300" s="64">
        <f t="shared" si="883"/>
        <v>5.44</v>
      </c>
      <c r="AR300" s="65">
        <f t="shared" si="896"/>
        <v>-8.6584415888031076E-4</v>
      </c>
      <c r="AS300" s="66">
        <f t="shared" si="897"/>
        <v>20.007769179134296</v>
      </c>
      <c r="AT300" s="67">
        <f t="shared" si="898"/>
        <v>-8.6584415888031076E-4</v>
      </c>
      <c r="AU300" s="13">
        <f t="shared" si="901"/>
        <v>-3.6974221120611337</v>
      </c>
      <c r="AV300" s="66">
        <f t="shared" si="899"/>
        <v>-1.0270616977947594E-2</v>
      </c>
      <c r="AW300" s="47">
        <f t="shared" si="900"/>
        <v>-37.003878713127484</v>
      </c>
    </row>
    <row r="301" spans="2:49" ht="18.649999999999999" customHeight="1">
      <c r="AO301" s="48"/>
      <c r="AQ301" s="64">
        <f t="shared" si="883"/>
        <v>5.46</v>
      </c>
      <c r="AR301" s="65">
        <f t="shared" si="896"/>
        <v>-8.536586246361401E-4</v>
      </c>
      <c r="AS301" s="66">
        <f t="shared" si="897"/>
        <v>19.933820736893075</v>
      </c>
      <c r="AT301" s="67">
        <f t="shared" si="898"/>
        <v>-8.536586246361401E-4</v>
      </c>
      <c r="AU301" s="13">
        <f t="shared" si="901"/>
        <v>-3.6700793300279462</v>
      </c>
      <c r="AV301" s="66">
        <f t="shared" si="899"/>
        <v>-1.0194664805633184E-2</v>
      </c>
      <c r="AW301" s="47">
        <f t="shared" si="900"/>
        <v>-37.065427611069389</v>
      </c>
    </row>
    <row r="302" spans="2:49" ht="18.649999999999999" customHeight="1" thickBot="1">
      <c r="E302" s="29" t="s">
        <v>9</v>
      </c>
      <c r="J302" s="29" t="s">
        <v>10</v>
      </c>
      <c r="O302" s="29" t="s">
        <v>11</v>
      </c>
      <c r="T302" s="29" t="s">
        <v>12</v>
      </c>
      <c r="Y302" s="29" t="s">
        <v>13</v>
      </c>
      <c r="AD302" s="29" t="s">
        <v>12</v>
      </c>
      <c r="AI302" s="29" t="s">
        <v>81</v>
      </c>
      <c r="AQ302" s="64">
        <f t="shared" si="883"/>
        <v>5.48</v>
      </c>
      <c r="AR302" s="65">
        <f t="shared" si="896"/>
        <v>-8.4168495227288152E-4</v>
      </c>
      <c r="AS302" s="66">
        <f t="shared" si="897"/>
        <v>19.860419150292515</v>
      </c>
      <c r="AT302" s="67">
        <f t="shared" si="898"/>
        <v>-8.4168495227288152E-4</v>
      </c>
      <c r="AU302" s="13">
        <f t="shared" si="901"/>
        <v>-3.6430398758341975</v>
      </c>
      <c r="AV302" s="66">
        <f t="shared" si="899"/>
        <v>-1.0119555210650548E-2</v>
      </c>
      <c r="AW302" s="47">
        <f t="shared" si="900"/>
        <v>-37.126768319829104</v>
      </c>
    </row>
    <row r="303" spans="2:49" ht="18.649999999999999" customHeight="1" thickBot="1">
      <c r="B303" s="28"/>
      <c r="D303" s="227" t="s">
        <v>70</v>
      </c>
      <c r="E303" s="228"/>
      <c r="F303" s="229" t="s">
        <v>71</v>
      </c>
      <c r="G303" s="230"/>
      <c r="H303" s="203"/>
      <c r="I303" s="231" t="s">
        <v>15</v>
      </c>
      <c r="J303" s="232"/>
      <c r="K303" s="233" t="s">
        <v>16</v>
      </c>
      <c r="L303" s="234"/>
      <c r="M303" s="30"/>
      <c r="N303" s="231" t="s">
        <v>72</v>
      </c>
      <c r="O303" s="232"/>
      <c r="P303" s="233" t="s">
        <v>73</v>
      </c>
      <c r="Q303" s="234"/>
      <c r="R303" s="30"/>
      <c r="S303" s="227" t="s">
        <v>74</v>
      </c>
      <c r="T303" s="228"/>
      <c r="U303" s="229" t="s">
        <v>75</v>
      </c>
      <c r="V303" s="230"/>
      <c r="W303" s="8"/>
      <c r="X303" s="231" t="s">
        <v>76</v>
      </c>
      <c r="Y303" s="232"/>
      <c r="Z303" s="233" t="s">
        <v>77</v>
      </c>
      <c r="AA303" s="234"/>
      <c r="AB303" s="8"/>
      <c r="AC303" s="231" t="s">
        <v>78</v>
      </c>
      <c r="AD303" s="232"/>
      <c r="AE303" s="233" t="s">
        <v>17</v>
      </c>
      <c r="AF303" s="234"/>
      <c r="AG303" s="8"/>
      <c r="AH303" s="231" t="s">
        <v>79</v>
      </c>
      <c r="AI303" s="232"/>
      <c r="AJ303" s="233" t="s">
        <v>80</v>
      </c>
      <c r="AK303" s="234"/>
      <c r="AL303" s="8"/>
      <c r="AM303" s="35" t="s">
        <v>82</v>
      </c>
      <c r="AO303" s="147" t="s">
        <v>83</v>
      </c>
      <c r="AP303" s="153"/>
      <c r="AQ303" s="64">
        <f t="shared" si="883"/>
        <v>5.5</v>
      </c>
      <c r="AR303" s="65">
        <f t="shared" si="896"/>
        <v>-8.2991877674591576E-4</v>
      </c>
      <c r="AS303" s="66">
        <f t="shared" si="897"/>
        <v>19.787558352775832</v>
      </c>
      <c r="AT303" s="67">
        <f t="shared" si="898"/>
        <v>-8.2991877674591576E-4</v>
      </c>
      <c r="AU303" s="13">
        <f t="shared" si="901"/>
        <v>-3.6162992641503129</v>
      </c>
      <c r="AV303" s="66">
        <f t="shared" si="899"/>
        <v>-1.0045275733750868E-2</v>
      </c>
      <c r="AW303" s="47">
        <f t="shared" si="900"/>
        <v>-37.18790216054574</v>
      </c>
    </row>
    <row r="304" spans="2:49" ht="18.649999999999999" customHeight="1" thickTop="1" thickBot="1">
      <c r="B304" s="55">
        <v>0.88</v>
      </c>
      <c r="D304" s="37">
        <v>1</v>
      </c>
      <c r="E304" s="38">
        <v>0</v>
      </c>
      <c r="F304" s="39">
        <v>0</v>
      </c>
      <c r="G304" s="40">
        <f t="shared" ref="G304" si="936">-1/($E$8*$B304)</f>
        <v>-0.72634090909090909</v>
      </c>
      <c r="I304" s="37">
        <v>1</v>
      </c>
      <c r="J304" s="41">
        <v>0</v>
      </c>
      <c r="K304" s="39">
        <v>0</v>
      </c>
      <c r="L304" s="40">
        <v>0</v>
      </c>
      <c r="N304" s="37">
        <f t="shared" ref="N304" si="937">D304*I304+F304*I307-E304*J304-G304*J307</f>
        <v>-0.22922969892720735</v>
      </c>
      <c r="O304" s="41">
        <f t="shared" ref="O304" si="938">(D304*J304+E304*I304+F304*J307+G304*I307)</f>
        <v>0</v>
      </c>
      <c r="P304" s="39">
        <f t="shared" ref="P304" si="939">D304*K304+F304*K307-E304*L304-G304*L307</f>
        <v>0</v>
      </c>
      <c r="Q304" s="40">
        <f t="shared" ref="Q304" si="940">(D304*L304+E304*K304+F304*L307+G304*K307)</f>
        <v>-0.72634090909090909</v>
      </c>
      <c r="S304" s="37">
        <v>1</v>
      </c>
      <c r="T304" s="38">
        <v>0</v>
      </c>
      <c r="U304" s="39">
        <v>0</v>
      </c>
      <c r="V304" s="40">
        <f t="shared" ref="V304" si="941">-1/($T$8*$B304)</f>
        <v>-1.4224772727272725</v>
      </c>
      <c r="X304" s="37">
        <f t="shared" ref="X304" si="942">N304*S304+P304*S307-O304*T304-Q304*T307</f>
        <v>-0.22922969892720735</v>
      </c>
      <c r="Y304" s="41">
        <f t="shared" ref="Y304" si="943">(N304*T304+O304*S304+P304*T307+Q304*S307)</f>
        <v>0</v>
      </c>
      <c r="Z304" s="39">
        <f t="shared" ref="Z304" si="944">N304*U304+P304*U307-O304*V304-Q304*V307</f>
        <v>0</v>
      </c>
      <c r="AA304" s="40">
        <f t="shared" ref="AA304" si="945">(N304*V304+O304*U304+P304*V307+Q304*U307)</f>
        <v>-0.4002668721328414</v>
      </c>
      <c r="AB304" s="8"/>
      <c r="AC304" s="37">
        <v>1</v>
      </c>
      <c r="AD304" s="38">
        <v>0</v>
      </c>
      <c r="AE304" s="39">
        <v>0</v>
      </c>
      <c r="AF304" s="40">
        <v>0</v>
      </c>
      <c r="AH304" s="37">
        <f>X304*AC304+Z304*AC307-Y304*AD304-AA304*AD307</f>
        <v>-0.59672472090417239</v>
      </c>
      <c r="AI304" s="41">
        <f>(X304*AD304+Y304*AC304+Z304*AD307+AA304*AC307)</f>
        <v>0</v>
      </c>
      <c r="AJ304" s="39">
        <f>X304*AE304+Z304*AE307-Y304*AF304-AA304*AF307</f>
        <v>0</v>
      </c>
      <c r="AK304" s="40">
        <f>(X304*AF304+Y304*AE304+Z304*AF307+AA304*AE307)</f>
        <v>-0.4002668721328414</v>
      </c>
      <c r="AL304" s="8"/>
      <c r="AM304" s="43">
        <f t="shared" ref="AM304" si="946">20*LOG((2*$AH$8)/(($AH$8*AH304+AJ304+$AH$8*AH307+AJ307)^2+($AH$8*AI304+AK304+$AH$8*AI307+AK307)^2)^0.5)</f>
        <v>-0.66055676281013764</v>
      </c>
      <c r="AO304" s="148">
        <f t="shared" ref="AO304" si="947">((AH304^2+AI304^2)/(AH307^2+AI307^2))^0.5</f>
        <v>1.4909065363065297</v>
      </c>
      <c r="AP304" s="153"/>
      <c r="AQ304" s="64">
        <f t="shared" si="883"/>
        <v>5.52</v>
      </c>
      <c r="AR304" s="65">
        <f t="shared" si="896"/>
        <v>-8.1835583650733063E-4</v>
      </c>
      <c r="AS304" s="66">
        <f t="shared" si="897"/>
        <v>19.715232367492828</v>
      </c>
      <c r="AT304" s="67">
        <f t="shared" si="898"/>
        <v>-8.1835583650733063E-4</v>
      </c>
      <c r="AU304" s="13">
        <f t="shared" si="901"/>
        <v>-3.5898530924995122</v>
      </c>
      <c r="AV304" s="66">
        <f t="shared" si="899"/>
        <v>-9.9718141458319792E-3</v>
      </c>
      <c r="AW304" s="47">
        <f t="shared" si="900"/>
        <v>-37.248830443031117</v>
      </c>
    </row>
    <row r="305" spans="2:49" ht="18.649999999999999" customHeight="1" thickBot="1">
      <c r="D305" s="45"/>
      <c r="G305" s="46"/>
      <c r="I305" s="45"/>
      <c r="L305" s="46"/>
      <c r="N305" s="45"/>
      <c r="Q305" s="46"/>
      <c r="S305" s="45"/>
      <c r="V305" s="46"/>
      <c r="X305" s="45"/>
      <c r="AA305" s="46"/>
      <c r="AC305" s="45"/>
      <c r="AF305" s="46"/>
      <c r="AH305" s="45"/>
      <c r="AK305" s="46"/>
      <c r="AO305" s="149"/>
      <c r="AP305" s="149"/>
      <c r="AQ305" s="64">
        <f t="shared" si="883"/>
        <v>5.54</v>
      </c>
      <c r="AR305" s="65">
        <f t="shared" si="896"/>
        <v>-8.0699197075176604E-4</v>
      </c>
      <c r="AS305" s="66">
        <f t="shared" si="897"/>
        <v>19.643435305642836</v>
      </c>
      <c r="AT305" s="67">
        <f t="shared" si="898"/>
        <v>-8.0699197075176604E-4</v>
      </c>
      <c r="AU305" s="13">
        <f t="shared" si="901"/>
        <v>-3.5636970394194427</v>
      </c>
      <c r="AV305" s="66">
        <f t="shared" si="899"/>
        <v>-9.899158442831785E-3</v>
      </c>
      <c r="AW305" s="47">
        <f t="shared" si="900"/>
        <v>-37.309554465873653</v>
      </c>
    </row>
    <row r="306" spans="2:49" ht="18.649999999999999" customHeight="1" thickBot="1">
      <c r="D306" s="227" t="s">
        <v>70</v>
      </c>
      <c r="E306" s="228"/>
      <c r="F306" s="229" t="s">
        <v>71</v>
      </c>
      <c r="G306" s="230"/>
      <c r="H306" s="203"/>
      <c r="I306" s="231" t="s">
        <v>15</v>
      </c>
      <c r="J306" s="232"/>
      <c r="K306" s="233" t="s">
        <v>16</v>
      </c>
      <c r="L306" s="234"/>
      <c r="M306" s="30"/>
      <c r="N306" s="231" t="s">
        <v>72</v>
      </c>
      <c r="O306" s="232"/>
      <c r="P306" s="233" t="s">
        <v>73</v>
      </c>
      <c r="Q306" s="234"/>
      <c r="R306" s="30"/>
      <c r="S306" s="227" t="s">
        <v>74</v>
      </c>
      <c r="T306" s="228"/>
      <c r="U306" s="229" t="s">
        <v>75</v>
      </c>
      <c r="V306" s="230"/>
      <c r="W306" s="8"/>
      <c r="X306" s="231" t="s">
        <v>76</v>
      </c>
      <c r="Y306" s="232"/>
      <c r="Z306" s="233" t="s">
        <v>77</v>
      </c>
      <c r="AA306" s="234"/>
      <c r="AB306" s="8"/>
      <c r="AC306" s="231" t="s">
        <v>78</v>
      </c>
      <c r="AD306" s="232"/>
      <c r="AE306" s="233" t="s">
        <v>17</v>
      </c>
      <c r="AF306" s="234"/>
      <c r="AG306" s="8"/>
      <c r="AH306" s="231" t="s">
        <v>79</v>
      </c>
      <c r="AI306" s="232"/>
      <c r="AJ306" s="233" t="s">
        <v>80</v>
      </c>
      <c r="AK306" s="234"/>
      <c r="AL306" s="8"/>
      <c r="AM306" s="52" t="s">
        <v>84</v>
      </c>
      <c r="AO306" s="150" t="s">
        <v>85</v>
      </c>
      <c r="AP306" s="152"/>
      <c r="AQ306" s="64">
        <f t="shared" si="883"/>
        <v>5.56</v>
      </c>
      <c r="AR306" s="65">
        <f t="shared" si="896"/>
        <v>-7.9582311672888196E-4</v>
      </c>
      <c r="AS306" s="66">
        <f t="shared" si="897"/>
        <v>19.572161364854448</v>
      </c>
      <c r="AT306" s="67">
        <f t="shared" si="898"/>
        <v>-7.9582311672888196E-4</v>
      </c>
      <c r="AU306" s="13">
        <f t="shared" si="901"/>
        <v>-3.537826862680145</v>
      </c>
      <c r="AV306" s="66">
        <f t="shared" si="899"/>
        <v>-9.8272968407781807E-3</v>
      </c>
      <c r="AW306" s="47">
        <f t="shared" si="900"/>
        <v>-37.370075516541263</v>
      </c>
    </row>
    <row r="307" spans="2:49" ht="18.649999999999999" customHeight="1" thickTop="1" thickBot="1">
      <c r="D307" s="37">
        <v>0</v>
      </c>
      <c r="E307" s="41">
        <v>0</v>
      </c>
      <c r="F307" s="39">
        <v>1</v>
      </c>
      <c r="G307" s="40">
        <v>0</v>
      </c>
      <c r="I307" s="37">
        <v>0</v>
      </c>
      <c r="J307" s="41">
        <f t="shared" ref="J307" si="948">IF(0=(1-$J$8*$K$8*$B304^2),10^14,$B304*$K$8/(1-$J$8*$K$8*$B304^2))</f>
        <v>-1.6923591712130268</v>
      </c>
      <c r="K307" s="39">
        <v>1</v>
      </c>
      <c r="L307" s="40">
        <v>0</v>
      </c>
      <c r="N307" s="37">
        <f t="shared" ref="N307" si="949">D307*I304+F307*I307-E307*J304-G307*J307</f>
        <v>0</v>
      </c>
      <c r="O307" s="41">
        <f t="shared" ref="O307" si="950">(D307*J304+E307*I304+F307*J307+G307*I307)</f>
        <v>-1.6923591712130268</v>
      </c>
      <c r="P307" s="39">
        <f t="shared" ref="P307" si="951">D307*K304+F307*K307-E307*L304-G307*L307</f>
        <v>1</v>
      </c>
      <c r="Q307" s="40">
        <f t="shared" ref="Q307" si="952">(D307*L304+E307*K304+F307*L307+G307*K307)</f>
        <v>0</v>
      </c>
      <c r="S307" s="37">
        <v>0</v>
      </c>
      <c r="T307" s="41">
        <v>0</v>
      </c>
      <c r="U307" s="39">
        <v>1</v>
      </c>
      <c r="V307" s="40">
        <v>0</v>
      </c>
      <c r="X307" s="37">
        <f t="shared" ref="X307" si="953">N307*S304+P307*S307-O307*T304-Q307*T307</f>
        <v>0</v>
      </c>
      <c r="Y307" s="41">
        <f t="shared" ref="Y307" si="954">(N307*T304+O307*S304+P307*T307+Q307*S307)</f>
        <v>-1.6923591712130268</v>
      </c>
      <c r="Z307" s="39">
        <f t="shared" ref="Z307" si="955">N307*U304+P307*U307-O307*V304-Q307*V307</f>
        <v>-1.4073424583420935</v>
      </c>
      <c r="AA307" s="40">
        <f t="shared" ref="AA307" si="956">(N307*V304+O307*U304+P307*V307+Q307*U307)</f>
        <v>0</v>
      </c>
      <c r="AB307" s="8"/>
      <c r="AC307" s="37">
        <v>0</v>
      </c>
      <c r="AD307" s="40">
        <f>-1/($AD$8*$B304)</f>
        <v>-0.91812499999999997</v>
      </c>
      <c r="AE307" s="39">
        <v>1</v>
      </c>
      <c r="AF307" s="40">
        <v>0</v>
      </c>
      <c r="AH307" s="37">
        <f>X307*AC304+Z307*AC307-Y307*AD304-AA307*AD307</f>
        <v>0</v>
      </c>
      <c r="AI307" s="41">
        <f>(X307*AD304+Y307*AC304+Z307*AD307+AA307*AC307)</f>
        <v>-0.4002428766476922</v>
      </c>
      <c r="AJ307" s="39">
        <f>X307*AE304+Z307*AE307-Y307*AF304-AA307*AF307</f>
        <v>-1.4073424583420935</v>
      </c>
      <c r="AK307" s="40">
        <f>(X307*AF304+Y307*AE304+Z307*AF307+AA307*AE307)</f>
        <v>0</v>
      </c>
      <c r="AL307" s="8"/>
      <c r="AM307" s="54">
        <f t="shared" ref="AM307" si="957">(180/PI())*ATAN(-1*(($AH295*AI304+AK304+$AH$8*AI307+AK307)/($AH$8*AH304+AJ304+$AH$8*AH307+AJ307)))</f>
        <v>-21.773871208199381</v>
      </c>
      <c r="AO307" s="151">
        <f t="shared" ref="AO307" si="958">20*LOG(((($AH$8*AH304+AJ304-$AH$8*AH307-AJ307)^2+($AH$8*AI304+AK304-$AH$8*AI307-AK307)^2)/(($AH$8*AH304+AJ304+$AH$8*AH307+AJ307)^2+($AH$8*AI304+AK304+$AH$8*AI307+AK307)^2))^0.5)</f>
        <v>-8.5048346228055589</v>
      </c>
      <c r="AP307" s="152"/>
      <c r="AQ307" s="64">
        <f t="shared" si="883"/>
        <v>5.58</v>
      </c>
      <c r="AR307" s="65">
        <f t="shared" si="896"/>
        <v>-7.8484530715041236E-4</v>
      </c>
      <c r="AS307" s="66">
        <f t="shared" si="897"/>
        <v>19.501404827600844</v>
      </c>
      <c r="AT307" s="67">
        <f t="shared" si="898"/>
        <v>-7.8484530715041236E-4</v>
      </c>
      <c r="AU307" s="13">
        <f t="shared" si="901"/>
        <v>-3.5122383975374345</v>
      </c>
      <c r="AV307" s="66">
        <f t="shared" si="899"/>
        <v>-9.7562177709373185E-3</v>
      </c>
      <c r="AW307" s="47">
        <f t="shared" si="900"/>
        <v>-37.43039487148436</v>
      </c>
    </row>
    <row r="308" spans="2:49" ht="18.649999999999999" customHeight="1">
      <c r="AO308" s="48"/>
      <c r="AQ308" s="64">
        <f t="shared" si="883"/>
        <v>5.6</v>
      </c>
      <c r="AR308" s="65">
        <f t="shared" si="896"/>
        <v>-7.7405466764840633E-4</v>
      </c>
      <c r="AS308" s="66">
        <f t="shared" si="897"/>
        <v>19.431160059650097</v>
      </c>
      <c r="AT308" s="67">
        <f t="shared" si="898"/>
        <v>-7.7405466764840633E-4</v>
      </c>
      <c r="AU308" s="13">
        <f t="shared" si="901"/>
        <v>-3.4869275550391072</v>
      </c>
      <c r="AV308" s="66">
        <f t="shared" si="899"/>
        <v>-9.6859098751086309E-3</v>
      </c>
      <c r="AW308" s="47">
        <f t="shared" si="900"/>
        <v>-37.490513796238012</v>
      </c>
    </row>
    <row r="309" spans="2:49" ht="18.649999999999999" customHeight="1" thickBot="1">
      <c r="E309" s="29" t="s">
        <v>9</v>
      </c>
      <c r="J309" s="29" t="s">
        <v>10</v>
      </c>
      <c r="O309" s="29" t="s">
        <v>11</v>
      </c>
      <c r="T309" s="29" t="s">
        <v>12</v>
      </c>
      <c r="Y309" s="29" t="s">
        <v>13</v>
      </c>
      <c r="AD309" s="29" t="s">
        <v>12</v>
      </c>
      <c r="AI309" s="29" t="s">
        <v>81</v>
      </c>
      <c r="AQ309" s="64">
        <f t="shared" si="883"/>
        <v>5.62</v>
      </c>
      <c r="AR309" s="65">
        <f t="shared" si="896"/>
        <v>-7.6344741434058332E-4</v>
      </c>
      <c r="AS309" s="66">
        <f t="shared" si="897"/>
        <v>19.361421508549313</v>
      </c>
      <c r="AT309" s="67">
        <f t="shared" si="898"/>
        <v>-7.6344741434058332E-4</v>
      </c>
      <c r="AU309" s="13">
        <f t="shared" si="901"/>
        <v>-3.4618903203715261</v>
      </c>
      <c r="AV309" s="66">
        <f t="shared" si="899"/>
        <v>-9.6163620010320163E-3</v>
      </c>
      <c r="AW309" s="47">
        <f t="shared" si="900"/>
        <v>-37.550433545523568</v>
      </c>
    </row>
    <row r="310" spans="2:49" ht="18.649999999999999" customHeight="1" thickBot="1">
      <c r="B310" s="28"/>
      <c r="D310" s="227" t="s">
        <v>70</v>
      </c>
      <c r="E310" s="228"/>
      <c r="F310" s="229" t="s">
        <v>71</v>
      </c>
      <c r="G310" s="230"/>
      <c r="H310" s="203"/>
      <c r="I310" s="231" t="s">
        <v>15</v>
      </c>
      <c r="J310" s="232"/>
      <c r="K310" s="233" t="s">
        <v>16</v>
      </c>
      <c r="L310" s="234"/>
      <c r="M310" s="30"/>
      <c r="N310" s="231" t="s">
        <v>72</v>
      </c>
      <c r="O310" s="232"/>
      <c r="P310" s="233" t="s">
        <v>73</v>
      </c>
      <c r="Q310" s="234"/>
      <c r="R310" s="30"/>
      <c r="S310" s="227" t="s">
        <v>74</v>
      </c>
      <c r="T310" s="228"/>
      <c r="U310" s="229" t="s">
        <v>75</v>
      </c>
      <c r="V310" s="230"/>
      <c r="W310" s="8"/>
      <c r="X310" s="231" t="s">
        <v>76</v>
      </c>
      <c r="Y310" s="232"/>
      <c r="Z310" s="233" t="s">
        <v>77</v>
      </c>
      <c r="AA310" s="234"/>
      <c r="AB310" s="8"/>
      <c r="AC310" s="231" t="s">
        <v>78</v>
      </c>
      <c r="AD310" s="232"/>
      <c r="AE310" s="233" t="s">
        <v>17</v>
      </c>
      <c r="AF310" s="234"/>
      <c r="AG310" s="8"/>
      <c r="AH310" s="231" t="s">
        <v>79</v>
      </c>
      <c r="AI310" s="232"/>
      <c r="AJ310" s="233" t="s">
        <v>80</v>
      </c>
      <c r="AK310" s="234"/>
      <c r="AL310" s="8"/>
      <c r="AM310" s="35" t="s">
        <v>82</v>
      </c>
      <c r="AO310" s="147" t="s">
        <v>83</v>
      </c>
      <c r="AP310" s="153"/>
      <c r="AQ310" s="64">
        <f t="shared" si="883"/>
        <v>5.64</v>
      </c>
      <c r="AR310" s="65">
        <f t="shared" si="896"/>
        <v>-7.5301985144108372E-4</v>
      </c>
      <c r="AS310" s="66">
        <f t="shared" si="897"/>
        <v>19.292183702141884</v>
      </c>
      <c r="AT310" s="67">
        <f t="shared" si="898"/>
        <v>-7.5301985144108372E-4</v>
      </c>
      <c r="AU310" s="13">
        <f t="shared" si="901"/>
        <v>-3.4371227512472218</v>
      </c>
      <c r="AV310" s="66">
        <f t="shared" si="899"/>
        <v>-9.5475631979089499E-3</v>
      </c>
      <c r="AW310" s="47">
        <f t="shared" si="900"/>
        <v>-37.610155363349989</v>
      </c>
    </row>
    <row r="311" spans="2:49" ht="18.649999999999999" customHeight="1" thickTop="1" thickBot="1">
      <c r="B311" s="55">
        <v>0.9</v>
      </c>
      <c r="D311" s="37">
        <v>1</v>
      </c>
      <c r="E311" s="38">
        <v>0</v>
      </c>
      <c r="F311" s="39">
        <v>0</v>
      </c>
      <c r="G311" s="40">
        <f t="shared" ref="G311" si="959">-1/($E$8*$B311)</f>
        <v>-0.71019999999999994</v>
      </c>
      <c r="I311" s="37">
        <v>1</v>
      </c>
      <c r="J311" s="41">
        <v>0</v>
      </c>
      <c r="K311" s="39">
        <v>0</v>
      </c>
      <c r="L311" s="40">
        <v>0</v>
      </c>
      <c r="N311" s="37">
        <f t="shared" ref="N311" si="960">D311*I311+F311*I314-E311*J311-G311*J314</f>
        <v>-0.15614290413276111</v>
      </c>
      <c r="O311" s="41">
        <f t="shared" ref="O311" si="961">(D311*J311+E311*I311+F311*J314+G311*I314)</f>
        <v>0</v>
      </c>
      <c r="P311" s="39">
        <f t="shared" ref="P311" si="962">D311*K311+F311*K314-E311*L311-G311*L314</f>
        <v>0</v>
      </c>
      <c r="Q311" s="40">
        <f t="shared" ref="Q311" si="963">(D311*L311+E311*K311+F311*L314+G311*K314)</f>
        <v>-0.71019999999999994</v>
      </c>
      <c r="S311" s="37">
        <v>1</v>
      </c>
      <c r="T311" s="38">
        <v>0</v>
      </c>
      <c r="U311" s="39">
        <v>0</v>
      </c>
      <c r="V311" s="40">
        <f t="shared" ref="V311" si="964">-1/($T$8*$B311)</f>
        <v>-1.3908666666666665</v>
      </c>
      <c r="X311" s="37">
        <f t="shared" ref="X311" si="965">N311*S311+P311*S314-O311*T311-Q311*T314</f>
        <v>-0.15614290413276111</v>
      </c>
      <c r="Y311" s="41">
        <f t="shared" ref="Y311" si="966">(N311*T311+O311*S311+P311*T314+Q311*S314)</f>
        <v>0</v>
      </c>
      <c r="Z311" s="39">
        <f t="shared" ref="Z311" si="967">N311*U311+P311*U314-O311*V311-Q311*V314</f>
        <v>0</v>
      </c>
      <c r="AA311" s="40">
        <f t="shared" ref="AA311" si="968">(N311*V311+O311*U311+P311*V314+Q311*U314)</f>
        <v>-0.49302603940521361</v>
      </c>
      <c r="AB311" s="8"/>
      <c r="AC311" s="37">
        <v>1</v>
      </c>
      <c r="AD311" s="38">
        <v>0</v>
      </c>
      <c r="AE311" s="39">
        <v>0</v>
      </c>
      <c r="AF311" s="40">
        <v>0</v>
      </c>
      <c r="AH311" s="37">
        <f>X311*AC311+Z311*AC314-Y311*AD311-AA311*AD314</f>
        <v>-0.59874333584103034</v>
      </c>
      <c r="AI311" s="41">
        <f>(X311*AD311+Y311*AC311+Z311*AD314+AA311*AC314)</f>
        <v>0</v>
      </c>
      <c r="AJ311" s="39">
        <f>X311*AE311+Z311*AE314-Y311*AF311-AA311*AF314</f>
        <v>0</v>
      </c>
      <c r="AK311" s="40">
        <f>(X311*AF311+Y311*AE311+Z311*AF314+AA311*AE314)</f>
        <v>-0.49302603940521361</v>
      </c>
      <c r="AL311" s="8"/>
      <c r="AM311" s="43">
        <f t="shared" ref="AM311" si="969">20*LOG((2*$AH$8)/(($AH$8*AH311+AJ311+$AH$8*AH314+AJ314)^2+($AH$8*AI311+AK311+$AH$8*AI314+AK314)^2)^0.5)</f>
        <v>-0.45601016036578268</v>
      </c>
      <c r="AO311" s="148">
        <f t="shared" ref="AO311" si="970">((AH311^2+AI311^2)/(AH314^2+AI314^2))^0.5</f>
        <v>1.2144797398302081</v>
      </c>
      <c r="AP311" s="153"/>
      <c r="AQ311" s="64">
        <f t="shared" si="883"/>
        <v>5.66</v>
      </c>
      <c r="AR311" s="65">
        <f t="shared" si="896"/>
        <v>-7.4276836894843147E-4</v>
      </c>
      <c r="AS311" s="66">
        <f t="shared" si="897"/>
        <v>19.223441247116938</v>
      </c>
      <c r="AT311" s="67">
        <f t="shared" si="898"/>
        <v>-7.4276836894843147E-4</v>
      </c>
      <c r="AU311" s="13">
        <f t="shared" si="901"/>
        <v>-3.4126209763333311</v>
      </c>
      <c r="AV311" s="66">
        <f t="shared" si="899"/>
        <v>-9.4795027120370308E-3</v>
      </c>
      <c r="AW311" s="47">
        <f t="shared" si="900"/>
        <v>-37.669680483114483</v>
      </c>
    </row>
    <row r="312" spans="2:49" ht="18.649999999999999" customHeight="1" thickBot="1">
      <c r="D312" s="45"/>
      <c r="G312" s="46"/>
      <c r="I312" s="45"/>
      <c r="L312" s="46"/>
      <c r="N312" s="45"/>
      <c r="Q312" s="46"/>
      <c r="S312" s="45"/>
      <c r="V312" s="46"/>
      <c r="X312" s="45"/>
      <c r="AA312" s="46"/>
      <c r="AC312" s="45"/>
      <c r="AF312" s="46"/>
      <c r="AH312" s="45"/>
      <c r="AK312" s="46"/>
      <c r="AO312" s="149"/>
      <c r="AP312" s="149"/>
      <c r="AQ312" s="64">
        <f t="shared" si="883"/>
        <v>5.68</v>
      </c>
      <c r="AR312" s="65">
        <f t="shared" si="896"/>
        <v>-7.3268944040492251E-4</v>
      </c>
      <c r="AS312" s="66">
        <f t="shared" si="897"/>
        <v>19.155188827590273</v>
      </c>
      <c r="AT312" s="67">
        <f t="shared" si="898"/>
        <v>-7.3268944040492251E-4</v>
      </c>
      <c r="AU312" s="13">
        <f t="shared" si="901"/>
        <v>-3.3883811937230774</v>
      </c>
      <c r="AV312" s="66">
        <f t="shared" si="899"/>
        <v>-9.4121699825641045E-3</v>
      </c>
      <c r="AW312" s="47">
        <f t="shared" si="900"/>
        <v>-37.729010127702324</v>
      </c>
    </row>
    <row r="313" spans="2:49" ht="18.649999999999999" customHeight="1" thickBot="1">
      <c r="D313" s="227" t="s">
        <v>70</v>
      </c>
      <c r="E313" s="228"/>
      <c r="F313" s="229" t="s">
        <v>71</v>
      </c>
      <c r="G313" s="230"/>
      <c r="H313" s="203"/>
      <c r="I313" s="231" t="s">
        <v>15</v>
      </c>
      <c r="J313" s="232"/>
      <c r="K313" s="233" t="s">
        <v>16</v>
      </c>
      <c r="L313" s="234"/>
      <c r="M313" s="30"/>
      <c r="N313" s="231" t="s">
        <v>72</v>
      </c>
      <c r="O313" s="232"/>
      <c r="P313" s="233" t="s">
        <v>73</v>
      </c>
      <c r="Q313" s="234"/>
      <c r="R313" s="30"/>
      <c r="S313" s="227" t="s">
        <v>74</v>
      </c>
      <c r="T313" s="228"/>
      <c r="U313" s="229" t="s">
        <v>75</v>
      </c>
      <c r="V313" s="230"/>
      <c r="W313" s="8"/>
      <c r="X313" s="231" t="s">
        <v>76</v>
      </c>
      <c r="Y313" s="232"/>
      <c r="Z313" s="233" t="s">
        <v>77</v>
      </c>
      <c r="AA313" s="234"/>
      <c r="AB313" s="8"/>
      <c r="AC313" s="231" t="s">
        <v>78</v>
      </c>
      <c r="AD313" s="232"/>
      <c r="AE313" s="233" t="s">
        <v>17</v>
      </c>
      <c r="AF313" s="234"/>
      <c r="AG313" s="8"/>
      <c r="AH313" s="231" t="s">
        <v>79</v>
      </c>
      <c r="AI313" s="232"/>
      <c r="AJ313" s="233" t="s">
        <v>80</v>
      </c>
      <c r="AK313" s="234"/>
      <c r="AL313" s="8"/>
      <c r="AM313" s="52" t="s">
        <v>84</v>
      </c>
      <c r="AO313" s="150" t="s">
        <v>85</v>
      </c>
      <c r="AP313" s="152"/>
      <c r="AQ313" s="64">
        <f t="shared" si="883"/>
        <v>5.7</v>
      </c>
      <c r="AR313" s="65">
        <f t="shared" si="896"/>
        <v>-7.2277962071875613E-4</v>
      </c>
      <c r="AS313" s="66">
        <f t="shared" si="897"/>
        <v>19.08742120371581</v>
      </c>
      <c r="AT313" s="67">
        <f t="shared" si="898"/>
        <v>-7.2277962071875613E-4</v>
      </c>
      <c r="AU313" s="13">
        <f t="shared" si="901"/>
        <v>-3.3643996694418026</v>
      </c>
      <c r="AV313" s="66">
        <f t="shared" si="899"/>
        <v>-9.3455546373383408E-3</v>
      </c>
      <c r="AW313" s="47">
        <f t="shared" si="900"/>
        <v>-37.78814550958645</v>
      </c>
    </row>
    <row r="314" spans="2:49" ht="18.649999999999999" customHeight="1" thickTop="1" thickBot="1">
      <c r="D314" s="37">
        <v>0</v>
      </c>
      <c r="E314" s="41">
        <v>0</v>
      </c>
      <c r="F314" s="39">
        <v>1</v>
      </c>
      <c r="G314" s="40">
        <v>0</v>
      </c>
      <c r="I314" s="37">
        <v>0</v>
      </c>
      <c r="J314" s="41">
        <f t="shared" ref="J314" si="971">IF(0=(1-$J$8*$K$8*$B311^2),10^14,$B311*$K$8/(1-$J$8*$K$8*$B311^2))</f>
        <v>-1.6279117208290075</v>
      </c>
      <c r="K314" s="39">
        <v>1</v>
      </c>
      <c r="L314" s="40">
        <v>0</v>
      </c>
      <c r="N314" s="37">
        <f t="shared" ref="N314" si="972">D314*I311+F314*I314-E314*J311-G314*J314</f>
        <v>0</v>
      </c>
      <c r="O314" s="41">
        <f t="shared" ref="O314" si="973">(D314*J311+E314*I311+F314*J314+G314*I314)</f>
        <v>-1.6279117208290075</v>
      </c>
      <c r="P314" s="39">
        <f t="shared" ref="P314" si="974">D314*K311+F314*K314-E314*L311-G314*L314</f>
        <v>1</v>
      </c>
      <c r="Q314" s="40">
        <f t="shared" ref="Q314" si="975">(D314*L311+E314*K311+F314*L314+G314*K314)</f>
        <v>0</v>
      </c>
      <c r="S314" s="37">
        <v>0</v>
      </c>
      <c r="T314" s="41">
        <v>0</v>
      </c>
      <c r="U314" s="39">
        <v>1</v>
      </c>
      <c r="V314" s="40">
        <v>0</v>
      </c>
      <c r="X314" s="37">
        <f t="shared" ref="X314" si="976">N314*S311+P314*S314-O314*T311-Q314*T314</f>
        <v>0</v>
      </c>
      <c r="Y314" s="41">
        <f t="shared" ref="Y314" si="977">(N314*T311+O314*S311+P314*T314+Q314*S314)</f>
        <v>-1.6279117208290075</v>
      </c>
      <c r="Z314" s="39">
        <f t="shared" ref="Z314" si="978">N314*U311+P314*U314-O314*V311-Q314*V314</f>
        <v>-1.2642081487770387</v>
      </c>
      <c r="AA314" s="40">
        <f t="shared" ref="AA314" si="979">(N314*V311+O314*U311+P314*V314+Q314*U314)</f>
        <v>0</v>
      </c>
      <c r="AB314" s="8"/>
      <c r="AC314" s="37">
        <v>0</v>
      </c>
      <c r="AD314" s="40">
        <f>-1/($AD$8*$B311)</f>
        <v>-0.89772222222222209</v>
      </c>
      <c r="AE314" s="39">
        <v>1</v>
      </c>
      <c r="AF314" s="40">
        <v>0</v>
      </c>
      <c r="AH314" s="37">
        <f>X314*AC311+Z314*AC314-Y314*AD311-AA314*AD314</f>
        <v>0</v>
      </c>
      <c r="AI314" s="41">
        <f>(X314*AD311+Y314*AC311+Z314*AD314+AA314*AC314)</f>
        <v>-0.49300397215744285</v>
      </c>
      <c r="AJ314" s="39">
        <f>X314*AE311+Z314*AE314-Y314*AF311-AA314*AF314</f>
        <v>-1.2642081487770387</v>
      </c>
      <c r="AK314" s="40">
        <f>(X314*AF311+Y314*AE311+Z314*AF314+AA314*AE314)</f>
        <v>0</v>
      </c>
      <c r="AL314" s="8"/>
      <c r="AM314" s="54">
        <f t="shared" ref="AM314" si="980">(180/PI())*ATAN(-1*(($AH302*AI311+AK311+$AH$8*AI314+AK314)/($AH$8*AH311+AJ311+$AH$8*AH314+AJ314)))</f>
        <v>-27.891543261205339</v>
      </c>
      <c r="AO314" s="151">
        <f t="shared" ref="AO314" si="981">20*LOG(((($AH$8*AH311+AJ311-$AH$8*AH314-AJ314)^2+($AH$8*AI311+AK311-$AH$8*AI314-AK314)^2)/(($AH$8*AH311+AJ311+$AH$8*AH314+AJ314)^2+($AH$8*AI311+AK311+$AH$8*AI314+AK314)^2))^0.5)</f>
        <v>-10.01410813491681</v>
      </c>
      <c r="AP314" s="152"/>
      <c r="AQ314" s="64">
        <f t="shared" si="883"/>
        <v>5.72</v>
      </c>
      <c r="AR314" s="65">
        <f t="shared" si="896"/>
        <v>-7.1303554404408343E-4</v>
      </c>
      <c r="AS314" s="66">
        <f t="shared" si="897"/>
        <v>19.020133210326975</v>
      </c>
      <c r="AT314" s="67">
        <f t="shared" si="898"/>
        <v>-7.1303554404408343E-4</v>
      </c>
      <c r="AU314" s="13">
        <f t="shared" si="901"/>
        <v>-3.3406727359913129</v>
      </c>
      <c r="AV314" s="66">
        <f t="shared" si="899"/>
        <v>-9.2796464888647585E-3</v>
      </c>
      <c r="AW314" s="47">
        <f t="shared" si="900"/>
        <v>-37.847087830926128</v>
      </c>
    </row>
    <row r="315" spans="2:49" ht="18.649999999999999" customHeight="1">
      <c r="AO315" s="48"/>
      <c r="AQ315" s="64">
        <f t="shared" si="883"/>
        <v>5.74</v>
      </c>
      <c r="AR315" s="65">
        <f t="shared" si="896"/>
        <v>-7.034539217295804E-4</v>
      </c>
      <c r="AS315" s="66">
        <f t="shared" si="897"/>
        <v>18.953319755607147</v>
      </c>
      <c r="AT315" s="67">
        <f t="shared" si="898"/>
        <v>-7.034539217295804E-4</v>
      </c>
      <c r="AU315" s="13">
        <f t="shared" si="901"/>
        <v>-3.3171967909313689</v>
      </c>
      <c r="AV315" s="66">
        <f t="shared" si="899"/>
        <v>-9.2144355303649134E-3</v>
      </c>
      <c r="AW315" s="47">
        <f t="shared" si="900"/>
        <v>-37.90583828366529</v>
      </c>
    </row>
    <row r="316" spans="2:49" ht="18.649999999999999" customHeight="1" thickBot="1">
      <c r="E316" s="29" t="s">
        <v>9</v>
      </c>
      <c r="J316" s="29" t="s">
        <v>10</v>
      </c>
      <c r="O316" s="29" t="s">
        <v>11</v>
      </c>
      <c r="T316" s="29" t="s">
        <v>12</v>
      </c>
      <c r="Y316" s="29" t="s">
        <v>13</v>
      </c>
      <c r="AD316" s="29" t="s">
        <v>12</v>
      </c>
      <c r="AI316" s="29" t="s">
        <v>81</v>
      </c>
      <c r="AQ316" s="64">
        <f t="shared" si="883"/>
        <v>5.76</v>
      </c>
      <c r="AR316" s="65">
        <f t="shared" si="896"/>
        <v>-6.9403154032204081E-4</v>
      </c>
      <c r="AS316" s="66">
        <f t="shared" si="897"/>
        <v>18.886975819788521</v>
      </c>
      <c r="AT316" s="67">
        <f t="shared" si="898"/>
        <v>-6.9403154032204081E-4</v>
      </c>
      <c r="AU316" s="13">
        <f t="shared" si="901"/>
        <v>-3.2939682954976086</v>
      </c>
      <c r="AV316" s="66">
        <f t="shared" si="899"/>
        <v>-9.1499119319378014E-3</v>
      </c>
      <c r="AW316" s="47">
        <f t="shared" si="900"/>
        <v>-37.964398049629551</v>
      </c>
    </row>
    <row r="317" spans="2:49" ht="18.649999999999999" customHeight="1" thickBot="1">
      <c r="B317" s="28"/>
      <c r="D317" s="227" t="s">
        <v>70</v>
      </c>
      <c r="E317" s="228"/>
      <c r="F317" s="229" t="s">
        <v>71</v>
      </c>
      <c r="G317" s="230"/>
      <c r="H317" s="203"/>
      <c r="I317" s="231" t="s">
        <v>15</v>
      </c>
      <c r="J317" s="232"/>
      <c r="K317" s="233" t="s">
        <v>16</v>
      </c>
      <c r="L317" s="234"/>
      <c r="M317" s="30"/>
      <c r="N317" s="231" t="s">
        <v>72</v>
      </c>
      <c r="O317" s="232"/>
      <c r="P317" s="233" t="s">
        <v>73</v>
      </c>
      <c r="Q317" s="234"/>
      <c r="R317" s="30"/>
      <c r="S317" s="227" t="s">
        <v>74</v>
      </c>
      <c r="T317" s="228"/>
      <c r="U317" s="229" t="s">
        <v>75</v>
      </c>
      <c r="V317" s="230"/>
      <c r="W317" s="8"/>
      <c r="X317" s="231" t="s">
        <v>76</v>
      </c>
      <c r="Y317" s="232"/>
      <c r="Z317" s="233" t="s">
        <v>77</v>
      </c>
      <c r="AA317" s="234"/>
      <c r="AB317" s="8"/>
      <c r="AC317" s="231" t="s">
        <v>78</v>
      </c>
      <c r="AD317" s="232"/>
      <c r="AE317" s="233" t="s">
        <v>17</v>
      </c>
      <c r="AF317" s="234"/>
      <c r="AG317" s="8"/>
      <c r="AH317" s="231" t="s">
        <v>79</v>
      </c>
      <c r="AI317" s="232"/>
      <c r="AJ317" s="233" t="s">
        <v>80</v>
      </c>
      <c r="AK317" s="234"/>
      <c r="AL317" s="8"/>
      <c r="AM317" s="35" t="s">
        <v>82</v>
      </c>
      <c r="AO317" s="147" t="s">
        <v>83</v>
      </c>
      <c r="AP317" s="153"/>
      <c r="AQ317" s="64">
        <f t="shared" si="883"/>
        <v>5.78</v>
      </c>
      <c r="AR317" s="65">
        <f t="shared" si="896"/>
        <v>-6.8476525962305704E-4</v>
      </c>
      <c r="AS317" s="66">
        <f t="shared" si="897"/>
        <v>18.821096453878567</v>
      </c>
      <c r="AT317" s="67">
        <f t="shared" si="898"/>
        <v>-6.8476525962305704E-4</v>
      </c>
      <c r="AU317" s="13">
        <f t="shared" si="901"/>
        <v>-3.270983773251571</v>
      </c>
      <c r="AV317" s="66">
        <f t="shared" si="899"/>
        <v>-9.08606603680992E-3</v>
      </c>
      <c r="AW317" s="47">
        <f t="shared" si="900"/>
        <v>-38.022768300623646</v>
      </c>
    </row>
    <row r="318" spans="2:49" ht="18.649999999999999" customHeight="1" thickTop="1" thickBot="1">
      <c r="B318" s="55">
        <v>0.92</v>
      </c>
      <c r="D318" s="37">
        <v>1</v>
      </c>
      <c r="E318" s="38">
        <v>0</v>
      </c>
      <c r="F318" s="39">
        <v>0</v>
      </c>
      <c r="G318" s="40">
        <f t="shared" ref="G318" si="982">-1/($E$8*$B318)</f>
        <v>-0.69476086956521732</v>
      </c>
      <c r="I318" s="37">
        <v>1</v>
      </c>
      <c r="J318" s="41">
        <v>0</v>
      </c>
      <c r="K318" s="39">
        <v>0</v>
      </c>
      <c r="L318" s="40">
        <v>0</v>
      </c>
      <c r="N318" s="37">
        <f t="shared" ref="N318" si="983">D318*I318+F318*I321-E318*J318-G318*J321</f>
        <v>-8.9884965648924897E-2</v>
      </c>
      <c r="O318" s="41">
        <f t="shared" ref="O318" si="984">(D318*J318+E318*I318+F318*J321+G318*I321)</f>
        <v>0</v>
      </c>
      <c r="P318" s="39">
        <f t="shared" ref="P318" si="985">D318*K318+F318*K321-E318*L318-G318*L321</f>
        <v>0</v>
      </c>
      <c r="Q318" s="40">
        <f t="shared" ref="Q318" si="986">(D318*L318+E318*K318+F318*L321+G318*K321)</f>
        <v>-0.69476086956521732</v>
      </c>
      <c r="S318" s="37">
        <v>1</v>
      </c>
      <c r="T318" s="38">
        <v>0</v>
      </c>
      <c r="U318" s="39">
        <v>0</v>
      </c>
      <c r="V318" s="40">
        <f t="shared" ref="V318" si="987">-1/($T$8*$B318)</f>
        <v>-1.3606304347826086</v>
      </c>
      <c r="X318" s="37">
        <f t="shared" ref="X318" si="988">N318*S318+P318*S321-O318*T318-Q318*T321</f>
        <v>-8.9884965648924897E-2</v>
      </c>
      <c r="Y318" s="41">
        <f t="shared" ref="Y318" si="989">(N318*T318+O318*S318+P318*T321+Q318*S321)</f>
        <v>0</v>
      </c>
      <c r="Z318" s="39">
        <f t="shared" ref="Z318" si="990">N318*U318+P318*U321-O318*V318-Q318*V321</f>
        <v>0</v>
      </c>
      <c r="AA318" s="40">
        <f t="shared" ref="AA318" si="991">(N318*V318+O318*U318+P318*V321+Q318*U321)</f>
        <v>-0.57246064967390076</v>
      </c>
      <c r="AB318" s="8"/>
      <c r="AC318" s="37">
        <v>1</v>
      </c>
      <c r="AD318" s="38">
        <v>0</v>
      </c>
      <c r="AE318" s="39">
        <v>0</v>
      </c>
      <c r="AF318" s="40">
        <v>0</v>
      </c>
      <c r="AH318" s="37">
        <f>X318*AC318+Z318*AC321-Y318*AD318-AA318*AD321</f>
        <v>-0.59262364163156411</v>
      </c>
      <c r="AI318" s="41">
        <f>(X318*AD318+Y318*AC318+Z318*AD321+AA318*AC321)</f>
        <v>0</v>
      </c>
      <c r="AJ318" s="39">
        <f>X318*AE318+Z318*AE321-Y318*AF318-AA318*AF321</f>
        <v>0</v>
      </c>
      <c r="AK318" s="40">
        <f>(X318*AF318+Y318*AE318+Z318*AF321+AA318*AE321)</f>
        <v>-0.57246064967390076</v>
      </c>
      <c r="AL318" s="8"/>
      <c r="AM318" s="43">
        <f t="shared" ref="AM318" si="992">20*LOG((2*$AH$8)/(($AH$8*AH318+AJ318+$AH$8*AH321+AJ321)^2+($AH$8*AI318+AK318+$AH$8*AI321+AK321)^2)^0.5)</f>
        <v>-0.30758877857138811</v>
      </c>
      <c r="AO318" s="148">
        <f t="shared" ref="AO318" si="993">((AH318^2+AI318^2)/(AH321^2+AI321^2))^0.5</f>
        <v>1.0352584231701389</v>
      </c>
      <c r="AP318" s="153"/>
      <c r="AQ318" s="64">
        <f t="shared" si="883"/>
        <v>5.8</v>
      </c>
      <c r="AR318" s="65">
        <f t="shared" si="896"/>
        <v>-6.7565201081421986E-4</v>
      </c>
      <c r="AS318" s="66">
        <f t="shared" si="897"/>
        <v>18.755676778413537</v>
      </c>
      <c r="AT318" s="67">
        <f t="shared" si="898"/>
        <v>-6.7565201081421986E-4</v>
      </c>
      <c r="AU318" s="13">
        <f t="shared" si="901"/>
        <v>-3.2482398087611801</v>
      </c>
      <c r="AV318" s="66">
        <f t="shared" si="899"/>
        <v>-9.0228883576699455E-3</v>
      </c>
      <c r="AW318" s="47">
        <f t="shared" si="900"/>
        <v>-38.080950198527042</v>
      </c>
    </row>
    <row r="319" spans="2:49" ht="18.649999999999999" customHeight="1" thickBot="1">
      <c r="D319" s="45"/>
      <c r="G319" s="46"/>
      <c r="I319" s="45"/>
      <c r="L319" s="46"/>
      <c r="N319" s="45"/>
      <c r="Q319" s="46"/>
      <c r="S319" s="45"/>
      <c r="V319" s="46"/>
      <c r="X319" s="45"/>
      <c r="AA319" s="46"/>
      <c r="AC319" s="45"/>
      <c r="AF319" s="46"/>
      <c r="AH319" s="45"/>
      <c r="AK319" s="46"/>
      <c r="AO319" s="149"/>
      <c r="AP319" s="149"/>
      <c r="AQ319" s="64">
        <f t="shared" si="883"/>
        <v>5.82</v>
      </c>
      <c r="AR319" s="65">
        <f t="shared" si="896"/>
        <v>-6.6668879461707648E-4</v>
      </c>
      <c r="AS319" s="66">
        <f t="shared" si="897"/>
        <v>18.690711982238312</v>
      </c>
      <c r="AT319" s="67">
        <f t="shared" si="898"/>
        <v>-6.6668879461707648E-4</v>
      </c>
      <c r="AU319" s="13">
        <f t="shared" si="901"/>
        <v>-3.2257330463240996</v>
      </c>
      <c r="AV319" s="66">
        <f t="shared" si="899"/>
        <v>-8.9603695731224984E-3</v>
      </c>
      <c r="AW319" s="47">
        <f t="shared" si="900"/>
        <v>-38.138944895389542</v>
      </c>
    </row>
    <row r="320" spans="2:49" ht="18.649999999999999" customHeight="1" thickBot="1">
      <c r="D320" s="227" t="s">
        <v>70</v>
      </c>
      <c r="E320" s="228"/>
      <c r="F320" s="229" t="s">
        <v>71</v>
      </c>
      <c r="G320" s="230"/>
      <c r="H320" s="203"/>
      <c r="I320" s="231" t="s">
        <v>15</v>
      </c>
      <c r="J320" s="232"/>
      <c r="K320" s="233" t="s">
        <v>16</v>
      </c>
      <c r="L320" s="234"/>
      <c r="M320" s="30"/>
      <c r="N320" s="231" t="s">
        <v>72</v>
      </c>
      <c r="O320" s="232"/>
      <c r="P320" s="233" t="s">
        <v>73</v>
      </c>
      <c r="Q320" s="234"/>
      <c r="R320" s="30"/>
      <c r="S320" s="227" t="s">
        <v>74</v>
      </c>
      <c r="T320" s="228"/>
      <c r="U320" s="229" t="s">
        <v>75</v>
      </c>
      <c r="V320" s="230"/>
      <c r="W320" s="8"/>
      <c r="X320" s="231" t="s">
        <v>76</v>
      </c>
      <c r="Y320" s="232"/>
      <c r="Z320" s="233" t="s">
        <v>77</v>
      </c>
      <c r="AA320" s="234"/>
      <c r="AB320" s="8"/>
      <c r="AC320" s="231" t="s">
        <v>78</v>
      </c>
      <c r="AD320" s="232"/>
      <c r="AE320" s="233" t="s">
        <v>17</v>
      </c>
      <c r="AF320" s="234"/>
      <c r="AG320" s="8"/>
      <c r="AH320" s="231" t="s">
        <v>79</v>
      </c>
      <c r="AI320" s="232"/>
      <c r="AJ320" s="233" t="s">
        <v>80</v>
      </c>
      <c r="AK320" s="234"/>
      <c r="AL320" s="8"/>
      <c r="AM320" s="52" t="s">
        <v>84</v>
      </c>
      <c r="AO320" s="150" t="s">
        <v>85</v>
      </c>
      <c r="AP320" s="152"/>
      <c r="AQ320" s="64">
        <f t="shared" si="883"/>
        <v>5.84</v>
      </c>
      <c r="AR320" s="65">
        <f t="shared" si="896"/>
        <v>-6.5787267952449732E-4</v>
      </c>
      <c r="AS320" s="66">
        <f t="shared" si="897"/>
        <v>18.626197321311832</v>
      </c>
      <c r="AT320" s="67">
        <f t="shared" si="898"/>
        <v>-6.5787267952449732E-4</v>
      </c>
      <c r="AU320" s="13">
        <f t="shared" si="901"/>
        <v>-3.2034601887111305</v>
      </c>
      <c r="AV320" s="66">
        <f t="shared" si="899"/>
        <v>-8.8985005241975848E-3</v>
      </c>
      <c r="AW320" s="47">
        <f t="shared" si="900"/>
        <v>-38.196753533525865</v>
      </c>
    </row>
    <row r="321" spans="2:49" ht="18.649999999999999" customHeight="1" thickTop="1" thickBot="1">
      <c r="D321" s="37">
        <v>0</v>
      </c>
      <c r="E321" s="41">
        <v>0</v>
      </c>
      <c r="F321" s="39">
        <v>1</v>
      </c>
      <c r="G321" s="40">
        <v>0</v>
      </c>
      <c r="I321" s="37">
        <v>0</v>
      </c>
      <c r="J321" s="41">
        <f t="shared" ref="J321" si="994">IF(0=(1-$J$8*$K$8*$B318^2),10^14,$B318*$K$8/(1-$J$8*$K$8*$B318^2))</f>
        <v>-1.5687195600566521</v>
      </c>
      <c r="K321" s="39">
        <v>1</v>
      </c>
      <c r="L321" s="40">
        <v>0</v>
      </c>
      <c r="N321" s="37">
        <f t="shared" ref="N321" si="995">D321*I318+F321*I321-E321*J318-G321*J321</f>
        <v>0</v>
      </c>
      <c r="O321" s="41">
        <f t="shared" ref="O321" si="996">(D321*J318+E321*I318+F321*J321+G321*I321)</f>
        <v>-1.5687195600566521</v>
      </c>
      <c r="P321" s="39">
        <f t="shared" ref="P321" si="997">D321*K318+F321*K321-E321*L318-G321*L321</f>
        <v>1</v>
      </c>
      <c r="Q321" s="40">
        <f t="shared" ref="Q321" si="998">(D321*L318+E321*K318+F321*L321+G321*K321)</f>
        <v>0</v>
      </c>
      <c r="S321" s="37">
        <v>0</v>
      </c>
      <c r="T321" s="41">
        <v>0</v>
      </c>
      <c r="U321" s="39">
        <v>1</v>
      </c>
      <c r="V321" s="40">
        <v>0</v>
      </c>
      <c r="X321" s="37">
        <f t="shared" ref="X321" si="999">N321*S318+P321*S321-O321*T318-Q321*T321</f>
        <v>0</v>
      </c>
      <c r="Y321" s="41">
        <f t="shared" ref="Y321" si="1000">(N321*T318+O321*S318+P321*T321+Q321*S321)</f>
        <v>-1.5687195600566521</v>
      </c>
      <c r="Z321" s="39">
        <f t="shared" ref="Z321" si="1001">N321*U318+P321*U321-O321*V318-Q321*V321</f>
        <v>-1.1344475770518652</v>
      </c>
      <c r="AA321" s="40">
        <f t="shared" ref="AA321" si="1002">(N321*V318+O321*U318+P321*V321+Q321*U321)</f>
        <v>0</v>
      </c>
      <c r="AB321" s="8"/>
      <c r="AC321" s="37">
        <v>0</v>
      </c>
      <c r="AD321" s="40">
        <f>-1/($AD$8*$B318)</f>
        <v>-0.87820652173913027</v>
      </c>
      <c r="AE321" s="39">
        <v>1</v>
      </c>
      <c r="AF321" s="40">
        <v>0</v>
      </c>
      <c r="AH321" s="37">
        <f>X321*AC318+Z321*AC321-Y321*AD318-AA321*AD321</f>
        <v>0</v>
      </c>
      <c r="AI321" s="41">
        <f>(X321*AD318+Y321*AC318+Z321*AD321+AA321*AC321)</f>
        <v>-0.57244029931854967</v>
      </c>
      <c r="AJ321" s="39">
        <f>X321*AE318+Z321*AE321-Y321*AF318-AA321*AF321</f>
        <v>-1.1344475770518652</v>
      </c>
      <c r="AK321" s="40">
        <f>(X321*AF318+Y321*AE318+Z321*AF321+AA321*AE321)</f>
        <v>0</v>
      </c>
      <c r="AL321" s="8"/>
      <c r="AM321" s="54">
        <f t="shared" ref="AM321" si="1003">(180/PI())*ATAN(-1*(($AH309*AI318+AK318+$AH$8*AI321+AK321)/($AH$8*AH318+AJ318+$AH$8*AH321+AJ321)))</f>
        <v>-33.540984183414871</v>
      </c>
      <c r="AO321" s="151">
        <f t="shared" ref="AO321" si="1004">20*LOG(((($AH$8*AH318+AJ318-$AH$8*AH321-AJ321)^2+($AH$8*AI318+AK318-$AH$8*AI321-AK321)^2)/(($AH$8*AH318+AJ318+$AH$8*AH321+AJ321)^2+($AH$8*AI318+AK318+$AH$8*AI321+AK321)^2))^0.5)</f>
        <v>-11.651024958553327</v>
      </c>
      <c r="AP321" s="152"/>
      <c r="AQ321" s="64">
        <f t="shared" si="883"/>
        <v>5.86</v>
      </c>
      <c r="AR321" s="65">
        <f t="shared" si="896"/>
        <v>-6.4920080006969155E-4</v>
      </c>
      <c r="AS321" s="66">
        <f t="shared" si="897"/>
        <v>18.562128117537608</v>
      </c>
      <c r="AT321" s="67">
        <f t="shared" si="898"/>
        <v>-6.4920080006969155E-4</v>
      </c>
      <c r="AU321" s="13">
        <f t="shared" si="901"/>
        <v>-3.181417995942827</v>
      </c>
      <c r="AV321" s="66">
        <f t="shared" si="899"/>
        <v>-8.8372722109522975E-3</v>
      </c>
      <c r="AW321" s="47">
        <f t="shared" si="900"/>
        <v>-38.254377245609902</v>
      </c>
    </row>
    <row r="322" spans="2:49" ht="18.649999999999999" customHeight="1">
      <c r="AO322" s="48"/>
      <c r="AQ322" s="64">
        <f t="shared" si="883"/>
        <v>5.88</v>
      </c>
      <c r="AR322" s="65">
        <f t="shared" si="896"/>
        <v>-6.4067035514444497E-4</v>
      </c>
      <c r="AS322" s="66">
        <f t="shared" si="897"/>
        <v>18.498499757618752</v>
      </c>
      <c r="AT322" s="67">
        <f t="shared" si="898"/>
        <v>-6.4067035514444497E-4</v>
      </c>
      <c r="AU322" s="13">
        <f t="shared" si="901"/>
        <v>-3.1596032841038006</v>
      </c>
      <c r="AV322" s="66">
        <f t="shared" si="899"/>
        <v>-8.7766757891772247E-3</v>
      </c>
      <c r="AW322" s="47">
        <f t="shared" si="900"/>
        <v>-38.311817154767731</v>
      </c>
    </row>
    <row r="323" spans="2:49" ht="18.649999999999999" customHeight="1" thickBot="1">
      <c r="E323" s="29" t="s">
        <v>9</v>
      </c>
      <c r="J323" s="29" t="s">
        <v>10</v>
      </c>
      <c r="O323" s="29" t="s">
        <v>11</v>
      </c>
      <c r="T323" s="29" t="s">
        <v>12</v>
      </c>
      <c r="Y323" s="29" t="s">
        <v>13</v>
      </c>
      <c r="AD323" s="29" t="s">
        <v>12</v>
      </c>
      <c r="AI323" s="29" t="s">
        <v>81</v>
      </c>
      <c r="AQ323" s="64">
        <f t="shared" si="883"/>
        <v>5.9</v>
      </c>
      <c r="AR323" s="65">
        <f t="shared" si="896"/>
        <v>-6.3227860637718545E-4</v>
      </c>
      <c r="AS323" s="66">
        <f t="shared" si="897"/>
        <v>18.435307691936675</v>
      </c>
      <c r="AT323" s="67">
        <f t="shared" si="898"/>
        <v>-6.3227860637718545E-4</v>
      </c>
      <c r="AU323" s="13">
        <f t="shared" si="901"/>
        <v>-3.1380129241743719</v>
      </c>
      <c r="AV323" s="66">
        <f t="shared" si="899"/>
        <v>-8.7167025671510325E-3</v>
      </c>
      <c r="AW323" s="47">
        <f t="shared" si="900"/>
        <v>-38.369074374670141</v>
      </c>
    </row>
    <row r="324" spans="2:49" ht="18.649999999999999" customHeight="1" thickBot="1">
      <c r="B324" s="28"/>
      <c r="D324" s="227" t="s">
        <v>70</v>
      </c>
      <c r="E324" s="228"/>
      <c r="F324" s="229" t="s">
        <v>71</v>
      </c>
      <c r="G324" s="230"/>
      <c r="H324" s="203"/>
      <c r="I324" s="231" t="s">
        <v>15</v>
      </c>
      <c r="J324" s="232"/>
      <c r="K324" s="233" t="s">
        <v>16</v>
      </c>
      <c r="L324" s="234"/>
      <c r="M324" s="30"/>
      <c r="N324" s="231" t="s">
        <v>72</v>
      </c>
      <c r="O324" s="232"/>
      <c r="P324" s="233" t="s">
        <v>73</v>
      </c>
      <c r="Q324" s="234"/>
      <c r="R324" s="30"/>
      <c r="S324" s="227" t="s">
        <v>74</v>
      </c>
      <c r="T324" s="228"/>
      <c r="U324" s="229" t="s">
        <v>75</v>
      </c>
      <c r="V324" s="230"/>
      <c r="W324" s="8"/>
      <c r="X324" s="231" t="s">
        <v>76</v>
      </c>
      <c r="Y324" s="232"/>
      <c r="Z324" s="233" t="s">
        <v>77</v>
      </c>
      <c r="AA324" s="234"/>
      <c r="AB324" s="8"/>
      <c r="AC324" s="231" t="s">
        <v>78</v>
      </c>
      <c r="AD324" s="232"/>
      <c r="AE324" s="233" t="s">
        <v>17</v>
      </c>
      <c r="AF324" s="234"/>
      <c r="AG324" s="8"/>
      <c r="AH324" s="231" t="s">
        <v>79</v>
      </c>
      <c r="AI324" s="232"/>
      <c r="AJ324" s="233" t="s">
        <v>80</v>
      </c>
      <c r="AK324" s="234"/>
      <c r="AL324" s="8"/>
      <c r="AM324" s="35" t="s">
        <v>82</v>
      </c>
      <c r="AO324" s="147" t="s">
        <v>83</v>
      </c>
      <c r="AP324" s="153"/>
      <c r="AQ324" s="64">
        <f t="shared" si="883"/>
        <v>5.92</v>
      </c>
      <c r="AR324" s="65">
        <f t="shared" si="896"/>
        <v>-6.2402287653229868E-4</v>
      </c>
      <c r="AS324" s="66">
        <f t="shared" si="897"/>
        <v>18.372547433453189</v>
      </c>
      <c r="AT324" s="67">
        <f t="shared" si="898"/>
        <v>-6.2402287653229868E-4</v>
      </c>
      <c r="AU324" s="13">
        <f t="shared" si="901"/>
        <v>-3.1166438408983757</v>
      </c>
      <c r="AV324" s="66">
        <f t="shared" si="899"/>
        <v>-8.6573440024954873E-3</v>
      </c>
      <c r="AW324" s="47">
        <f t="shared" si="900"/>
        <v>-38.426150009624344</v>
      </c>
    </row>
    <row r="325" spans="2:49" ht="18.649999999999999" customHeight="1" thickTop="1" thickBot="1">
      <c r="B325" s="55">
        <v>0.94</v>
      </c>
      <c r="D325" s="37">
        <v>1</v>
      </c>
      <c r="E325" s="38">
        <v>0</v>
      </c>
      <c r="F325" s="39">
        <v>0</v>
      </c>
      <c r="G325" s="40">
        <f t="shared" ref="G325" si="1005">-1/($E$8*$B325)</f>
        <v>-0.67997872340425525</v>
      </c>
      <c r="I325" s="37">
        <v>1</v>
      </c>
      <c r="J325" s="41">
        <v>0</v>
      </c>
      <c r="K325" s="39">
        <v>0</v>
      </c>
      <c r="L325" s="40">
        <v>0</v>
      </c>
      <c r="N325" s="37">
        <f t="shared" ref="N325" si="1006">D325*I325+F325*I328-E325*J325-G325*J328</f>
        <v>-2.9583281792940896E-2</v>
      </c>
      <c r="O325" s="41">
        <f t="shared" ref="O325" si="1007">(D325*J325+E325*I325+F325*J328+G325*I328)</f>
        <v>0</v>
      </c>
      <c r="P325" s="39">
        <f t="shared" ref="P325" si="1008">D325*K325+F325*K328-E325*L325-G325*L328</f>
        <v>0</v>
      </c>
      <c r="Q325" s="40">
        <f t="shared" ref="Q325" si="1009">(D325*L325+E325*K325+F325*L328+G325*K328)</f>
        <v>-0.67997872340425525</v>
      </c>
      <c r="S325" s="37">
        <v>1</v>
      </c>
      <c r="T325" s="38">
        <v>0</v>
      </c>
      <c r="U325" s="39">
        <v>0</v>
      </c>
      <c r="V325" s="40">
        <f t="shared" ref="V325" si="1010">-1/($T$8*$B325)</f>
        <v>-1.3316808510638296</v>
      </c>
      <c r="X325" s="37">
        <f t="shared" ref="X325" si="1011">N325*S325+P325*S328-O325*T325-Q325*T328</f>
        <v>-2.9583281792940896E-2</v>
      </c>
      <c r="Y325" s="41">
        <f t="shared" ref="Y325" si="1012">(N325*T325+O325*S325+P325*T328+Q325*S328)</f>
        <v>0</v>
      </c>
      <c r="Z325" s="39">
        <f t="shared" ref="Z325" si="1013">N325*U325+P325*U328-O325*V325-Q325*V328</f>
        <v>0</v>
      </c>
      <c r="AA325" s="40">
        <f t="shared" ref="AA325" si="1014">(N325*V325+O325*U325+P325*V328+Q325*U328)</f>
        <v>-0.64058323352897062</v>
      </c>
      <c r="AB325" s="8"/>
      <c r="AC325" s="37">
        <v>1</v>
      </c>
      <c r="AD325" s="38">
        <v>0</v>
      </c>
      <c r="AE325" s="39">
        <v>0</v>
      </c>
      <c r="AF325" s="40">
        <v>0</v>
      </c>
      <c r="AH325" s="37">
        <f>X325*AC325+Z325*AC328-Y325*AD325-AA325*AD328</f>
        <v>-0.58017820044159174</v>
      </c>
      <c r="AI325" s="41">
        <f>(X325*AD325+Y325*AC325+Z325*AD328+AA325*AC328)</f>
        <v>0</v>
      </c>
      <c r="AJ325" s="39">
        <f>X325*AE325+Z325*AE328-Y325*AF325-AA325*AF328</f>
        <v>0</v>
      </c>
      <c r="AK325" s="40">
        <f>(X325*AF325+Y325*AE325+Z325*AF328+AA325*AE328)</f>
        <v>-0.64058323352897062</v>
      </c>
      <c r="AL325" s="8"/>
      <c r="AM325" s="43">
        <f t="shared" ref="AM325" si="1015">20*LOG((2*$AH$8)/(($AH$8*AH325+AJ325+$AH$8*AH328+AJ328)^2+($AH$8*AI325+AK325+$AH$8*AI328+AK328)^2)^0.5)</f>
        <v>-0.20179677312635927</v>
      </c>
      <c r="AO325" s="148">
        <f t="shared" ref="AO325" si="1016">((AH325^2+AI325^2)/(AH328^2+AI328^2))^0.5</f>
        <v>0.90572967213846478</v>
      </c>
      <c r="AP325" s="153"/>
      <c r="AQ325" s="64">
        <f t="shared" si="883"/>
        <v>5.94</v>
      </c>
      <c r="AR325" s="65">
        <f t="shared" si="896"/>
        <v>-6.1590054798855791E-4</v>
      </c>
      <c r="AS325" s="66">
        <f t="shared" si="897"/>
        <v>18.31021455663522</v>
      </c>
      <c r="AT325" s="67">
        <f t="shared" si="898"/>
        <v>-6.1590054798855791E-4</v>
      </c>
      <c r="AU325" s="13">
        <f t="shared" si="901"/>
        <v>-3.0954930116758868</v>
      </c>
      <c r="AV325" s="66">
        <f t="shared" si="899"/>
        <v>-8.5985916990996853E-3</v>
      </c>
      <c r="AW325" s="47">
        <f t="shared" si="900"/>
        <v>-38.483045154665319</v>
      </c>
    </row>
    <row r="326" spans="2:49" ht="18.649999999999999" customHeight="1" thickBot="1">
      <c r="D326" s="45"/>
      <c r="G326" s="46"/>
      <c r="I326" s="45"/>
      <c r="L326" s="46"/>
      <c r="N326" s="45"/>
      <c r="Q326" s="46"/>
      <c r="S326" s="45"/>
      <c r="V326" s="46"/>
      <c r="X326" s="45"/>
      <c r="AA326" s="46"/>
      <c r="AC326" s="45"/>
      <c r="AF326" s="46"/>
      <c r="AH326" s="45"/>
      <c r="AK326" s="46"/>
      <c r="AO326" s="149"/>
      <c r="AP326" s="149"/>
      <c r="AQ326" s="64">
        <f t="shared" si="883"/>
        <v>5.96</v>
      </c>
      <c r="AR326" s="65">
        <f t="shared" si="896"/>
        <v>-6.0790906122529806E-4</v>
      </c>
      <c r="AS326" s="66">
        <f t="shared" si="897"/>
        <v>18.248304696401703</v>
      </c>
      <c r="AT326" s="67">
        <f t="shared" si="898"/>
        <v>-6.0790906122529806E-4</v>
      </c>
      <c r="AU326" s="13">
        <f t="shared" si="901"/>
        <v>-3.0745574654795504</v>
      </c>
      <c r="AV326" s="66">
        <f t="shared" si="899"/>
        <v>-8.5404374041098616E-3</v>
      </c>
      <c r="AW326" s="47">
        <f t="shared" si="900"/>
        <v>-38.539760895645728</v>
      </c>
    </row>
    <row r="327" spans="2:49" ht="18.649999999999999" customHeight="1" thickBot="1">
      <c r="D327" s="227" t="s">
        <v>70</v>
      </c>
      <c r="E327" s="228"/>
      <c r="F327" s="229" t="s">
        <v>71</v>
      </c>
      <c r="G327" s="230"/>
      <c r="H327" s="203"/>
      <c r="I327" s="231" t="s">
        <v>15</v>
      </c>
      <c r="J327" s="232"/>
      <c r="K327" s="233" t="s">
        <v>16</v>
      </c>
      <c r="L327" s="234"/>
      <c r="M327" s="30"/>
      <c r="N327" s="231" t="s">
        <v>72</v>
      </c>
      <c r="O327" s="232"/>
      <c r="P327" s="233" t="s">
        <v>73</v>
      </c>
      <c r="Q327" s="234"/>
      <c r="R327" s="30"/>
      <c r="S327" s="227" t="s">
        <v>74</v>
      </c>
      <c r="T327" s="228"/>
      <c r="U327" s="229" t="s">
        <v>75</v>
      </c>
      <c r="V327" s="230"/>
      <c r="W327" s="8"/>
      <c r="X327" s="231" t="s">
        <v>76</v>
      </c>
      <c r="Y327" s="232"/>
      <c r="Z327" s="233" t="s">
        <v>77</v>
      </c>
      <c r="AA327" s="234"/>
      <c r="AB327" s="8"/>
      <c r="AC327" s="231" t="s">
        <v>78</v>
      </c>
      <c r="AD327" s="232"/>
      <c r="AE327" s="233" t="s">
        <v>17</v>
      </c>
      <c r="AF327" s="234"/>
      <c r="AG327" s="8"/>
      <c r="AH327" s="231" t="s">
        <v>79</v>
      </c>
      <c r="AI327" s="232"/>
      <c r="AJ327" s="233" t="s">
        <v>80</v>
      </c>
      <c r="AK327" s="234"/>
      <c r="AL327" s="8"/>
      <c r="AM327" s="52" t="s">
        <v>84</v>
      </c>
      <c r="AO327" s="150" t="s">
        <v>85</v>
      </c>
      <c r="AP327" s="152"/>
      <c r="AQ327" s="64">
        <f t="shared" si="883"/>
        <v>5.98</v>
      </c>
      <c r="AR327" s="65">
        <f t="shared" si="896"/>
        <v>-6.000459133703428E-4</v>
      </c>
      <c r="AS327" s="66">
        <f t="shared" si="897"/>
        <v>18.186813547092111</v>
      </c>
      <c r="AT327" s="67">
        <f t="shared" si="898"/>
        <v>-6.000459133703428E-4</v>
      </c>
      <c r="AU327" s="13">
        <f t="shared" si="901"/>
        <v>-3.0538342818060769</v>
      </c>
      <c r="AV327" s="66">
        <f t="shared" si="899"/>
        <v>-8.4828730050168794E-3</v>
      </c>
      <c r="AW327" s="47">
        <f t="shared" si="900"/>
        <v>-38.596298309325476</v>
      </c>
    </row>
    <row r="328" spans="2:49" ht="18.649999999999999" customHeight="1" thickTop="1" thickBot="1">
      <c r="D328" s="37">
        <v>0</v>
      </c>
      <c r="E328" s="41">
        <v>0</v>
      </c>
      <c r="F328" s="39">
        <v>1</v>
      </c>
      <c r="G328" s="40">
        <v>0</v>
      </c>
      <c r="I328" s="37">
        <v>0</v>
      </c>
      <c r="J328" s="41">
        <f t="shared" ref="J328" si="1017">IF(0=(1-$J$8*$K$8*$B325^2),10^14,$B325*$K$8/(1-$J$8*$K$8*$B325^2))</f>
        <v>-1.5141404375690173</v>
      </c>
      <c r="K328" s="39">
        <v>1</v>
      </c>
      <c r="L328" s="40">
        <v>0</v>
      </c>
      <c r="N328" s="37">
        <f t="shared" ref="N328" si="1018">D328*I325+F328*I328-E328*J325-G328*J328</f>
        <v>0</v>
      </c>
      <c r="O328" s="41">
        <f t="shared" ref="O328" si="1019">(D328*J325+E328*I325+F328*J328+G328*I328)</f>
        <v>-1.5141404375690173</v>
      </c>
      <c r="P328" s="39">
        <f t="shared" ref="P328" si="1020">D328*K325+F328*K328-E328*L325-G328*L328</f>
        <v>1</v>
      </c>
      <c r="Q328" s="40">
        <f t="shared" ref="Q328" si="1021">(D328*L325+E328*K325+F328*L328+G328*K328)</f>
        <v>0</v>
      </c>
      <c r="S328" s="37">
        <v>0</v>
      </c>
      <c r="T328" s="41">
        <v>0</v>
      </c>
      <c r="U328" s="39">
        <v>1</v>
      </c>
      <c r="V328" s="40">
        <v>0</v>
      </c>
      <c r="X328" s="37">
        <f t="shared" ref="X328" si="1022">N328*S325+P328*S328-O328*T325-Q328*T328</f>
        <v>0</v>
      </c>
      <c r="Y328" s="41">
        <f t="shared" ref="Y328" si="1023">(N328*T325+O328*S325+P328*T328+Q328*S328)</f>
        <v>-1.5141404375690173</v>
      </c>
      <c r="Z328" s="39">
        <f t="shared" ref="Z328" si="1024">N328*U325+P328*U328-O328*V325-Q328*V328</f>
        <v>-1.0163518265320683</v>
      </c>
      <c r="AA328" s="40">
        <f t="shared" ref="AA328" si="1025">(N328*V325+O328*U325+P328*V328+Q328*U328)</f>
        <v>0</v>
      </c>
      <c r="AB328" s="8"/>
      <c r="AC328" s="37">
        <v>0</v>
      </c>
      <c r="AD328" s="40">
        <f>-1/($AD$8*$B325)</f>
        <v>-0.85952127659574462</v>
      </c>
      <c r="AE328" s="39">
        <v>1</v>
      </c>
      <c r="AF328" s="40">
        <v>0</v>
      </c>
      <c r="AH328" s="37">
        <f>X328*AC325+Z328*AC328-Y328*AD325-AA328*AD328</f>
        <v>0</v>
      </c>
      <c r="AI328" s="41">
        <f>(X328*AD325+Y328*AC325+Z328*AD328+AA328*AC328)</f>
        <v>-0.64056441815775711</v>
      </c>
      <c r="AJ328" s="39">
        <f>X328*AE325+Z328*AE328-Y328*AF325-AA328*AF328</f>
        <v>-1.0163518265320683</v>
      </c>
      <c r="AK328" s="40">
        <f>(X328*AF325+Y328*AE325+Z328*AF328+AA328*AE328)</f>
        <v>0</v>
      </c>
      <c r="AL328" s="8"/>
      <c r="AM328" s="54">
        <f t="shared" ref="AM328" si="1026">(180/PI())*ATAN(-1*(($AH316*AI325+AK325+$AH$8*AI328+AK328)/($AH$8*AH325+AJ325+$AH$8*AH328+AJ328)))</f>
        <v>-38.745565158272065</v>
      </c>
      <c r="AO328" s="151">
        <f t="shared" ref="AO328" si="1027">20*LOG(((($AH$8*AH325+AJ325-$AH$8*AH328-AJ328)^2+($AH$8*AI325+AK325-$AH$8*AI328-AK328)^2)/(($AH$8*AH325+AJ325+$AH$8*AH328+AJ328)^2+($AH$8*AI325+AK325+$AH$8*AI328+AK328)^2))^0.5)</f>
        <v>-13.429208643276391</v>
      </c>
      <c r="AP328" s="152"/>
      <c r="AQ328" s="64">
        <f t="shared" si="883"/>
        <v>6</v>
      </c>
      <c r="AR328" s="65">
        <f t="shared" si="896"/>
        <v>-5.9230865679521256E-4</v>
      </c>
      <c r="AS328" s="66">
        <f t="shared" si="897"/>
        <v>18.125736861455991</v>
      </c>
      <c r="AT328" s="67">
        <f t="shared" si="898"/>
        <v>-5.9230865679521256E-4</v>
      </c>
      <c r="AU328" s="13">
        <f t="shared" si="901"/>
        <v>-3.0333205896364328</v>
      </c>
      <c r="AV328" s="66">
        <f t="shared" si="899"/>
        <v>-8.425890526767869E-3</v>
      </c>
      <c r="AW328" s="47">
        <f t="shared" si="900"/>
        <v>-38.65265846346071</v>
      </c>
    </row>
    <row r="329" spans="2:49" ht="18.649999999999999" customHeight="1">
      <c r="AO329" s="48"/>
      <c r="AQ329" s="64">
        <f t="shared" si="883"/>
        <v>6.02</v>
      </c>
      <c r="AR329" s="65">
        <f t="shared" si="896"/>
        <v>-5.8469489772097001E-4</v>
      </c>
      <c r="AS329" s="66">
        <f t="shared" si="897"/>
        <v>18.065070449663263</v>
      </c>
      <c r="AT329" s="67">
        <f t="shared" si="898"/>
        <v>-5.8469489772097001E-4</v>
      </c>
      <c r="AU329" s="13">
        <f t="shared" si="901"/>
        <v>-3.0130135664405002</v>
      </c>
      <c r="AV329" s="66">
        <f t="shared" si="899"/>
        <v>-8.3694821290013887E-3</v>
      </c>
      <c r="AW329" s="47">
        <f t="shared" si="900"/>
        <v>-38.708842416891351</v>
      </c>
    </row>
    <row r="330" spans="2:49" ht="18.649999999999999" customHeight="1" thickBot="1">
      <c r="E330" s="29" t="s">
        <v>9</v>
      </c>
      <c r="J330" s="29" t="s">
        <v>10</v>
      </c>
      <c r="O330" s="29" t="s">
        <v>11</v>
      </c>
      <c r="T330" s="29" t="s">
        <v>12</v>
      </c>
      <c r="Y330" s="29" t="s">
        <v>13</v>
      </c>
      <c r="AD330" s="29" t="s">
        <v>12</v>
      </c>
      <c r="AI330" s="29" t="s">
        <v>81</v>
      </c>
      <c r="AQ330" s="64">
        <f t="shared" si="883"/>
        <v>6.04</v>
      </c>
      <c r="AR330" s="65">
        <f t="shared" si="896"/>
        <v>-5.7720229489352732E-4</v>
      </c>
      <c r="AS330" s="66">
        <f t="shared" si="897"/>
        <v>18.004810178334452</v>
      </c>
      <c r="AT330" s="67">
        <f t="shared" si="898"/>
        <v>-5.7720229489352732E-4</v>
      </c>
      <c r="AU330" s="13">
        <f t="shared" si="901"/>
        <v>-2.9929104371892308</v>
      </c>
      <c r="AV330" s="66">
        <f t="shared" si="899"/>
        <v>-8.3136401033034185E-3</v>
      </c>
      <c r="AW330" s="47">
        <f t="shared" si="900"/>
        <v>-38.764851219628795</v>
      </c>
    </row>
    <row r="331" spans="2:49" ht="18.649999999999999" customHeight="1" thickBot="1">
      <c r="B331" s="28"/>
      <c r="D331" s="227" t="s">
        <v>70</v>
      </c>
      <c r="E331" s="228"/>
      <c r="F331" s="229" t="s">
        <v>71</v>
      </c>
      <c r="G331" s="230"/>
      <c r="H331" s="203"/>
      <c r="I331" s="231" t="s">
        <v>15</v>
      </c>
      <c r="J331" s="232"/>
      <c r="K331" s="233" t="s">
        <v>16</v>
      </c>
      <c r="L331" s="234"/>
      <c r="M331" s="30"/>
      <c r="N331" s="231" t="s">
        <v>72</v>
      </c>
      <c r="O331" s="232"/>
      <c r="P331" s="233" t="s">
        <v>73</v>
      </c>
      <c r="Q331" s="234"/>
      <c r="R331" s="30"/>
      <c r="S331" s="227" t="s">
        <v>74</v>
      </c>
      <c r="T331" s="228"/>
      <c r="U331" s="229" t="s">
        <v>75</v>
      </c>
      <c r="V331" s="230"/>
      <c r="W331" s="8"/>
      <c r="X331" s="231" t="s">
        <v>76</v>
      </c>
      <c r="Y331" s="232"/>
      <c r="Z331" s="233" t="s">
        <v>77</v>
      </c>
      <c r="AA331" s="234"/>
      <c r="AB331" s="8"/>
      <c r="AC331" s="231" t="s">
        <v>78</v>
      </c>
      <c r="AD331" s="232"/>
      <c r="AE331" s="233" t="s">
        <v>17</v>
      </c>
      <c r="AF331" s="234"/>
      <c r="AG331" s="8"/>
      <c r="AH331" s="231" t="s">
        <v>79</v>
      </c>
      <c r="AI331" s="232"/>
      <c r="AJ331" s="233" t="s">
        <v>80</v>
      </c>
      <c r="AK331" s="234"/>
      <c r="AL331" s="8"/>
      <c r="AM331" s="35" t="s">
        <v>82</v>
      </c>
      <c r="AO331" s="147" t="s">
        <v>83</v>
      </c>
      <c r="AP331" s="153"/>
      <c r="AQ331" s="64">
        <f t="shared" si="883"/>
        <v>6.06</v>
      </c>
      <c r="AR331" s="65">
        <f t="shared" si="896"/>
        <v>-5.6982855827730013E-4</v>
      </c>
      <c r="AS331" s="66">
        <f t="shared" si="897"/>
        <v>17.944951969590669</v>
      </c>
      <c r="AT331" s="67">
        <f t="shared" si="898"/>
        <v>-5.6982855827730013E-4</v>
      </c>
      <c r="AU331" s="13">
        <f t="shared" si="901"/>
        <v>-2.9730084733985174</v>
      </c>
      <c r="AV331" s="66">
        <f t="shared" si="899"/>
        <v>-8.2583568705514379E-3</v>
      </c>
      <c r="AW331" s="47">
        <f t="shared" si="900"/>
        <v>-38.820685912941769</v>
      </c>
    </row>
    <row r="332" spans="2:49" ht="18.649999999999999" customHeight="1" thickTop="1" thickBot="1">
      <c r="B332" s="55">
        <v>0.96</v>
      </c>
      <c r="D332" s="37">
        <v>1</v>
      </c>
      <c r="E332" s="38">
        <v>0</v>
      </c>
      <c r="F332" s="39">
        <v>0</v>
      </c>
      <c r="G332" s="40">
        <f t="shared" ref="G332" si="1028">-1/($E$8*$B332)</f>
        <v>-0.66581250000000003</v>
      </c>
      <c r="I332" s="37">
        <v>1</v>
      </c>
      <c r="J332" s="41">
        <v>0</v>
      </c>
      <c r="K332" s="39">
        <v>0</v>
      </c>
      <c r="L332" s="40">
        <v>0</v>
      </c>
      <c r="N332" s="37">
        <f t="shared" ref="N332" si="1029">D332*I332+F332*I335-E332*J332-G332*J335</f>
        <v>2.5494174447882156E-2</v>
      </c>
      <c r="O332" s="41">
        <f t="shared" ref="O332" si="1030">(D332*J332+E332*I332+F332*J335+G332*I335)</f>
        <v>0</v>
      </c>
      <c r="P332" s="39">
        <f t="shared" ref="P332" si="1031">D332*K332+F332*K335-E332*L332-G332*L335</f>
        <v>0</v>
      </c>
      <c r="Q332" s="40">
        <f t="shared" ref="Q332" si="1032">(D332*L332+E332*K332+F332*L335+G332*K335)</f>
        <v>-0.66581250000000003</v>
      </c>
      <c r="S332" s="37">
        <v>1</v>
      </c>
      <c r="T332" s="38">
        <v>0</v>
      </c>
      <c r="U332" s="39">
        <v>0</v>
      </c>
      <c r="V332" s="40">
        <f t="shared" ref="V332" si="1033">-1/($T$8*$B332)</f>
        <v>-1.3039374999999997</v>
      </c>
      <c r="X332" s="37">
        <f t="shared" ref="X332" si="1034">N332*S332+P332*S335-O332*T332-Q332*T335</f>
        <v>2.5494174447882156E-2</v>
      </c>
      <c r="Y332" s="41">
        <f t="shared" ref="Y332" si="1035">(N332*T332+O332*S332+P332*T335+Q332*S335)</f>
        <v>0</v>
      </c>
      <c r="Z332" s="39">
        <f t="shared" ref="Z332" si="1036">N332*U332+P332*U335-O332*V332-Q332*V335</f>
        <v>0</v>
      </c>
      <c r="AA332" s="40">
        <f t="shared" ref="AA332" si="1037">(N332*V332+O332*U332+P332*V335+Q332*U335)</f>
        <v>-0.69905531009413535</v>
      </c>
      <c r="AB332" s="8"/>
      <c r="AC332" s="37">
        <v>1</v>
      </c>
      <c r="AD332" s="38">
        <v>0</v>
      </c>
      <c r="AE332" s="39">
        <v>0</v>
      </c>
      <c r="AF332" s="40">
        <v>0</v>
      </c>
      <c r="AH332" s="37">
        <f>X332*AC332+Z332*AC335-Y332*AD332-AA332*AD335</f>
        <v>-0.56284096908394765</v>
      </c>
      <c r="AI332" s="41">
        <f>(X332*AD332+Y332*AC332+Z332*AD335+AA332*AC335)</f>
        <v>0</v>
      </c>
      <c r="AJ332" s="39">
        <f>X332*AE332+Z332*AE335-Y332*AF332-AA332*AF335</f>
        <v>0</v>
      </c>
      <c r="AK332" s="40">
        <f>(X332*AF332+Y332*AE332+Z332*AF335+AA332*AE335)</f>
        <v>-0.69905531009413535</v>
      </c>
      <c r="AL332" s="8"/>
      <c r="AM332" s="43">
        <f t="shared" ref="AM332" si="1038">20*LOG((2*$AH$8)/(($AH$8*AH332+AJ332+$AH$8*AH335+AJ335)^2+($AH$8*AI332+AK332+$AH$8*AI335+AK335)^2)^0.5)</f>
        <v>-0.12781498138694289</v>
      </c>
      <c r="AO332" s="148">
        <f t="shared" ref="AO332" si="1039">((AH332^2+AI332^2)/(AH335^2+AI335^2))^0.5</f>
        <v>0.80516520121960955</v>
      </c>
      <c r="AP332" s="153"/>
      <c r="AQ332" s="64">
        <f t="shared" si="883"/>
        <v>6.08</v>
      </c>
      <c r="AR332" s="65">
        <f t="shared" si="896"/>
        <v>-5.6257144779132018E-4</v>
      </c>
      <c r="AS332" s="66">
        <f t="shared" si="897"/>
        <v>17.885491800122697</v>
      </c>
      <c r="AT332" s="67">
        <f t="shared" si="898"/>
        <v>-5.6257144779132018E-4</v>
      </c>
      <c r="AU332" s="13">
        <f t="shared" si="901"/>
        <v>-2.9533049921916819</v>
      </c>
      <c r="AV332" s="66">
        <f t="shared" si="899"/>
        <v>-8.2036249783102276E-3</v>
      </c>
      <c r="AW332" s="47">
        <f t="shared" si="900"/>
        <v>-38.876347529442661</v>
      </c>
    </row>
    <row r="333" spans="2:49" ht="18.649999999999999" customHeight="1" thickBot="1">
      <c r="D333" s="45"/>
      <c r="G333" s="46"/>
      <c r="I333" s="45"/>
      <c r="L333" s="46"/>
      <c r="N333" s="45"/>
      <c r="Q333" s="46"/>
      <c r="S333" s="45"/>
      <c r="V333" s="46"/>
      <c r="X333" s="45"/>
      <c r="AA333" s="46"/>
      <c r="AC333" s="45"/>
      <c r="AF333" s="46"/>
      <c r="AH333" s="45"/>
      <c r="AK333" s="46"/>
      <c r="AO333" s="149"/>
      <c r="AP333" s="149"/>
      <c r="AQ333" s="64">
        <f t="shared" si="883"/>
        <v>6.1</v>
      </c>
      <c r="AR333" s="65">
        <f t="shared" si="896"/>
        <v>-5.5542877207526576E-4</v>
      </c>
      <c r="AS333" s="66">
        <f t="shared" si="897"/>
        <v>17.826425700278865</v>
      </c>
      <c r="AT333" s="67">
        <f t="shared" si="898"/>
        <v>-5.5542877207526576E-4</v>
      </c>
      <c r="AU333" s="13">
        <f t="shared" si="901"/>
        <v>-2.9337973553885663</v>
      </c>
      <c r="AV333" s="66">
        <f t="shared" si="899"/>
        <v>-8.1494370983015724E-3</v>
      </c>
      <c r="AW333" s="47">
        <f t="shared" si="900"/>
        <v>-38.931837093171715</v>
      </c>
    </row>
    <row r="334" spans="2:49" ht="18.649999999999999" customHeight="1" thickBot="1">
      <c r="D334" s="227" t="s">
        <v>70</v>
      </c>
      <c r="E334" s="228"/>
      <c r="F334" s="229" t="s">
        <v>71</v>
      </c>
      <c r="G334" s="230"/>
      <c r="H334" s="203"/>
      <c r="I334" s="231" t="s">
        <v>15</v>
      </c>
      <c r="J334" s="232"/>
      <c r="K334" s="233" t="s">
        <v>16</v>
      </c>
      <c r="L334" s="234"/>
      <c r="M334" s="30"/>
      <c r="N334" s="231" t="s">
        <v>72</v>
      </c>
      <c r="O334" s="232"/>
      <c r="P334" s="233" t="s">
        <v>73</v>
      </c>
      <c r="Q334" s="234"/>
      <c r="R334" s="30"/>
      <c r="S334" s="227" t="s">
        <v>74</v>
      </c>
      <c r="T334" s="228"/>
      <c r="U334" s="229" t="s">
        <v>75</v>
      </c>
      <c r="V334" s="230"/>
      <c r="W334" s="8"/>
      <c r="X334" s="231" t="s">
        <v>76</v>
      </c>
      <c r="Y334" s="232"/>
      <c r="Z334" s="233" t="s">
        <v>77</v>
      </c>
      <c r="AA334" s="234"/>
      <c r="AB334" s="8"/>
      <c r="AC334" s="231" t="s">
        <v>78</v>
      </c>
      <c r="AD334" s="232"/>
      <c r="AE334" s="233" t="s">
        <v>17</v>
      </c>
      <c r="AF334" s="234"/>
      <c r="AG334" s="8"/>
      <c r="AH334" s="231" t="s">
        <v>79</v>
      </c>
      <c r="AI334" s="232"/>
      <c r="AJ334" s="233" t="s">
        <v>80</v>
      </c>
      <c r="AK334" s="234"/>
      <c r="AL334" s="8"/>
      <c r="AM334" s="52" t="s">
        <v>84</v>
      </c>
      <c r="AO334" s="150" t="s">
        <v>85</v>
      </c>
      <c r="AP334" s="152"/>
      <c r="AQ334" s="64">
        <f t="shared" si="883"/>
        <v>6.12</v>
      </c>
      <c r="AR334" s="65">
        <f t="shared" si="896"/>
        <v>-5.4839838729216044E-4</v>
      </c>
      <c r="AS334" s="66">
        <f t="shared" si="897"/>
        <v>17.767749753171092</v>
      </c>
      <c r="AT334" s="67">
        <f t="shared" si="898"/>
        <v>-5.4839838729216044E-4</v>
      </c>
      <c r="AU334" s="13">
        <f t="shared" si="901"/>
        <v>-2.9144829686098728</v>
      </c>
      <c r="AV334" s="66">
        <f t="shared" si="899"/>
        <v>-8.095786023916314E-3</v>
      </c>
      <c r="AW334" s="47">
        <f t="shared" si="900"/>
        <v>-38.987155619681666</v>
      </c>
    </row>
    <row r="335" spans="2:49" ht="18.649999999999999" customHeight="1" thickTop="1" thickBot="1">
      <c r="D335" s="37">
        <v>0</v>
      </c>
      <c r="E335" s="41">
        <v>0</v>
      </c>
      <c r="F335" s="39">
        <v>1</v>
      </c>
      <c r="G335" s="40">
        <v>0</v>
      </c>
      <c r="I335" s="37">
        <v>0</v>
      </c>
      <c r="J335" s="41">
        <f t="shared" ref="J335" si="1040">IF(0=(1-$J$8*$K$8*$B332^2),10^14,$B332*$K$8/(1-$J$8*$K$8*$B332^2))</f>
        <v>-1.4636340194155528</v>
      </c>
      <c r="K335" s="39">
        <v>1</v>
      </c>
      <c r="L335" s="40">
        <v>0</v>
      </c>
      <c r="N335" s="37">
        <f t="shared" ref="N335" si="1041">D335*I332+F335*I335-E335*J332-G335*J335</f>
        <v>0</v>
      </c>
      <c r="O335" s="41">
        <f t="shared" ref="O335" si="1042">(D335*J332+E335*I332+F335*J335+G335*I335)</f>
        <v>-1.4636340194155528</v>
      </c>
      <c r="P335" s="39">
        <f t="shared" ref="P335" si="1043">D335*K332+F335*K335-E335*L332-G335*L335</f>
        <v>1</v>
      </c>
      <c r="Q335" s="40">
        <f t="shared" ref="Q335" si="1044">(D335*L332+E335*K332+F335*L335+G335*K335)</f>
        <v>0</v>
      </c>
      <c r="S335" s="37">
        <v>0</v>
      </c>
      <c r="T335" s="41">
        <v>0</v>
      </c>
      <c r="U335" s="39">
        <v>1</v>
      </c>
      <c r="V335" s="40">
        <v>0</v>
      </c>
      <c r="X335" s="37">
        <f t="shared" ref="X335" si="1045">N335*S332+P335*S335-O335*T332-Q335*T335</f>
        <v>0</v>
      </c>
      <c r="Y335" s="41">
        <f t="shared" ref="Y335" si="1046">(N335*T332+O335*S332+P335*T335+Q335*S335)</f>
        <v>-1.4636340194155528</v>
      </c>
      <c r="Z335" s="39">
        <f t="shared" ref="Z335" si="1047">N335*U332+P335*U335-O335*V332-Q335*V335</f>
        <v>-0.90848728419166713</v>
      </c>
      <c r="AA335" s="40">
        <f t="shared" ref="AA335" si="1048">(N335*V332+O335*U332+P335*V335+Q335*U335)</f>
        <v>0</v>
      </c>
      <c r="AB335" s="8"/>
      <c r="AC335" s="37">
        <v>0</v>
      </c>
      <c r="AD335" s="40">
        <f>-1/($AD$8*$B332)</f>
        <v>-0.84161458333333328</v>
      </c>
      <c r="AE335" s="39">
        <v>1</v>
      </c>
      <c r="AF335" s="40">
        <v>0</v>
      </c>
      <c r="AH335" s="37">
        <f>X335*AC332+Z335*AC335-Y335*AD332-AA335*AD335</f>
        <v>0</v>
      </c>
      <c r="AI335" s="41">
        <f>(X335*AD332+Y335*AC332+Z335*AD335+AA335*AC335)</f>
        <v>-0.69903787226695135</v>
      </c>
      <c r="AJ335" s="39">
        <f>X335*AE332+Z335*AE335-Y335*AF332-AA335*AF335</f>
        <v>-0.90848728419166713</v>
      </c>
      <c r="AK335" s="40">
        <f>(X335*AF332+Y335*AE332+Z335*AF335+AA335*AE335)</f>
        <v>0</v>
      </c>
      <c r="AL335" s="8"/>
      <c r="AM335" s="54">
        <f t="shared" ref="AM335" si="1049">(180/PI())*ATAN(-1*(($AH323*AI332+AK332+$AH$8*AI335+AK335)/($AH$8*AH332+AJ332+$AH$8*AH335+AJ335)))</f>
        <v>-43.537980628694257</v>
      </c>
      <c r="AO335" s="151">
        <f t="shared" ref="AO335" si="1050">20*LOG(((($AH$8*AH332+AJ332-$AH$8*AH335-AJ335)^2+($AH$8*AI332+AK332-$AH$8*AI335-AK335)^2)/(($AH$8*AH332+AJ332+$AH$8*AH335+AJ335)^2+($AH$8*AI332+AK332+$AH$8*AI335+AK335)^2))^0.5)</f>
        <v>-15.37577625793703</v>
      </c>
      <c r="AP335" s="152"/>
      <c r="AQ335" s="64">
        <f t="shared" si="883"/>
        <v>6.14</v>
      </c>
      <c r="AR335" s="65">
        <f t="shared" si="896"/>
        <v>-5.4147819597352611E-4</v>
      </c>
      <c r="AS335" s="66">
        <f t="shared" si="897"/>
        <v>17.709460093798896</v>
      </c>
      <c r="AT335" s="67">
        <f t="shared" si="898"/>
        <v>-5.4147819597352611E-4</v>
      </c>
      <c r="AU335" s="13">
        <f t="shared" si="901"/>
        <v>-2.8953592804055401</v>
      </c>
      <c r="AV335" s="66">
        <f t="shared" si="899"/>
        <v>-8.0426646677931677E-3</v>
      </c>
      <c r="AW335" s="47">
        <f t="shared" si="900"/>
        <v>-39.042304116120683</v>
      </c>
    </row>
    <row r="336" spans="2:49" ht="18.649999999999999" customHeight="1">
      <c r="AO336" s="48"/>
      <c r="AQ336" s="64">
        <f t="shared" si="883"/>
        <v>6.16</v>
      </c>
      <c r="AR336" s="65">
        <f t="shared" si="896"/>
        <v>-5.3466614587323498E-4</v>
      </c>
      <c r="AS336" s="66">
        <f t="shared" si="897"/>
        <v>17.651552908190784</v>
      </c>
      <c r="AT336" s="67">
        <f t="shared" si="898"/>
        <v>-5.3466614587323498E-4</v>
      </c>
      <c r="AU336" s="13">
        <f t="shared" si="901"/>
        <v>-2.8764237814064844</v>
      </c>
      <c r="AV336" s="66">
        <f t="shared" si="899"/>
        <v>-7.9900660594624563E-3</v>
      </c>
      <c r="AW336" s="47">
        <f t="shared" si="900"/>
        <v>-39.097283581315189</v>
      </c>
    </row>
    <row r="337" spans="2:49" ht="18.649999999999999" customHeight="1" thickBot="1">
      <c r="E337" s="29" t="s">
        <v>9</v>
      </c>
      <c r="J337" s="29" t="s">
        <v>10</v>
      </c>
      <c r="O337" s="29" t="s">
        <v>11</v>
      </c>
      <c r="T337" s="29" t="s">
        <v>12</v>
      </c>
      <c r="Y337" s="29" t="s">
        <v>13</v>
      </c>
      <c r="AD337" s="29" t="s">
        <v>12</v>
      </c>
      <c r="AI337" s="29" t="s">
        <v>81</v>
      </c>
      <c r="AQ337" s="64">
        <f t="shared" si="883"/>
        <v>6.18</v>
      </c>
      <c r="AR337" s="65">
        <f t="shared" si="896"/>
        <v>-5.2796022887345812E-4</v>
      </c>
      <c r="AS337" s="66">
        <f t="shared" si="897"/>
        <v>17.594024432562655</v>
      </c>
      <c r="AT337" s="67">
        <f t="shared" si="898"/>
        <v>-5.2796022887345812E-4</v>
      </c>
      <c r="AU337" s="13">
        <f t="shared" si="901"/>
        <v>-2.8576740034883534</v>
      </c>
      <c r="AV337" s="66">
        <f t="shared" si="899"/>
        <v>-7.9379833430232045E-3</v>
      </c>
      <c r="AW337" s="47">
        <f t="shared" si="900"/>
        <v>-39.152095005851578</v>
      </c>
    </row>
    <row r="338" spans="2:49" ht="18.649999999999999" customHeight="1" thickBot="1">
      <c r="B338" s="28"/>
      <c r="D338" s="227" t="s">
        <v>70</v>
      </c>
      <c r="E338" s="228"/>
      <c r="F338" s="229" t="s">
        <v>71</v>
      </c>
      <c r="G338" s="230"/>
      <c r="H338" s="203"/>
      <c r="I338" s="231" t="s">
        <v>15</v>
      </c>
      <c r="J338" s="232"/>
      <c r="K338" s="233" t="s">
        <v>16</v>
      </c>
      <c r="L338" s="234"/>
      <c r="M338" s="30"/>
      <c r="N338" s="231" t="s">
        <v>72</v>
      </c>
      <c r="O338" s="232"/>
      <c r="P338" s="233" t="s">
        <v>73</v>
      </c>
      <c r="Q338" s="234"/>
      <c r="R338" s="30"/>
      <c r="S338" s="227" t="s">
        <v>74</v>
      </c>
      <c r="T338" s="228"/>
      <c r="U338" s="229" t="s">
        <v>75</v>
      </c>
      <c r="V338" s="230"/>
      <c r="W338" s="8"/>
      <c r="X338" s="231" t="s">
        <v>76</v>
      </c>
      <c r="Y338" s="232"/>
      <c r="Z338" s="233" t="s">
        <v>77</v>
      </c>
      <c r="AA338" s="234"/>
      <c r="AB338" s="8"/>
      <c r="AC338" s="231" t="s">
        <v>78</v>
      </c>
      <c r="AD338" s="232"/>
      <c r="AE338" s="233" t="s">
        <v>17</v>
      </c>
      <c r="AF338" s="234"/>
      <c r="AG338" s="8"/>
      <c r="AH338" s="231" t="s">
        <v>79</v>
      </c>
      <c r="AI338" s="232"/>
      <c r="AJ338" s="233" t="s">
        <v>80</v>
      </c>
      <c r="AK338" s="234"/>
      <c r="AL338" s="8"/>
      <c r="AM338" s="35" t="s">
        <v>82</v>
      </c>
      <c r="AO338" s="147" t="s">
        <v>83</v>
      </c>
      <c r="AP338" s="153"/>
      <c r="AQ338" s="64">
        <f t="shared" si="883"/>
        <v>6.2</v>
      </c>
      <c r="AR338" s="65">
        <f t="shared" si="896"/>
        <v>-5.2135847991281183E-4</v>
      </c>
      <c r="AS338" s="66">
        <f t="shared" si="897"/>
        <v>17.536870952492887</v>
      </c>
      <c r="AT338" s="67">
        <f t="shared" si="898"/>
        <v>-5.2135847991281183E-4</v>
      </c>
      <c r="AU338" s="13">
        <f t="shared" si="901"/>
        <v>-2.8391075189601871</v>
      </c>
      <c r="AV338" s="66">
        <f t="shared" si="899"/>
        <v>-7.8864097748894083E-3</v>
      </c>
      <c r="AW338" s="47">
        <f t="shared" si="900"/>
        <v>-39.206739372156946</v>
      </c>
    </row>
    <row r="339" spans="2:49" ht="18.649999999999999" customHeight="1" thickTop="1" thickBot="1">
      <c r="B339" s="55">
        <v>0.98</v>
      </c>
      <c r="D339" s="37">
        <v>1</v>
      </c>
      <c r="E339" s="38">
        <v>0</v>
      </c>
      <c r="F339" s="39">
        <v>0</v>
      </c>
      <c r="G339" s="40">
        <f t="shared" ref="G339" si="1051">-1/($E$8*$B339)</f>
        <v>-0.65222448979591829</v>
      </c>
      <c r="I339" s="37">
        <v>1</v>
      </c>
      <c r="J339" s="41">
        <v>0</v>
      </c>
      <c r="K339" s="39">
        <v>0</v>
      </c>
      <c r="L339" s="40">
        <v>0</v>
      </c>
      <c r="N339" s="37">
        <f t="shared" ref="N339" si="1052">D339*I339+F339*I342-E339*J339-G339*J342</f>
        <v>7.5965940412259902E-2</v>
      </c>
      <c r="O339" s="41">
        <f t="shared" ref="O339" si="1053">(D339*J339+E339*I339+F339*J342+G339*I342)</f>
        <v>0</v>
      </c>
      <c r="P339" s="39">
        <f t="shared" ref="P339" si="1054">D339*K339+F339*K342-E339*L339-G339*L342</f>
        <v>0</v>
      </c>
      <c r="Q339" s="40">
        <f t="shared" ref="Q339" si="1055">(D339*L339+E339*K339+F339*L342+G339*K342)</f>
        <v>-0.65222448979591829</v>
      </c>
      <c r="S339" s="37">
        <v>1</v>
      </c>
      <c r="T339" s="38">
        <v>0</v>
      </c>
      <c r="U339" s="39">
        <v>0</v>
      </c>
      <c r="V339" s="40">
        <f t="shared" ref="V339" si="1056">-1/($T$8*$B339)</f>
        <v>-1.2773265306122448</v>
      </c>
      <c r="X339" s="37">
        <f t="shared" ref="X339" si="1057">N339*S339+P339*S342-O339*T339-Q339*T342</f>
        <v>7.5965940412259902E-2</v>
      </c>
      <c r="Y339" s="41">
        <f t="shared" ref="Y339" si="1058">(N339*T339+O339*S339+P339*T342+Q339*S342)</f>
        <v>0</v>
      </c>
      <c r="Z339" s="39">
        <f t="shared" ref="Z339" si="1059">N339*U339+P339*U342-O339*V339-Q339*V342</f>
        <v>0</v>
      </c>
      <c r="AA339" s="40">
        <f t="shared" ref="AA339" si="1060">(N339*V339+O339*U339+P339*V342+Q339*U342)</f>
        <v>-0.74925780090740679</v>
      </c>
      <c r="AB339" s="8"/>
      <c r="AC339" s="37">
        <v>1</v>
      </c>
      <c r="AD339" s="38">
        <v>0</v>
      </c>
      <c r="AE339" s="39">
        <v>0</v>
      </c>
      <c r="AF339" s="40">
        <v>0</v>
      </c>
      <c r="AH339" s="37">
        <f>X339*AC339+Z339*AC342-Y339*AD339-AA339*AD342</f>
        <v>-0.5417512435093107</v>
      </c>
      <c r="AI339" s="41">
        <f>(X339*AD339+Y339*AC339+Z339*AD342+AA339*AC342)</f>
        <v>0</v>
      </c>
      <c r="AJ339" s="39">
        <f>X339*AE339+Z339*AE342-Y339*AF339-AA339*AF342</f>
        <v>0</v>
      </c>
      <c r="AK339" s="40">
        <f>(X339*AF339+Y339*AE339+Z339*AF342+AA339*AE342)</f>
        <v>-0.74925780090740679</v>
      </c>
      <c r="AL339" s="8"/>
      <c r="AM339" s="43">
        <f t="shared" ref="AM339" si="1061">20*LOG((2*$AH$8)/(($AH$8*AH339+AJ339+$AH$8*AH342+AJ342)^2+($AH$8*AI339+AK339+$AH$8*AI342+AK342)^2)^0.5)</f>
        <v>-7.722796551051786E-2</v>
      </c>
      <c r="AO339" s="148">
        <f t="shared" ref="AO339" si="1062">((AH339^2+AI339^2)/(AH342^2+AI342^2))^0.5</f>
        <v>0.72306615230502191</v>
      </c>
      <c r="AP339" s="153"/>
      <c r="AQ339" s="64">
        <f t="shared" si="883"/>
        <v>6.22</v>
      </c>
      <c r="AR339" s="65">
        <f t="shared" si="896"/>
        <v>-5.1485897593573921E-4</v>
      </c>
      <c r="AS339" s="66">
        <f t="shared" si="897"/>
        <v>17.480088802113684</v>
      </c>
      <c r="AT339" s="67">
        <f t="shared" si="898"/>
        <v>-5.1485897593573921E-4</v>
      </c>
      <c r="AU339" s="13">
        <f t="shared" si="901"/>
        <v>-2.8207219397715435</v>
      </c>
      <c r="AV339" s="66">
        <f t="shared" si="899"/>
        <v>-7.8353387215876202E-3</v>
      </c>
      <c r="AW339" s="47">
        <f t="shared" si="900"/>
        <v>-39.261217654579774</v>
      </c>
    </row>
    <row r="340" spans="2:49" ht="18.649999999999999" customHeight="1" thickBot="1">
      <c r="D340" s="45"/>
      <c r="G340" s="46"/>
      <c r="I340" s="45"/>
      <c r="L340" s="46"/>
      <c r="N340" s="45"/>
      <c r="Q340" s="46"/>
      <c r="S340" s="45"/>
      <c r="V340" s="46"/>
      <c r="X340" s="45"/>
      <c r="AA340" s="46"/>
      <c r="AC340" s="45"/>
      <c r="AF340" s="46"/>
      <c r="AH340" s="45"/>
      <c r="AK340" s="46"/>
      <c r="AO340" s="149"/>
      <c r="AP340" s="149"/>
      <c r="AQ340" s="64">
        <f t="shared" si="883"/>
        <v>6.24</v>
      </c>
      <c r="AR340" s="65">
        <f t="shared" si="896"/>
        <v>-5.0845983489012714E-4</v>
      </c>
      <c r="AS340" s="66">
        <f t="shared" si="897"/>
        <v>17.423674363318252</v>
      </c>
      <c r="AT340" s="67">
        <f t="shared" si="898"/>
        <v>-5.0845983489012714E-4</v>
      </c>
      <c r="AU340" s="13">
        <f t="shared" si="901"/>
        <v>-2.8025149167357699</v>
      </c>
      <c r="AV340" s="66">
        <f t="shared" si="899"/>
        <v>-7.7847636575993605E-3</v>
      </c>
      <c r="AW340" s="47">
        <f t="shared" si="900"/>
        <v>-39.315530819469124</v>
      </c>
    </row>
    <row r="341" spans="2:49" ht="18.649999999999999" customHeight="1" thickBot="1">
      <c r="D341" s="227" t="s">
        <v>70</v>
      </c>
      <c r="E341" s="228"/>
      <c r="F341" s="229" t="s">
        <v>71</v>
      </c>
      <c r="G341" s="230"/>
      <c r="H341" s="203"/>
      <c r="I341" s="231" t="s">
        <v>15</v>
      </c>
      <c r="J341" s="232"/>
      <c r="K341" s="233" t="s">
        <v>16</v>
      </c>
      <c r="L341" s="234"/>
      <c r="M341" s="30"/>
      <c r="N341" s="231" t="s">
        <v>72</v>
      </c>
      <c r="O341" s="232"/>
      <c r="P341" s="233" t="s">
        <v>73</v>
      </c>
      <c r="Q341" s="234"/>
      <c r="R341" s="30"/>
      <c r="S341" s="227" t="s">
        <v>74</v>
      </c>
      <c r="T341" s="228"/>
      <c r="U341" s="229" t="s">
        <v>75</v>
      </c>
      <c r="V341" s="230"/>
      <c r="W341" s="8"/>
      <c r="X341" s="231" t="s">
        <v>76</v>
      </c>
      <c r="Y341" s="232"/>
      <c r="Z341" s="233" t="s">
        <v>77</v>
      </c>
      <c r="AA341" s="234"/>
      <c r="AB341" s="8"/>
      <c r="AC341" s="231" t="s">
        <v>78</v>
      </c>
      <c r="AD341" s="232"/>
      <c r="AE341" s="233" t="s">
        <v>17</v>
      </c>
      <c r="AF341" s="234"/>
      <c r="AG341" s="8"/>
      <c r="AH341" s="231" t="s">
        <v>79</v>
      </c>
      <c r="AI341" s="232"/>
      <c r="AJ341" s="233" t="s">
        <v>80</v>
      </c>
      <c r="AK341" s="234"/>
      <c r="AL341" s="8"/>
      <c r="AM341" s="52" t="s">
        <v>84</v>
      </c>
      <c r="AO341" s="150" t="s">
        <v>85</v>
      </c>
      <c r="AP341" s="152"/>
      <c r="AQ341" s="64">
        <f t="shared" si="883"/>
        <v>6.26</v>
      </c>
      <c r="AR341" s="65">
        <f t="shared" si="896"/>
        <v>-5.0215921472301006E-4</v>
      </c>
      <c r="AS341" s="66">
        <f t="shared" si="897"/>
        <v>17.367624064983538</v>
      </c>
      <c r="AT341" s="67">
        <f t="shared" si="898"/>
        <v>-5.0215921472301006E-4</v>
      </c>
      <c r="AU341" s="13">
        <f t="shared" si="901"/>
        <v>-2.7844841387717945</v>
      </c>
      <c r="AV341" s="66">
        <f t="shared" si="899"/>
        <v>-7.7346781632549842E-3</v>
      </c>
      <c r="AW341" s="47">
        <f t="shared" si="900"/>
        <v>-39.3696798252533</v>
      </c>
    </row>
    <row r="342" spans="2:49" ht="18.649999999999999" customHeight="1" thickTop="1" thickBot="1">
      <c r="D342" s="37">
        <v>0</v>
      </c>
      <c r="E342" s="41">
        <v>0</v>
      </c>
      <c r="F342" s="39">
        <v>1</v>
      </c>
      <c r="G342" s="40">
        <v>0</v>
      </c>
      <c r="I342" s="37">
        <v>0</v>
      </c>
      <c r="J342" s="41">
        <f t="shared" ref="J342" si="1063">IF(0=(1-$J$8*$K$8*$B339^2),10^14,$B339*$K$8/(1-$J$8*$K$8*$B339^2))</f>
        <v>-1.4167423548859248</v>
      </c>
      <c r="K342" s="39">
        <v>1</v>
      </c>
      <c r="L342" s="40">
        <v>0</v>
      </c>
      <c r="N342" s="37">
        <f t="shared" ref="N342" si="1064">D342*I339+F342*I342-E342*J339-G342*J342</f>
        <v>0</v>
      </c>
      <c r="O342" s="41">
        <f t="shared" ref="O342" si="1065">(D342*J339+E342*I339+F342*J342+G342*I342)</f>
        <v>-1.4167423548859248</v>
      </c>
      <c r="P342" s="39">
        <f t="shared" ref="P342" si="1066">D342*K339+F342*K342-E342*L339-G342*L342</f>
        <v>1</v>
      </c>
      <c r="Q342" s="40">
        <f t="shared" ref="Q342" si="1067">(D342*L339+E342*K339+F342*L342+G342*K342)</f>
        <v>0</v>
      </c>
      <c r="S342" s="37">
        <v>0</v>
      </c>
      <c r="T342" s="41">
        <v>0</v>
      </c>
      <c r="U342" s="39">
        <v>1</v>
      </c>
      <c r="V342" s="40">
        <v>0</v>
      </c>
      <c r="X342" s="37">
        <f t="shared" ref="X342" si="1068">N342*S339+P342*S342-O342*T339-Q342*T342</f>
        <v>0</v>
      </c>
      <c r="Y342" s="41">
        <f t="shared" ref="Y342" si="1069">(N342*T339+O342*S339+P342*T342+Q342*S342)</f>
        <v>-1.4167423548859248</v>
      </c>
      <c r="Z342" s="39">
        <f t="shared" ref="Z342" si="1070">N342*U339+P342*U342-O342*V339-Q342*V342</f>
        <v>-0.80964259693786</v>
      </c>
      <c r="AA342" s="40">
        <f t="shared" ref="AA342" si="1071">(N342*V339+O342*U339+P342*V342+Q342*U342)</f>
        <v>0</v>
      </c>
      <c r="AB342" s="8"/>
      <c r="AC342" s="37">
        <v>0</v>
      </c>
      <c r="AD342" s="40">
        <f>-1/($AD$8*$B339)</f>
        <v>-0.82443877551020395</v>
      </c>
      <c r="AE342" s="39">
        <v>1</v>
      </c>
      <c r="AF342" s="40">
        <v>0</v>
      </c>
      <c r="AH342" s="37">
        <f>X342*AC339+Z342*AC342-Y342*AD339-AA342*AD342</f>
        <v>0</v>
      </c>
      <c r="AI342" s="41">
        <f>(X342*AD339+Y342*AC339+Z342*AD342+AA342*AC342)</f>
        <v>-0.74924160366557391</v>
      </c>
      <c r="AJ342" s="39">
        <f>X342*AE339+Z342*AE342-Y342*AF339-AA342*AF342</f>
        <v>-0.80964259693786</v>
      </c>
      <c r="AK342" s="40">
        <f>(X342*AF339+Y342*AE339+Z342*AF342+AA342*AE342)</f>
        <v>0</v>
      </c>
      <c r="AL342" s="8"/>
      <c r="AM342" s="54">
        <f t="shared" ref="AM342" si="1072">(180/PI())*ATAN(-1*(($AH330*AI339+AK339+$AH$8*AI342+AK342)/($AH$8*AH339+AJ339+$AH$8*AH342+AJ342)))</f>
        <v>-47.954866552348101</v>
      </c>
      <c r="AO342" s="151">
        <f t="shared" ref="AO342" si="1073">20*LOG(((($AH$8*AH339+AJ339-$AH$8*AH342-AJ342)^2+($AH$8*AI339+AK339-$AH$8*AI342-AK342)^2)/(($AH$8*AH339+AJ339+$AH$8*AH342+AJ342)^2+($AH$8*AI339+AK339+$AH$8*AI342+AK342)^2))^0.5)</f>
        <v>-17.538653935570075</v>
      </c>
      <c r="AP342" s="152"/>
      <c r="AQ342" s="64">
        <f t="shared" si="883"/>
        <v>6.28</v>
      </c>
      <c r="AR342" s="65">
        <f t="shared" si="896"/>
        <v>-4.9595531243704571E-4</v>
      </c>
      <c r="AS342" s="66">
        <f t="shared" si="897"/>
        <v>17.311934382208101</v>
      </c>
      <c r="AT342" s="67">
        <f t="shared" si="898"/>
        <v>-4.9595531243704571E-4</v>
      </c>
      <c r="AU342" s="13">
        <f t="shared" si="901"/>
        <v>-2.7666273321620118</v>
      </c>
      <c r="AV342" s="66">
        <f t="shared" si="899"/>
        <v>-7.685075922672255E-3</v>
      </c>
      <c r="AW342" s="47">
        <f t="shared" si="900"/>
        <v>-39.423665622517817</v>
      </c>
    </row>
    <row r="343" spans="2:49" ht="18.649999999999999" customHeight="1">
      <c r="AO343" s="48"/>
      <c r="AQ343" s="64">
        <f t="shared" si="883"/>
        <v>6.3</v>
      </c>
      <c r="AR343" s="65">
        <f t="shared" si="896"/>
        <v>-4.8984636313832621E-4</v>
      </c>
      <c r="AS343" s="66">
        <f t="shared" si="897"/>
        <v>17.256601835564862</v>
      </c>
      <c r="AT343" s="67">
        <f t="shared" si="898"/>
        <v>-4.8984636313832621E-4</v>
      </c>
      <c r="AU343" s="13">
        <f t="shared" si="901"/>
        <v>-2.7489422598294486</v>
      </c>
      <c r="AV343" s="66">
        <f t="shared" si="899"/>
        <v>-7.6359507217484681E-3</v>
      </c>
      <c r="AW343" s="47">
        <f t="shared" si="900"/>
        <v>-39.477489154082662</v>
      </c>
    </row>
    <row r="344" spans="2:49" ht="18.649999999999999" customHeight="1" thickBot="1">
      <c r="E344" s="29" t="s">
        <v>9</v>
      </c>
      <c r="J344" s="29" t="s">
        <v>10</v>
      </c>
      <c r="O344" s="29" t="s">
        <v>11</v>
      </c>
      <c r="T344" s="29" t="s">
        <v>12</v>
      </c>
      <c r="Y344" s="29" t="s">
        <v>13</v>
      </c>
      <c r="AD344" s="29" t="s">
        <v>12</v>
      </c>
      <c r="AI344" s="29" t="s">
        <v>81</v>
      </c>
      <c r="AQ344" s="64">
        <f t="shared" si="883"/>
        <v>6.32</v>
      </c>
      <c r="AR344" s="65">
        <f t="shared" si="896"/>
        <v>-4.8383063913724344E-4</v>
      </c>
      <c r="AS344" s="66">
        <f t="shared" si="897"/>
        <v>17.201622990368271</v>
      </c>
      <c r="AT344" s="67">
        <f t="shared" si="898"/>
        <v>-4.8383063913724344E-4</v>
      </c>
      <c r="AU344" s="13">
        <f t="shared" si="901"/>
        <v>-2.7314267206306169</v>
      </c>
      <c r="AV344" s="66">
        <f t="shared" si="899"/>
        <v>-7.5872964461961576E-3</v>
      </c>
      <c r="AW344" s="47">
        <f t="shared" si="900"/>
        <v>-39.531151355078528</v>
      </c>
    </row>
    <row r="345" spans="2:49" ht="18.649999999999999" customHeight="1" thickBot="1">
      <c r="B345" s="28"/>
      <c r="D345" s="227" t="s">
        <v>70</v>
      </c>
      <c r="E345" s="228"/>
      <c r="F345" s="229" t="s">
        <v>71</v>
      </c>
      <c r="G345" s="230"/>
      <c r="H345" s="203"/>
      <c r="I345" s="231" t="s">
        <v>15</v>
      </c>
      <c r="J345" s="232"/>
      <c r="K345" s="233" t="s">
        <v>16</v>
      </c>
      <c r="L345" s="234"/>
      <c r="M345" s="30"/>
      <c r="N345" s="231" t="s">
        <v>72</v>
      </c>
      <c r="O345" s="232"/>
      <c r="P345" s="233" t="s">
        <v>73</v>
      </c>
      <c r="Q345" s="234"/>
      <c r="R345" s="30"/>
      <c r="S345" s="227" t="s">
        <v>74</v>
      </c>
      <c r="T345" s="228"/>
      <c r="U345" s="229" t="s">
        <v>75</v>
      </c>
      <c r="V345" s="230"/>
      <c r="W345" s="8"/>
      <c r="X345" s="231" t="s">
        <v>76</v>
      </c>
      <c r="Y345" s="232"/>
      <c r="Z345" s="233" t="s">
        <v>77</v>
      </c>
      <c r="AA345" s="234"/>
      <c r="AB345" s="8"/>
      <c r="AC345" s="231" t="s">
        <v>78</v>
      </c>
      <c r="AD345" s="232"/>
      <c r="AE345" s="233" t="s">
        <v>17</v>
      </c>
      <c r="AF345" s="234"/>
      <c r="AG345" s="8"/>
      <c r="AH345" s="231" t="s">
        <v>79</v>
      </c>
      <c r="AI345" s="232"/>
      <c r="AJ345" s="233" t="s">
        <v>80</v>
      </c>
      <c r="AK345" s="234"/>
      <c r="AL345" s="8"/>
      <c r="AM345" s="35" t="s">
        <v>82</v>
      </c>
      <c r="AO345" s="147" t="s">
        <v>83</v>
      </c>
      <c r="AP345" s="153"/>
      <c r="AQ345" s="64">
        <f t="shared" si="883"/>
        <v>6.34</v>
      </c>
      <c r="AR345" s="65">
        <f t="shared" si="896"/>
        <v>-4.7790644905901301E-4</v>
      </c>
      <c r="AS345" s="66">
        <f t="shared" si="897"/>
        <v>17.14699445595566</v>
      </c>
      <c r="AT345" s="67">
        <f t="shared" si="898"/>
        <v>-4.7790644905901301E-4</v>
      </c>
      <c r="AU345" s="13">
        <f t="shared" si="901"/>
        <v>-2.7140785486604186</v>
      </c>
      <c r="AV345" s="66">
        <f t="shared" si="899"/>
        <v>-7.539107079612274E-3</v>
      </c>
      <c r="AW345" s="47">
        <f t="shared" si="900"/>
        <v>-39.584653153022657</v>
      </c>
    </row>
    <row r="346" spans="2:49" ht="18.649999999999999" customHeight="1" thickTop="1" thickBot="1">
      <c r="B346" s="55">
        <v>1</v>
      </c>
      <c r="D346" s="37">
        <v>1</v>
      </c>
      <c r="E346" s="38">
        <v>0</v>
      </c>
      <c r="F346" s="39">
        <v>0</v>
      </c>
      <c r="G346" s="40">
        <f t="shared" ref="G346" si="1074">-1/($E$8*$B346)</f>
        <v>-0.63917999999999997</v>
      </c>
      <c r="I346" s="37">
        <v>1</v>
      </c>
      <c r="J346" s="41">
        <v>0</v>
      </c>
      <c r="K346" s="39">
        <v>0</v>
      </c>
      <c r="L346" s="40">
        <v>0</v>
      </c>
      <c r="N346" s="37">
        <f t="shared" ref="N346" si="1075">D346*I346+F346*I349-E346*J346-G346*J349</f>
        <v>0.12235812846225402</v>
      </c>
      <c r="O346" s="41">
        <f t="shared" ref="O346" si="1076">(D346*J346+E346*I346+F346*J349+G346*I349)</f>
        <v>0</v>
      </c>
      <c r="P346" s="39">
        <f t="shared" ref="P346" si="1077">D346*K346+F346*K349-E346*L346-G346*L349</f>
        <v>0</v>
      </c>
      <c r="Q346" s="40">
        <f t="shared" ref="Q346" si="1078">(D346*L346+E346*K346+F346*L349+G346*K349)</f>
        <v>-0.63917999999999997</v>
      </c>
      <c r="S346" s="37">
        <v>1</v>
      </c>
      <c r="T346" s="38">
        <v>0</v>
      </c>
      <c r="U346" s="39">
        <v>0</v>
      </c>
      <c r="V346" s="40">
        <f t="shared" ref="V346" si="1079">-1/($T$8*$B346)</f>
        <v>-1.2517799999999999</v>
      </c>
      <c r="X346" s="37">
        <f t="shared" ref="X346" si="1080">N346*S346+P346*S349-O346*T346-Q346*T349</f>
        <v>0.12235812846225402</v>
      </c>
      <c r="Y346" s="41">
        <f t="shared" ref="Y346" si="1081">(N346*T346+O346*S346+P346*T349+Q346*S349)</f>
        <v>0</v>
      </c>
      <c r="Z346" s="39">
        <f t="shared" ref="Z346" si="1082">N346*U346+P346*U349-O346*V346-Q346*V349</f>
        <v>0</v>
      </c>
      <c r="AA346" s="40">
        <f t="shared" ref="AA346" si="1083">(N346*V346+O346*U346+P346*V349+Q346*U349)</f>
        <v>-0.79234545804648027</v>
      </c>
      <c r="AB346" s="8"/>
      <c r="AC346" s="37">
        <v>1</v>
      </c>
      <c r="AD346" s="38">
        <v>0</v>
      </c>
      <c r="AE346" s="39">
        <v>0</v>
      </c>
      <c r="AF346" s="40">
        <v>0</v>
      </c>
      <c r="AH346" s="37">
        <f>X346*AC346+Z346*AC349-Y346*AD346-AA346*AD349</f>
        <v>-0.51781738436639968</v>
      </c>
      <c r="AI346" s="41">
        <f>(X346*AD346+Y346*AC346+Z346*AD349+AA346*AC349)</f>
        <v>0</v>
      </c>
      <c r="AJ346" s="39">
        <f>X346*AE346+Z346*AE349-Y346*AF346-AA346*AF349</f>
        <v>0</v>
      </c>
      <c r="AK346" s="40">
        <f>(X346*AF346+Y346*AE346+Z346*AF349+AA346*AE349)</f>
        <v>-0.79234545804648027</v>
      </c>
      <c r="AL346" s="8"/>
      <c r="AM346" s="43">
        <f t="shared" ref="AM346" si="1084">20*LOG((2*$AH$8)/(($AH$8*AH346+AJ346+$AH$8*AH349+AJ349)^2+($AH$8*AI346+AK346+$AH$8*AI349+AK349)^2)^0.5)</f>
        <v>-4.3631838710665838E-2</v>
      </c>
      <c r="AO346" s="148">
        <f t="shared" ref="AO346" si="1085">((AH346^2+AI346^2)/(AH349^2+AI349^2))^0.5</f>
        <v>0.65353720661851422</v>
      </c>
      <c r="AP346" s="153"/>
      <c r="AQ346" s="64">
        <f t="shared" si="883"/>
        <v>6.36</v>
      </c>
      <c r="AR346" s="65">
        <f t="shared" si="896"/>
        <v>-4.7207213697349703E-4</v>
      </c>
      <c r="AS346" s="66">
        <f t="shared" si="897"/>
        <v>17.092712884982451</v>
      </c>
      <c r="AT346" s="67">
        <f t="shared" si="898"/>
        <v>-4.7207213697349703E-4</v>
      </c>
      <c r="AU346" s="13">
        <f t="shared" si="901"/>
        <v>-2.6968956125794326</v>
      </c>
      <c r="AV346" s="66">
        <f t="shared" si="899"/>
        <v>-7.4913767016095345E-3</v>
      </c>
      <c r="AW346" s="47">
        <f t="shared" si="900"/>
        <v>-39.637995467893468</v>
      </c>
    </row>
    <row r="347" spans="2:49" ht="18.649999999999999" customHeight="1" thickBot="1">
      <c r="D347" s="45"/>
      <c r="G347" s="46"/>
      <c r="I347" s="45"/>
      <c r="L347" s="46"/>
      <c r="N347" s="45"/>
      <c r="Q347" s="46"/>
      <c r="S347" s="45"/>
      <c r="V347" s="46"/>
      <c r="X347" s="45"/>
      <c r="AA347" s="46"/>
      <c r="AC347" s="45"/>
      <c r="AF347" s="46"/>
      <c r="AH347" s="45"/>
      <c r="AK347" s="46"/>
      <c r="AO347" s="149"/>
      <c r="AP347" s="149"/>
      <c r="AQ347" s="64">
        <f t="shared" si="883"/>
        <v>6.38</v>
      </c>
      <c r="AR347" s="65">
        <f t="shared" si="896"/>
        <v>-4.6632608156458043E-4</v>
      </c>
      <c r="AS347" s="66">
        <f t="shared" si="897"/>
        <v>17.038774972730863</v>
      </c>
      <c r="AT347" s="67">
        <f t="shared" si="898"/>
        <v>-4.6632608156458043E-4</v>
      </c>
      <c r="AU347" s="13">
        <f t="shared" si="901"/>
        <v>-2.6798758149517092</v>
      </c>
      <c r="AV347" s="66">
        <f t="shared" si="899"/>
        <v>-7.4440994859769705E-3</v>
      </c>
      <c r="AW347" s="47">
        <f t="shared" si="900"/>
        <v>-39.691179212205071</v>
      </c>
    </row>
    <row r="348" spans="2:49" ht="18.649999999999999" customHeight="1" thickBot="1">
      <c r="D348" s="227" t="s">
        <v>70</v>
      </c>
      <c r="E348" s="228"/>
      <c r="F348" s="229" t="s">
        <v>71</v>
      </c>
      <c r="G348" s="230"/>
      <c r="H348" s="203"/>
      <c r="I348" s="231" t="s">
        <v>15</v>
      </c>
      <c r="J348" s="232"/>
      <c r="K348" s="233" t="s">
        <v>16</v>
      </c>
      <c r="L348" s="234"/>
      <c r="M348" s="30"/>
      <c r="N348" s="231" t="s">
        <v>72</v>
      </c>
      <c r="O348" s="232"/>
      <c r="P348" s="233" t="s">
        <v>73</v>
      </c>
      <c r="Q348" s="234"/>
      <c r="R348" s="30"/>
      <c r="S348" s="227" t="s">
        <v>74</v>
      </c>
      <c r="T348" s="228"/>
      <c r="U348" s="229" t="s">
        <v>75</v>
      </c>
      <c r="V348" s="230"/>
      <c r="W348" s="8"/>
      <c r="X348" s="231" t="s">
        <v>76</v>
      </c>
      <c r="Y348" s="232"/>
      <c r="Z348" s="233" t="s">
        <v>77</v>
      </c>
      <c r="AA348" s="234"/>
      <c r="AB348" s="8"/>
      <c r="AC348" s="231" t="s">
        <v>78</v>
      </c>
      <c r="AD348" s="232"/>
      <c r="AE348" s="233" t="s">
        <v>17</v>
      </c>
      <c r="AF348" s="234"/>
      <c r="AG348" s="8"/>
      <c r="AH348" s="231" t="s">
        <v>79</v>
      </c>
      <c r="AI348" s="232"/>
      <c r="AJ348" s="233" t="s">
        <v>80</v>
      </c>
      <c r="AK348" s="234"/>
      <c r="AL348" s="8"/>
      <c r="AM348" s="52" t="s">
        <v>84</v>
      </c>
      <c r="AO348" s="150" t="s">
        <v>85</v>
      </c>
      <c r="AP348" s="152"/>
      <c r="AQ348" s="64">
        <f t="shared" si="883"/>
        <v>6.4</v>
      </c>
      <c r="AR348" s="65">
        <f t="shared" si="896"/>
        <v>-4.606666953120951E-4</v>
      </c>
      <c r="AS348" s="66">
        <f t="shared" si="897"/>
        <v>16.985177456431828</v>
      </c>
      <c r="AT348" s="67">
        <f t="shared" si="898"/>
        <v>-4.606666953120951E-4</v>
      </c>
      <c r="AU348" s="13">
        <f t="shared" si="901"/>
        <v>-2.6630170915949449</v>
      </c>
      <c r="AV348" s="66">
        <f t="shared" si="899"/>
        <v>-7.3972696988748466E-3</v>
      </c>
      <c r="AW348" s="47">
        <f t="shared" si="900"/>
        <v>-39.744205291080227</v>
      </c>
    </row>
    <row r="349" spans="2:49" ht="18.649999999999999" customHeight="1" thickTop="1" thickBot="1">
      <c r="D349" s="37">
        <v>0</v>
      </c>
      <c r="E349" s="41">
        <v>0</v>
      </c>
      <c r="F349" s="39">
        <v>1</v>
      </c>
      <c r="G349" s="40">
        <v>0</v>
      </c>
      <c r="I349" s="37">
        <v>0</v>
      </c>
      <c r="J349" s="41">
        <f t="shared" ref="J349" si="1086">IF(0=(1-$J$8*$K$8*$B346^2),10^14,$B346*$K$8/(1-$J$8*$K$8*$B346^2))</f>
        <v>-1.3730746762066179</v>
      </c>
      <c r="K349" s="39">
        <v>1</v>
      </c>
      <c r="L349" s="40">
        <v>0</v>
      </c>
      <c r="N349" s="37">
        <f t="shared" ref="N349" si="1087">D349*I346+F349*I349-E349*J346-G349*J349</f>
        <v>0</v>
      </c>
      <c r="O349" s="41">
        <f t="shared" ref="O349" si="1088">(D349*J346+E349*I346+F349*J349+G349*I349)</f>
        <v>-1.3730746762066179</v>
      </c>
      <c r="P349" s="39">
        <f t="shared" ref="P349" si="1089">D349*K346+F349*K349-E349*L346-G349*L349</f>
        <v>1</v>
      </c>
      <c r="Q349" s="40">
        <f t="shared" ref="Q349" si="1090">(D349*L346+E349*K346+F349*L349+G349*K349)</f>
        <v>0</v>
      </c>
      <c r="S349" s="37">
        <v>0</v>
      </c>
      <c r="T349" s="41">
        <v>0</v>
      </c>
      <c r="U349" s="39">
        <v>1</v>
      </c>
      <c r="V349" s="40">
        <v>0</v>
      </c>
      <c r="X349" s="37">
        <f t="shared" ref="X349" si="1091">N349*S346+P349*S349-O349*T346-Q349*T349</f>
        <v>0</v>
      </c>
      <c r="Y349" s="41">
        <f t="shared" ref="Y349" si="1092">(N349*T346+O349*S346+P349*T349+Q349*S349)</f>
        <v>-1.3730746762066179</v>
      </c>
      <c r="Z349" s="39">
        <f t="shared" ref="Z349" si="1093">N349*U346+P349*U349-O349*V346-Q349*V349</f>
        <v>-0.71878741818192005</v>
      </c>
      <c r="AA349" s="40">
        <f t="shared" ref="AA349" si="1094">(N349*V346+O349*U346+P349*V349+Q349*U349)</f>
        <v>0</v>
      </c>
      <c r="AB349" s="8"/>
      <c r="AC349" s="37">
        <v>0</v>
      </c>
      <c r="AD349" s="40">
        <f>-1/($AD$8*$B346)</f>
        <v>-0.80794999999999995</v>
      </c>
      <c r="AE349" s="39">
        <v>1</v>
      </c>
      <c r="AF349" s="40">
        <v>0</v>
      </c>
      <c r="AH349" s="37">
        <f>X349*AC346+Z349*AC349-Y349*AD346-AA349*AD349</f>
        <v>0</v>
      </c>
      <c r="AI349" s="41">
        <f>(X349*AD346+Y349*AC346+Z349*AD349+AA349*AC349)</f>
        <v>-0.79233038168653569</v>
      </c>
      <c r="AJ349" s="39">
        <f>X349*AE346+Z349*AE349-Y349*AF346-AA349*AF349</f>
        <v>-0.71878741818192005</v>
      </c>
      <c r="AK349" s="40">
        <f>(X349*AF346+Y349*AE346+Z349*AF349+AA349*AE349)</f>
        <v>0</v>
      </c>
      <c r="AL349" s="8"/>
      <c r="AM349" s="54">
        <f t="shared" ref="AM349" si="1095">(180/PI())*ATAN(-1*(($AH337*AI346+AK346+$AH$8*AI349+AK349)/($AH$8*AH346+AJ346+$AH$8*AH349+AJ349)))</f>
        <v>-52.033235582897198</v>
      </c>
      <c r="AO349" s="151">
        <f t="shared" ref="AO349" si="1096">20*LOG(((($AH$8*AH346+AJ346-$AH$8*AH349-AJ349)^2+($AH$8*AI346+AK346-$AH$8*AI349-AK349)^2)/(($AH$8*AH346+AJ346+$AH$8*AH349+AJ349)^2+($AH$8*AI346+AK346+$AH$8*AI349+AK349)^2))^0.5)</f>
        <v>-20.001605615833288</v>
      </c>
      <c r="AP349" s="152"/>
      <c r="AQ349" s="64">
        <f t="shared" si="883"/>
        <v>6.42</v>
      </c>
      <c r="AR349" s="65">
        <f t="shared" si="896"/>
        <v>-4.5509242368436384E-4</v>
      </c>
      <c r="AS349" s="66">
        <f t="shared" si="897"/>
        <v>16.93191711459993</v>
      </c>
      <c r="AT349" s="67">
        <f t="shared" si="898"/>
        <v>-4.5509242368436384E-4</v>
      </c>
      <c r="AU349" s="13">
        <f t="shared" si="901"/>
        <v>-2.6463174109527641</v>
      </c>
      <c r="AV349" s="66">
        <f t="shared" si="899"/>
        <v>-7.3508816970910117E-3</v>
      </c>
      <c r="AW349" s="47">
        <f t="shared" si="900"/>
        <v>-39.797074602323448</v>
      </c>
    </row>
    <row r="350" spans="2:49" ht="18.649999999999999" customHeight="1">
      <c r="AO350" s="48"/>
      <c r="AQ350" s="64">
        <f t="shared" si="883"/>
        <v>6.44</v>
      </c>
      <c r="AR350" s="65">
        <f t="shared" si="896"/>
        <v>-4.4960174436933038E-4</v>
      </c>
      <c r="AS350" s="66">
        <f t="shared" si="897"/>
        <v>16.878990766380873</v>
      </c>
      <c r="AT350" s="67">
        <f t="shared" si="898"/>
        <v>-4.4960174436933038E-4</v>
      </c>
      <c r="AU350" s="13">
        <f t="shared" si="901"/>
        <v>-2.6297747734748915</v>
      </c>
      <c r="AV350" s="66">
        <f t="shared" si="899"/>
        <v>-7.3049299263191429E-3</v>
      </c>
      <c r="AW350" s="47">
        <f t="shared" si="900"/>
        <v>-39.849788036492484</v>
      </c>
    </row>
    <row r="351" spans="2:49" ht="18.649999999999999" customHeight="1" thickBot="1">
      <c r="E351" s="29" t="s">
        <v>9</v>
      </c>
      <c r="J351" s="29" t="s">
        <v>10</v>
      </c>
      <c r="O351" s="29" t="s">
        <v>11</v>
      </c>
      <c r="T351" s="29" t="s">
        <v>12</v>
      </c>
      <c r="Y351" s="29" t="s">
        <v>13</v>
      </c>
      <c r="AD351" s="29" t="s">
        <v>12</v>
      </c>
      <c r="AI351" s="29" t="s">
        <v>81</v>
      </c>
      <c r="AQ351" s="64">
        <f t="shared" ref="AQ351:AQ414" si="1097">INDEX(B:B,(ROW()-32)*7+24)</f>
        <v>6.46</v>
      </c>
      <c r="AR351" s="65">
        <f t="shared" si="896"/>
        <v>-4.4419316652788085E-4</v>
      </c>
      <c r="AS351" s="66">
        <f t="shared" si="897"/>
        <v>16.826395270911377</v>
      </c>
      <c r="AT351" s="67">
        <f t="shared" si="898"/>
        <v>-4.4419316652788085E-4</v>
      </c>
      <c r="AU351" s="13">
        <f t="shared" si="901"/>
        <v>-2.6133872110114815</v>
      </c>
      <c r="AV351" s="66">
        <f t="shared" si="899"/>
        <v>-7.2594089194763373E-3</v>
      </c>
      <c r="AW351" s="47">
        <f t="shared" si="900"/>
        <v>-39.902346476969925</v>
      </c>
    </row>
    <row r="352" spans="2:49" ht="18.649999999999999" customHeight="1" thickBot="1">
      <c r="B352" s="28"/>
      <c r="D352" s="227" t="s">
        <v>70</v>
      </c>
      <c r="E352" s="228"/>
      <c r="F352" s="229" t="s">
        <v>71</v>
      </c>
      <c r="G352" s="230"/>
      <c r="H352" s="203"/>
      <c r="I352" s="231" t="s">
        <v>15</v>
      </c>
      <c r="J352" s="232"/>
      <c r="K352" s="233" t="s">
        <v>16</v>
      </c>
      <c r="L352" s="234"/>
      <c r="M352" s="30"/>
      <c r="N352" s="231" t="s">
        <v>72</v>
      </c>
      <c r="O352" s="232"/>
      <c r="P352" s="233" t="s">
        <v>73</v>
      </c>
      <c r="Q352" s="234"/>
      <c r="R352" s="30"/>
      <c r="S352" s="227" t="s">
        <v>74</v>
      </c>
      <c r="T352" s="228"/>
      <c r="U352" s="229" t="s">
        <v>75</v>
      </c>
      <c r="V352" s="230"/>
      <c r="W352" s="8"/>
      <c r="X352" s="231" t="s">
        <v>76</v>
      </c>
      <c r="Y352" s="232"/>
      <c r="Z352" s="233" t="s">
        <v>77</v>
      </c>
      <c r="AA352" s="234"/>
      <c r="AB352" s="8"/>
      <c r="AC352" s="231" t="s">
        <v>78</v>
      </c>
      <c r="AD352" s="232"/>
      <c r="AE352" s="233" t="s">
        <v>17</v>
      </c>
      <c r="AF352" s="234"/>
      <c r="AG352" s="8"/>
      <c r="AH352" s="231" t="s">
        <v>79</v>
      </c>
      <c r="AI352" s="232"/>
      <c r="AJ352" s="233" t="s">
        <v>80</v>
      </c>
      <c r="AK352" s="234"/>
      <c r="AL352" s="8"/>
      <c r="AM352" s="35" t="s">
        <v>82</v>
      </c>
      <c r="AO352" s="147" t="s">
        <v>83</v>
      </c>
      <c r="AP352" s="153"/>
      <c r="AQ352" s="64">
        <f t="shared" si="1097"/>
        <v>6.48</v>
      </c>
      <c r="AR352" s="65">
        <f t="shared" si="896"/>
        <v>-4.3886523003945936E-4</v>
      </c>
      <c r="AS352" s="66">
        <f t="shared" si="897"/>
        <v>16.774127526691146</v>
      </c>
      <c r="AT352" s="67">
        <f t="shared" si="898"/>
        <v>-4.3886523003945936E-4</v>
      </c>
      <c r="AU352" s="13">
        <f t="shared" si="901"/>
        <v>-2.5971527862241772</v>
      </c>
      <c r="AV352" s="66">
        <f t="shared" si="899"/>
        <v>-7.2143132950671591E-3</v>
      </c>
      <c r="AW352" s="47">
        <f t="shared" si="900"/>
        <v>-39.954750800033274</v>
      </c>
    </row>
    <row r="353" spans="2:49" ht="18.649999999999999" customHeight="1" thickTop="1" thickBot="1">
      <c r="B353" s="55">
        <v>1.02</v>
      </c>
      <c r="D353" s="37">
        <v>1</v>
      </c>
      <c r="E353" s="38">
        <v>0</v>
      </c>
      <c r="F353" s="39">
        <v>0</v>
      </c>
      <c r="G353" s="40">
        <f t="shared" ref="G353" si="1098">-1/($E$8*$B353)</f>
        <v>-0.62664705882352933</v>
      </c>
      <c r="I353" s="37">
        <v>1</v>
      </c>
      <c r="J353" s="41">
        <v>0</v>
      </c>
      <c r="K353" s="39">
        <v>0</v>
      </c>
      <c r="L353" s="40">
        <v>0</v>
      </c>
      <c r="N353" s="37">
        <f t="shared" ref="N353" si="1099">D353*I353+F353*I356-E353*J353-G353*J356</f>
        <v>0.16512097495333078</v>
      </c>
      <c r="O353" s="41">
        <f t="shared" ref="O353" si="1100">(D353*J353+E353*I353+F353*J356+G353*I356)</f>
        <v>0</v>
      </c>
      <c r="P353" s="39">
        <f t="shared" ref="P353" si="1101">D353*K353+F353*K356-E353*L353-G353*L356</f>
        <v>0</v>
      </c>
      <c r="Q353" s="40">
        <f t="shared" ref="Q353" si="1102">(D353*L353+E353*K353+F353*L356+G353*K356)</f>
        <v>-0.62664705882352933</v>
      </c>
      <c r="S353" s="37">
        <v>1</v>
      </c>
      <c r="T353" s="38">
        <v>0</v>
      </c>
      <c r="U353" s="39">
        <v>0</v>
      </c>
      <c r="V353" s="40">
        <f t="shared" ref="V353" si="1103">-1/($T$8*$B353)</f>
        <v>-1.227235294117647</v>
      </c>
      <c r="X353" s="37">
        <f t="shared" ref="X353" si="1104">N353*S353+P353*S356-O353*T353-Q353*T356</f>
        <v>0.16512097495333078</v>
      </c>
      <c r="Y353" s="41">
        <f t="shared" ref="Y353" si="1105">(N353*T353+O353*S353+P353*T356+Q353*S356)</f>
        <v>0</v>
      </c>
      <c r="Z353" s="39">
        <f t="shared" ref="Z353" si="1106">N353*U353+P353*U356-O353*V353-Q353*V356</f>
        <v>0</v>
      </c>
      <c r="AA353" s="40">
        <f t="shared" ref="AA353" si="1107">(N353*V353+O353*U353+P353*V356+Q353*U356)</f>
        <v>-0.82928934708537283</v>
      </c>
      <c r="AB353" s="8"/>
      <c r="AC353" s="37">
        <v>1</v>
      </c>
      <c r="AD353" s="38">
        <v>0</v>
      </c>
      <c r="AE353" s="39">
        <v>0</v>
      </c>
      <c r="AF353" s="40">
        <v>0</v>
      </c>
      <c r="AH353" s="37">
        <f>X353*AC353+Z353*AC356-Y353*AD353-AA353*AD356</f>
        <v>-0.49176562110316624</v>
      </c>
      <c r="AI353" s="41">
        <f>(X353*AD353+Y353*AC353+Z353*AD356+AA353*AC356)</f>
        <v>0</v>
      </c>
      <c r="AJ353" s="39">
        <f>X353*AE353+Z353*AE356-Y353*AF353-AA353*AF356</f>
        <v>0</v>
      </c>
      <c r="AK353" s="40">
        <f>(X353*AF353+Y353*AE353+Z353*AF356+AA353*AE356)</f>
        <v>-0.82928934708537283</v>
      </c>
      <c r="AL353" s="8"/>
      <c r="AM353" s="43">
        <f t="shared" ref="AM353" si="1108">20*LOG((2*$AH$8)/(($AH$8*AH353+AJ353+$AH$8*AH356+AJ356)^2+($AH$8*AI353+AK353+$AH$8*AI356+AK356)^2)^0.5)</f>
        <v>-2.2230507733396066E-2</v>
      </c>
      <c r="AO353" s="148">
        <f t="shared" ref="AO353" si="1109">((AH353^2+AI353^2)/(AH356^2+AI356^2))^0.5</f>
        <v>0.59300648300055891</v>
      </c>
      <c r="AP353" s="153"/>
      <c r="AQ353" s="64">
        <f t="shared" si="1097"/>
        <v>6.5</v>
      </c>
      <c r="AR353" s="65">
        <f t="shared" si="896"/>
        <v>-4.3361650480362788E-4</v>
      </c>
      <c r="AS353" s="66">
        <f t="shared" si="897"/>
        <v>16.722184470966663</v>
      </c>
      <c r="AT353" s="67">
        <f t="shared" si="898"/>
        <v>-4.3361650480362788E-4</v>
      </c>
      <c r="AU353" s="13">
        <f t="shared" si="901"/>
        <v>-2.5810695920050915</v>
      </c>
      <c r="AV353" s="66">
        <f t="shared" si="899"/>
        <v>-7.1696377555696984E-3</v>
      </c>
      <c r="AW353" s="47">
        <f t="shared" si="900"/>
        <v>-40.007001874925095</v>
      </c>
    </row>
    <row r="354" spans="2:49" ht="18.649999999999999" customHeight="1" thickBot="1">
      <c r="D354" s="45"/>
      <c r="G354" s="46"/>
      <c r="I354" s="45"/>
      <c r="L354" s="46"/>
      <c r="N354" s="45"/>
      <c r="Q354" s="46"/>
      <c r="S354" s="45"/>
      <c r="V354" s="46"/>
      <c r="X354" s="45"/>
      <c r="AA354" s="46"/>
      <c r="AC354" s="45"/>
      <c r="AF354" s="46"/>
      <c r="AH354" s="45"/>
      <c r="AK354" s="46"/>
      <c r="AO354" s="149"/>
      <c r="AP354" s="149"/>
      <c r="AQ354" s="64">
        <f t="shared" si="1097"/>
        <v>6.52</v>
      </c>
      <c r="AR354" s="65">
        <f t="shared" ref="AR354:AR417" si="1110">INDEX(AM:AM,(ROW()-32)*7+24)</f>
        <v>-4.2844559002524091E-4</v>
      </c>
      <c r="AS354" s="66">
        <f t="shared" ref="AS354:AS417" si="1111">INDEX(AM:AM,(ROW()-32)*7+27)</f>
        <v>16.670563079126563</v>
      </c>
      <c r="AT354" s="67">
        <f t="shared" ref="AT354:AT417" si="1112">AR354</f>
        <v>-4.2844559002524091E-4</v>
      </c>
      <c r="AU354" s="13">
        <f t="shared" si="901"/>
        <v>-2.5651357509145121</v>
      </c>
      <c r="AV354" s="66">
        <f t="shared" ref="AV354:AV417" si="1113">(IF(AU354&lt;0,AU354,(AU355+AU353)/2))/360</f>
        <v>-7.1253770858736446E-3</v>
      </c>
      <c r="AW354" s="47">
        <f t="shared" ref="AW354:AW417" si="1114">INDEX(AO:AO,(ROW()-32)*7+27)</f>
        <v>-40.059100563921533</v>
      </c>
    </row>
    <row r="355" spans="2:49" ht="18.649999999999999" customHeight="1" thickBot="1">
      <c r="D355" s="227" t="s">
        <v>70</v>
      </c>
      <c r="E355" s="228"/>
      <c r="F355" s="229" t="s">
        <v>71</v>
      </c>
      <c r="G355" s="230"/>
      <c r="H355" s="203"/>
      <c r="I355" s="231" t="s">
        <v>15</v>
      </c>
      <c r="J355" s="232"/>
      <c r="K355" s="233" t="s">
        <v>16</v>
      </c>
      <c r="L355" s="234"/>
      <c r="M355" s="30"/>
      <c r="N355" s="231" t="s">
        <v>72</v>
      </c>
      <c r="O355" s="232"/>
      <c r="P355" s="233" t="s">
        <v>73</v>
      </c>
      <c r="Q355" s="234"/>
      <c r="R355" s="30"/>
      <c r="S355" s="227" t="s">
        <v>74</v>
      </c>
      <c r="T355" s="228"/>
      <c r="U355" s="229" t="s">
        <v>75</v>
      </c>
      <c r="V355" s="230"/>
      <c r="W355" s="8"/>
      <c r="X355" s="231" t="s">
        <v>76</v>
      </c>
      <c r="Y355" s="232"/>
      <c r="Z355" s="233" t="s">
        <v>77</v>
      </c>
      <c r="AA355" s="234"/>
      <c r="AB355" s="8"/>
      <c r="AC355" s="231" t="s">
        <v>78</v>
      </c>
      <c r="AD355" s="232"/>
      <c r="AE355" s="233" t="s">
        <v>17</v>
      </c>
      <c r="AF355" s="234"/>
      <c r="AG355" s="8"/>
      <c r="AH355" s="231" t="s">
        <v>79</v>
      </c>
      <c r="AI355" s="232"/>
      <c r="AJ355" s="233" t="s">
        <v>80</v>
      </c>
      <c r="AK355" s="234"/>
      <c r="AL355" s="8"/>
      <c r="AM355" s="52" t="s">
        <v>84</v>
      </c>
      <c r="AO355" s="150" t="s">
        <v>85</v>
      </c>
      <c r="AP355" s="152"/>
      <c r="AQ355" s="64">
        <f t="shared" si="1097"/>
        <v>6.54</v>
      </c>
      <c r="AR355" s="65">
        <f t="shared" si="1110"/>
        <v>-4.2335111355170448E-4</v>
      </c>
      <c r="AS355" s="66">
        <f t="shared" si="1111"/>
        <v>16.619260364108271</v>
      </c>
      <c r="AT355" s="67">
        <f t="shared" si="1112"/>
        <v>-4.2335111355170448E-4</v>
      </c>
      <c r="AU355" s="13">
        <f t="shared" ref="AU355:AU418" si="1115">(AS356-AS355)/(AQ356-AQ355)</f>
        <v>-2.5493494146245341</v>
      </c>
      <c r="AV355" s="66">
        <f t="shared" si="1113"/>
        <v>-7.0815261517348169E-3</v>
      </c>
      <c r="AW355" s="47">
        <f t="shared" si="1114"/>
        <v>-40.11104772240116</v>
      </c>
    </row>
    <row r="356" spans="2:49" ht="18.649999999999999" customHeight="1" thickTop="1" thickBot="1">
      <c r="D356" s="37">
        <v>0</v>
      </c>
      <c r="E356" s="41">
        <v>0</v>
      </c>
      <c r="F356" s="39">
        <v>1</v>
      </c>
      <c r="G356" s="40">
        <v>0</v>
      </c>
      <c r="I356" s="37">
        <v>0</v>
      </c>
      <c r="J356" s="41">
        <f t="shared" ref="J356" si="1116">IF(0=(1-$J$8*$K$8*$B353^2),10^14,$B353*$K$8/(1-$J$8*$K$8*$B353^2))</f>
        <v>-1.3322954497130741</v>
      </c>
      <c r="K356" s="39">
        <v>1</v>
      </c>
      <c r="L356" s="40">
        <v>0</v>
      </c>
      <c r="N356" s="37">
        <f t="shared" ref="N356" si="1117">D356*I353+F356*I356-E356*J353-G356*J356</f>
        <v>0</v>
      </c>
      <c r="O356" s="41">
        <f t="shared" ref="O356" si="1118">(D356*J353+E356*I353+F356*J356+G356*I356)</f>
        <v>-1.3322954497130741</v>
      </c>
      <c r="P356" s="39">
        <f t="shared" ref="P356" si="1119">D356*K353+F356*K356-E356*L353-G356*L356</f>
        <v>1</v>
      </c>
      <c r="Q356" s="40">
        <f t="shared" ref="Q356" si="1120">(D356*L353+E356*K353+F356*L356+G356*K356)</f>
        <v>0</v>
      </c>
      <c r="S356" s="37">
        <v>0</v>
      </c>
      <c r="T356" s="41">
        <v>0</v>
      </c>
      <c r="U356" s="39">
        <v>1</v>
      </c>
      <c r="V356" s="40">
        <v>0</v>
      </c>
      <c r="X356" s="37">
        <f t="shared" ref="X356" si="1121">N356*S353+P356*S356-O356*T353-Q356*T356</f>
        <v>0</v>
      </c>
      <c r="Y356" s="41">
        <f t="shared" ref="Y356" si="1122">(N356*T353+O356*S353+P356*T356+Q356*S356)</f>
        <v>-1.3322954497130741</v>
      </c>
      <c r="Z356" s="39">
        <f t="shared" ref="Z356" si="1123">N356*U353+P356*U356-O356*V353-Q356*V356</f>
        <v>-0.63503999808022726</v>
      </c>
      <c r="AA356" s="40">
        <f t="shared" ref="AA356" si="1124">(N356*V353+O356*U353+P356*V356+Q356*U356)</f>
        <v>0</v>
      </c>
      <c r="AB356" s="8"/>
      <c r="AC356" s="37">
        <v>0</v>
      </c>
      <c r="AD356" s="40">
        <f>-1/($AD$8*$B353)</f>
        <v>-0.79210784313725491</v>
      </c>
      <c r="AE356" s="39">
        <v>1</v>
      </c>
      <c r="AF356" s="40">
        <v>0</v>
      </c>
      <c r="AH356" s="37">
        <f>X356*AC353+Z356*AC356-Y356*AD353-AA356*AD356</f>
        <v>0</v>
      </c>
      <c r="AI356" s="41">
        <f>(X356*AD353+Y356*AC353+Z356*AD356+AA356*AC356)</f>
        <v>-0.82927528652785876</v>
      </c>
      <c r="AJ356" s="39">
        <f>X356*AE353+Z356*AE356-Y356*AF353-AA356*AF356</f>
        <v>-0.63503999808022726</v>
      </c>
      <c r="AK356" s="40">
        <f>(X356*AF353+Y356*AE353+Z356*AF356+AA356*AE356)</f>
        <v>0</v>
      </c>
      <c r="AL356" s="8"/>
      <c r="AM356" s="54">
        <f t="shared" ref="AM356" si="1125">(180/PI())*ATAN(-1*(($AH344*AI353+AK353+$AH$8*AI356+AK356)/($AH$8*AH353+AJ353+$AH$8*AH356+AJ356)))</f>
        <v>-55.808360175864379</v>
      </c>
      <c r="AO356" s="151">
        <f t="shared" ref="AO356" si="1126">20*LOG(((($AH$8*AH353+AJ353-$AH$8*AH356-AJ356)^2+($AH$8*AI353+AK353-$AH$8*AI356-AK356)^2)/(($AH$8*AH353+AJ353+$AH$8*AH356+AJ356)^2+($AH$8*AI353+AK353+$AH$8*AI356+AK356)^2))^0.5)</f>
        <v>-22.919459806754759</v>
      </c>
      <c r="AP356" s="152"/>
      <c r="AQ356" s="64">
        <f t="shared" si="1097"/>
        <v>6.56</v>
      </c>
      <c r="AR356" s="65">
        <f t="shared" si="1110"/>
        <v>-4.1833173119481474E-4</v>
      </c>
      <c r="AS356" s="66">
        <f t="shared" si="1111"/>
        <v>16.568273375815782</v>
      </c>
      <c r="AT356" s="67">
        <f t="shared" si="1112"/>
        <v>-4.1833173119481474E-4</v>
      </c>
      <c r="AU356" s="13">
        <f t="shared" si="1115"/>
        <v>-2.5337087633796909</v>
      </c>
      <c r="AV356" s="66">
        <f t="shared" si="1113"/>
        <v>-7.038079898276919E-3</v>
      </c>
      <c r="AW356" s="47">
        <f t="shared" si="1114"/>
        <v>-40.162844198912076</v>
      </c>
    </row>
    <row r="357" spans="2:49" ht="18.649999999999999" customHeight="1">
      <c r="AO357" s="48"/>
      <c r="AQ357" s="64">
        <f t="shared" si="1097"/>
        <v>6.58</v>
      </c>
      <c r="AR357" s="65">
        <f t="shared" si="1110"/>
        <v>-4.1338612610082262E-4</v>
      </c>
      <c r="AS357" s="66">
        <f t="shared" si="1111"/>
        <v>16.517599200548187</v>
      </c>
      <c r="AT357" s="67">
        <f t="shared" si="1112"/>
        <v>-4.1338612610082262E-4</v>
      </c>
      <c r="AU357" s="13">
        <f t="shared" si="1115"/>
        <v>-2.5182120054673445</v>
      </c>
      <c r="AV357" s="66">
        <f t="shared" si="1113"/>
        <v>-6.9950333485204012E-3</v>
      </c>
      <c r="AW357" s="47">
        <f t="shared" si="1114"/>
        <v>-40.214490835239275</v>
      </c>
    </row>
    <row r="358" spans="2:49" ht="18.649999999999999" customHeight="1" thickBot="1">
      <c r="E358" s="29" t="s">
        <v>9</v>
      </c>
      <c r="J358" s="29" t="s">
        <v>10</v>
      </c>
      <c r="O358" s="29" t="s">
        <v>11</v>
      </c>
      <c r="T358" s="29" t="s">
        <v>12</v>
      </c>
      <c r="Y358" s="29" t="s">
        <v>13</v>
      </c>
      <c r="AD358" s="29" t="s">
        <v>12</v>
      </c>
      <c r="AI358" s="29" t="s">
        <v>81</v>
      </c>
      <c r="AQ358" s="64">
        <f t="shared" si="1097"/>
        <v>6.6</v>
      </c>
      <c r="AR358" s="65">
        <f t="shared" si="1110"/>
        <v>-4.0851300810700519E-4</v>
      </c>
      <c r="AS358" s="66">
        <f t="shared" si="1111"/>
        <v>16.467234960438841</v>
      </c>
      <c r="AT358" s="67">
        <f t="shared" si="1112"/>
        <v>-4.0851300810700519E-4</v>
      </c>
      <c r="AU358" s="13">
        <f t="shared" si="1115"/>
        <v>-2.5028573766984286</v>
      </c>
      <c r="AV358" s="66">
        <f t="shared" si="1113"/>
        <v>-6.952381601940079E-3</v>
      </c>
      <c r="AW358" s="47">
        <f t="shared" si="1114"/>
        <v>-40.265988466470439</v>
      </c>
    </row>
    <row r="359" spans="2:49" ht="18.649999999999999" customHeight="1" thickBot="1">
      <c r="B359" s="28"/>
      <c r="D359" s="227" t="s">
        <v>70</v>
      </c>
      <c r="E359" s="228"/>
      <c r="F359" s="229" t="s">
        <v>71</v>
      </c>
      <c r="G359" s="230"/>
      <c r="H359" s="203"/>
      <c r="I359" s="231" t="s">
        <v>15</v>
      </c>
      <c r="J359" s="232"/>
      <c r="K359" s="233" t="s">
        <v>16</v>
      </c>
      <c r="L359" s="234"/>
      <c r="M359" s="30"/>
      <c r="N359" s="231" t="s">
        <v>72</v>
      </c>
      <c r="O359" s="232"/>
      <c r="P359" s="233" t="s">
        <v>73</v>
      </c>
      <c r="Q359" s="234"/>
      <c r="R359" s="30"/>
      <c r="S359" s="227" t="s">
        <v>74</v>
      </c>
      <c r="T359" s="228"/>
      <c r="U359" s="229" t="s">
        <v>75</v>
      </c>
      <c r="V359" s="230"/>
      <c r="W359" s="8"/>
      <c r="X359" s="231" t="s">
        <v>76</v>
      </c>
      <c r="Y359" s="232"/>
      <c r="Z359" s="233" t="s">
        <v>77</v>
      </c>
      <c r="AA359" s="234"/>
      <c r="AB359" s="8"/>
      <c r="AC359" s="231" t="s">
        <v>78</v>
      </c>
      <c r="AD359" s="232"/>
      <c r="AE359" s="233" t="s">
        <v>17</v>
      </c>
      <c r="AF359" s="234"/>
      <c r="AG359" s="8"/>
      <c r="AH359" s="231" t="s">
        <v>79</v>
      </c>
      <c r="AI359" s="232"/>
      <c r="AJ359" s="233" t="s">
        <v>80</v>
      </c>
      <c r="AK359" s="234"/>
      <c r="AL359" s="8"/>
      <c r="AM359" s="35" t="s">
        <v>82</v>
      </c>
      <c r="AO359" s="147" t="s">
        <v>83</v>
      </c>
      <c r="AP359" s="153"/>
      <c r="AQ359" s="64">
        <f t="shared" si="1097"/>
        <v>6.62</v>
      </c>
      <c r="AR359" s="65">
        <f t="shared" si="1110"/>
        <v>-4.0371111313682002E-4</v>
      </c>
      <c r="AS359" s="66">
        <f t="shared" si="1111"/>
        <v>16.417177812904871</v>
      </c>
      <c r="AT359" s="67">
        <f t="shared" si="1112"/>
        <v>-4.0371111313682002E-4</v>
      </c>
      <c r="AU359" s="13">
        <f t="shared" si="1115"/>
        <v>-2.487643139901738</v>
      </c>
      <c r="AV359" s="66">
        <f t="shared" si="1113"/>
        <v>-6.910119833060383E-3</v>
      </c>
      <c r="AW359" s="47">
        <f t="shared" si="1114"/>
        <v>-40.317337921061551</v>
      </c>
    </row>
    <row r="360" spans="2:49" ht="18.649999999999999" customHeight="1" thickTop="1" thickBot="1">
      <c r="B360" s="55">
        <v>1.04</v>
      </c>
      <c r="D360" s="37">
        <v>1</v>
      </c>
      <c r="E360" s="38">
        <v>0</v>
      </c>
      <c r="F360" s="39">
        <v>0</v>
      </c>
      <c r="G360" s="40">
        <f t="shared" ref="G360" si="1127">-1/($E$8*$B360)</f>
        <v>-0.61459615384615374</v>
      </c>
      <c r="I360" s="37">
        <v>1</v>
      </c>
      <c r="J360" s="41">
        <v>0</v>
      </c>
      <c r="K360" s="39">
        <v>0</v>
      </c>
      <c r="L360" s="40">
        <v>0</v>
      </c>
      <c r="N360" s="37">
        <f t="shared" ref="N360" si="1128">D360*I360+F360*I363-E360*J360-G360*J363</f>
        <v>0.20464196321224137</v>
      </c>
      <c r="O360" s="41">
        <f t="shared" ref="O360" si="1129">(D360*J360+E360*I360+F360*J363+G360*I363)</f>
        <v>0</v>
      </c>
      <c r="P360" s="39">
        <f t="shared" ref="P360" si="1130">D360*K360+F360*K363-E360*L360-G360*L363</f>
        <v>0</v>
      </c>
      <c r="Q360" s="40">
        <f t="shared" ref="Q360" si="1131">(D360*L360+E360*K360+F360*L363+G360*K363)</f>
        <v>-0.61459615384615374</v>
      </c>
      <c r="S360" s="37">
        <v>1</v>
      </c>
      <c r="T360" s="38">
        <v>0</v>
      </c>
      <c r="U360" s="39">
        <v>0</v>
      </c>
      <c r="V360" s="40">
        <f t="shared" ref="V360" si="1132">-1/($T$8*$B360)</f>
        <v>-1.2036346153846151</v>
      </c>
      <c r="X360" s="37">
        <f t="shared" ref="X360" si="1133">N360*S360+P360*S363-O360*T360-Q360*T363</f>
        <v>0.20464196321224137</v>
      </c>
      <c r="Y360" s="41">
        <f t="shared" ref="Y360" si="1134">(N360*T360+O360*S360+P360*T363+Q360*S363)</f>
        <v>0</v>
      </c>
      <c r="Z360" s="39">
        <f t="shared" ref="Z360" si="1135">N360*U360+P360*U363-O360*V360-Q360*V363</f>
        <v>0</v>
      </c>
      <c r="AA360" s="40">
        <f t="shared" ref="AA360" si="1136">(N360*V360+O360*U360+P360*V363+Q360*U363)</f>
        <v>-0.86091030452867245</v>
      </c>
      <c r="AB360" s="8"/>
      <c r="AC360" s="37">
        <v>1</v>
      </c>
      <c r="AD360" s="38">
        <v>0</v>
      </c>
      <c r="AE360" s="39">
        <v>0</v>
      </c>
      <c r="AF360" s="40">
        <v>0</v>
      </c>
      <c r="AH360" s="37">
        <f>X360*AC360+Z360*AC363-Y360*AD360-AA360*AD363</f>
        <v>-0.46417772961847092</v>
      </c>
      <c r="AI360" s="41">
        <f>(X360*AD360+Y360*AC360+Z360*AD363+AA360*AC363)</f>
        <v>0</v>
      </c>
      <c r="AJ360" s="39">
        <f>X360*AE360+Z360*AE363-Y360*AF360-AA360*AF363</f>
        <v>0</v>
      </c>
      <c r="AK360" s="40">
        <f>(X360*AF360+Y360*AE360+Z360*AF363+AA360*AE363)</f>
        <v>-0.86091030452867245</v>
      </c>
      <c r="AL360" s="8"/>
      <c r="AM360" s="43">
        <f t="shared" ref="AM360" si="1137">20*LOG((2*$AH$8)/(($AH$8*AH360+AJ360+$AH$8*AH363+AJ363)^2+($AH$8*AI360+AK360+$AH$8*AI363+AK363)^2)^0.5)</f>
        <v>-9.4740784524989536E-3</v>
      </c>
      <c r="AO360" s="148">
        <f t="shared" ref="AO360" si="1138">((AH360^2+AI360^2)/(AH363^2+AI363^2))^0.5</f>
        <v>0.53917906496489776</v>
      </c>
      <c r="AP360" s="153"/>
      <c r="AQ360" s="64">
        <f t="shared" si="1097"/>
        <v>6.64</v>
      </c>
      <c r="AR360" s="65">
        <f t="shared" si="1110"/>
        <v>-3.9897920260278079E-4</v>
      </c>
      <c r="AS360" s="66">
        <f t="shared" si="1111"/>
        <v>16.367424950106837</v>
      </c>
      <c r="AT360" s="67">
        <f t="shared" si="1112"/>
        <v>-3.9897920260278079E-4</v>
      </c>
      <c r="AU360" s="13">
        <f t="shared" si="1115"/>
        <v>-2.4725675844283184</v>
      </c>
      <c r="AV360" s="66">
        <f t="shared" si="1113"/>
        <v>-6.868243290078662E-3</v>
      </c>
      <c r="AW360" s="47">
        <f t="shared" si="1114"/>
        <v>-40.36854002090201</v>
      </c>
    </row>
    <row r="361" spans="2:49" ht="18.649999999999999" customHeight="1" thickBot="1">
      <c r="D361" s="45"/>
      <c r="G361" s="46"/>
      <c r="I361" s="45"/>
      <c r="L361" s="46"/>
      <c r="N361" s="45"/>
      <c r="Q361" s="46"/>
      <c r="S361" s="45"/>
      <c r="V361" s="46"/>
      <c r="X361" s="45"/>
      <c r="AA361" s="46"/>
      <c r="AC361" s="45"/>
      <c r="AF361" s="46"/>
      <c r="AH361" s="45"/>
      <c r="AK361" s="46"/>
      <c r="AO361" s="149"/>
      <c r="AP361" s="149"/>
      <c r="AQ361" s="64">
        <f t="shared" si="1097"/>
        <v>6.66</v>
      </c>
      <c r="AR361" s="65">
        <f t="shared" si="1110"/>
        <v>-3.9431606282766378E-4</v>
      </c>
      <c r="AS361" s="66">
        <f t="shared" si="1111"/>
        <v>16.31797359841827</v>
      </c>
      <c r="AT361" s="67">
        <f t="shared" si="1112"/>
        <v>-3.9431606282766378E-4</v>
      </c>
      <c r="AU361" s="13">
        <f t="shared" si="1115"/>
        <v>-2.4576290256629632</v>
      </c>
      <c r="AV361" s="66">
        <f t="shared" si="1113"/>
        <v>-6.8267472935082309E-3</v>
      </c>
      <c r="AW361" s="47">
        <f t="shared" si="1114"/>
        <v>-40.419595581378267</v>
      </c>
    </row>
    <row r="362" spans="2:49" ht="18.649999999999999" customHeight="1" thickBot="1">
      <c r="D362" s="227" t="s">
        <v>70</v>
      </c>
      <c r="E362" s="228"/>
      <c r="F362" s="229" t="s">
        <v>71</v>
      </c>
      <c r="G362" s="230"/>
      <c r="H362" s="203"/>
      <c r="I362" s="231" t="s">
        <v>15</v>
      </c>
      <c r="J362" s="232"/>
      <c r="K362" s="233" t="s">
        <v>16</v>
      </c>
      <c r="L362" s="234"/>
      <c r="M362" s="30"/>
      <c r="N362" s="231" t="s">
        <v>72</v>
      </c>
      <c r="O362" s="232"/>
      <c r="P362" s="233" t="s">
        <v>73</v>
      </c>
      <c r="Q362" s="234"/>
      <c r="R362" s="30"/>
      <c r="S362" s="227" t="s">
        <v>74</v>
      </c>
      <c r="T362" s="228"/>
      <c r="U362" s="229" t="s">
        <v>75</v>
      </c>
      <c r="V362" s="230"/>
      <c r="W362" s="8"/>
      <c r="X362" s="231" t="s">
        <v>76</v>
      </c>
      <c r="Y362" s="232"/>
      <c r="Z362" s="233" t="s">
        <v>77</v>
      </c>
      <c r="AA362" s="234"/>
      <c r="AB362" s="8"/>
      <c r="AC362" s="231" t="s">
        <v>78</v>
      </c>
      <c r="AD362" s="232"/>
      <c r="AE362" s="233" t="s">
        <v>17</v>
      </c>
      <c r="AF362" s="234"/>
      <c r="AG362" s="8"/>
      <c r="AH362" s="231" t="s">
        <v>79</v>
      </c>
      <c r="AI362" s="232"/>
      <c r="AJ362" s="233" t="s">
        <v>80</v>
      </c>
      <c r="AK362" s="234"/>
      <c r="AL362" s="8"/>
      <c r="AM362" s="52" t="s">
        <v>84</v>
      </c>
      <c r="AO362" s="150" t="s">
        <v>85</v>
      </c>
      <c r="AP362" s="152"/>
      <c r="AQ362" s="64">
        <f t="shared" si="1097"/>
        <v>6.68</v>
      </c>
      <c r="AR362" s="65">
        <f t="shared" si="1110"/>
        <v>-3.8972050445993436E-4</v>
      </c>
      <c r="AS362" s="66">
        <f t="shared" si="1111"/>
        <v>16.268821017905012</v>
      </c>
      <c r="AT362" s="67">
        <f t="shared" si="1112"/>
        <v>-3.8972050445993436E-4</v>
      </c>
      <c r="AU362" s="13">
        <f t="shared" si="1115"/>
        <v>-2.4428258045538489</v>
      </c>
      <c r="AV362" s="66">
        <f t="shared" si="1113"/>
        <v>-6.7856272348718024E-3</v>
      </c>
      <c r="AW362" s="47">
        <f t="shared" si="1114"/>
        <v>-40.470505411437742</v>
      </c>
    </row>
    <row r="363" spans="2:49" ht="18.649999999999999" customHeight="1" thickTop="1" thickBot="1">
      <c r="D363" s="37">
        <v>0</v>
      </c>
      <c r="E363" s="41">
        <v>0</v>
      </c>
      <c r="F363" s="39">
        <v>1</v>
      </c>
      <c r="G363" s="40">
        <v>0</v>
      </c>
      <c r="I363" s="37">
        <v>0</v>
      </c>
      <c r="J363" s="41">
        <f t="shared" ref="J363" si="1139">IF(0=(1-$J$8*$K$8*$B360^2),10^14,$B360*$K$8/(1-$J$8*$K$8*$B360^2))</f>
        <v>-1.2941148944886716</v>
      </c>
      <c r="K363" s="39">
        <v>1</v>
      </c>
      <c r="L363" s="40">
        <v>0</v>
      </c>
      <c r="N363" s="37">
        <f t="shared" ref="N363" si="1140">D363*I360+F363*I363-E363*J360-G363*J363</f>
        <v>0</v>
      </c>
      <c r="O363" s="41">
        <f t="shared" ref="O363" si="1141">(D363*J360+E363*I360+F363*J363+G363*I363)</f>
        <v>-1.2941148944886716</v>
      </c>
      <c r="P363" s="39">
        <f t="shared" ref="P363" si="1142">D363*K360+F363*K363-E363*L360-G363*L363</f>
        <v>1</v>
      </c>
      <c r="Q363" s="40">
        <f t="shared" ref="Q363" si="1143">(D363*L360+E363*K360+F363*L363+G363*K363)</f>
        <v>0</v>
      </c>
      <c r="S363" s="37">
        <v>0</v>
      </c>
      <c r="T363" s="41">
        <v>0</v>
      </c>
      <c r="U363" s="39">
        <v>1</v>
      </c>
      <c r="V363" s="40">
        <v>0</v>
      </c>
      <c r="X363" s="37">
        <f t="shared" ref="X363" si="1144">N363*S360+P363*S363-O363*T360-Q363*T363</f>
        <v>0</v>
      </c>
      <c r="Y363" s="41">
        <f t="shared" ref="Y363" si="1145">(N363*T360+O363*S360+P363*T363+Q363*S363)</f>
        <v>-1.2941148944886716</v>
      </c>
      <c r="Z363" s="39">
        <f t="shared" ref="Z363" si="1146">N363*U360+P363*U363-O363*V360-Q363*V363</f>
        <v>-0.55764148329137408</v>
      </c>
      <c r="AA363" s="40">
        <f t="shared" ref="AA363" si="1147">(N363*V360+O363*U360+P363*V363+Q363*U363)</f>
        <v>0</v>
      </c>
      <c r="AB363" s="8"/>
      <c r="AC363" s="37">
        <v>0</v>
      </c>
      <c r="AD363" s="40">
        <f>-1/($AD$8*$B360)</f>
        <v>-0.77687499999999987</v>
      </c>
      <c r="AE363" s="39">
        <v>1</v>
      </c>
      <c r="AF363" s="40">
        <v>0</v>
      </c>
      <c r="AH363" s="37">
        <f>X363*AC360+Z363*AC363-Y363*AD360-AA363*AD363</f>
        <v>0</v>
      </c>
      <c r="AI363" s="41">
        <f>(X363*AD360+Y363*AC360+Z363*AD363+AA363*AC363)</f>
        <v>-0.86089716715668541</v>
      </c>
      <c r="AJ363" s="39">
        <f>X363*AE360+Z363*AE363-Y363*AF360-AA363*AF363</f>
        <v>-0.55764148329137408</v>
      </c>
      <c r="AK363" s="40">
        <f>(X363*AF360+Y363*AE360+Z363*AF363+AA363*AE363)</f>
        <v>0</v>
      </c>
      <c r="AL363" s="8"/>
      <c r="AM363" s="54">
        <f t="shared" ref="AM363" si="1148">(180/PI())*ATAN(-1*(($AH351*AI360+AK360+$AH$8*AI363+AK363)/($AH$8*AH360+AJ360+$AH$8*AH363+AJ363)))</f>
        <v>-59.312678304642908</v>
      </c>
      <c r="AO363" s="151">
        <f t="shared" ref="AO363" si="1149">20*LOG(((($AH$8*AH360+AJ360-$AH$8*AH363-AJ363)^2+($AH$8*AI360+AK360-$AH$8*AI363-AK363)^2)/(($AH$8*AH360+AJ360+$AH$8*AH363+AJ363)^2+($AH$8*AI360+AK360+$AH$8*AI363+AK363)^2))^0.5)</f>
        <v>-26.617209524163265</v>
      </c>
      <c r="AP363" s="152"/>
      <c r="AQ363" s="64">
        <f t="shared" si="1097"/>
        <v>6.7</v>
      </c>
      <c r="AR363" s="65">
        <f t="shared" si="1110"/>
        <v>-3.8519136195282818E-4</v>
      </c>
      <c r="AS363" s="66">
        <f t="shared" si="1111"/>
        <v>16.219964501813934</v>
      </c>
      <c r="AT363" s="67">
        <f t="shared" si="1112"/>
        <v>-3.8519136195282818E-4</v>
      </c>
      <c r="AU363" s="13">
        <f t="shared" si="1115"/>
        <v>-2.4281562871444415</v>
      </c>
      <c r="AV363" s="66">
        <f t="shared" si="1113"/>
        <v>-6.7448785754012268E-3</v>
      </c>
      <c r="AW363" s="47">
        <f t="shared" si="1114"/>
        <v>-40.521270313651286</v>
      </c>
    </row>
    <row r="364" spans="2:49" ht="18.649999999999999" customHeight="1">
      <c r="AO364" s="48"/>
      <c r="AQ364" s="64">
        <f t="shared" si="1097"/>
        <v>6.72</v>
      </c>
      <c r="AR364" s="65">
        <f t="shared" si="1110"/>
        <v>-3.8072749299618454E-4</v>
      </c>
      <c r="AS364" s="66">
        <f t="shared" si="1111"/>
        <v>16.171401376071046</v>
      </c>
      <c r="AT364" s="67">
        <f t="shared" si="1112"/>
        <v>-3.8072749299618454E-4</v>
      </c>
      <c r="AU364" s="13">
        <f t="shared" si="1115"/>
        <v>-2.4136188641171836</v>
      </c>
      <c r="AV364" s="66">
        <f t="shared" si="1113"/>
        <v>-6.7044968447699544E-3</v>
      </c>
      <c r="AW364" s="47">
        <f t="shared" si="1114"/>
        <v>-40.571891084275535</v>
      </c>
    </row>
    <row r="365" spans="2:49" ht="18.649999999999999" customHeight="1" thickBot="1">
      <c r="E365" s="29" t="s">
        <v>9</v>
      </c>
      <c r="J365" s="29" t="s">
        <v>10</v>
      </c>
      <c r="O365" s="29" t="s">
        <v>11</v>
      </c>
      <c r="T365" s="29" t="s">
        <v>12</v>
      </c>
      <c r="Y365" s="29" t="s">
        <v>13</v>
      </c>
      <c r="AD365" s="29" t="s">
        <v>12</v>
      </c>
      <c r="AI365" s="29" t="s">
        <v>81</v>
      </c>
      <c r="AQ365" s="64">
        <f t="shared" si="1097"/>
        <v>6.74</v>
      </c>
      <c r="AR365" s="65">
        <f t="shared" si="1110"/>
        <v>-3.7632777800518402E-4</v>
      </c>
      <c r="AS365" s="66">
        <f t="shared" si="1111"/>
        <v>16.123128998788701</v>
      </c>
      <c r="AT365" s="67">
        <f t="shared" si="1112"/>
        <v>-3.7632777800518402E-4</v>
      </c>
      <c r="AU365" s="13">
        <f t="shared" si="1115"/>
        <v>-2.3992119503527376</v>
      </c>
      <c r="AV365" s="66">
        <f t="shared" si="1113"/>
        <v>-6.6644776398687156E-3</v>
      </c>
      <c r="AW365" s="47">
        <f t="shared" si="1114"/>
        <v>-40.622368513314257</v>
      </c>
    </row>
    <row r="366" spans="2:49" ht="18.649999999999999" customHeight="1" thickBot="1">
      <c r="B366" s="28"/>
      <c r="D366" s="227" t="s">
        <v>70</v>
      </c>
      <c r="E366" s="228"/>
      <c r="F366" s="229" t="s">
        <v>71</v>
      </c>
      <c r="G366" s="230"/>
      <c r="H366" s="203"/>
      <c r="I366" s="231" t="s">
        <v>15</v>
      </c>
      <c r="J366" s="232"/>
      <c r="K366" s="233" t="s">
        <v>16</v>
      </c>
      <c r="L366" s="234"/>
      <c r="M366" s="30"/>
      <c r="N366" s="231" t="s">
        <v>72</v>
      </c>
      <c r="O366" s="232"/>
      <c r="P366" s="233" t="s">
        <v>73</v>
      </c>
      <c r="Q366" s="234"/>
      <c r="R366" s="30"/>
      <c r="S366" s="227" t="s">
        <v>74</v>
      </c>
      <c r="T366" s="228"/>
      <c r="U366" s="229" t="s">
        <v>75</v>
      </c>
      <c r="V366" s="230"/>
      <c r="W366" s="8"/>
      <c r="X366" s="231" t="s">
        <v>76</v>
      </c>
      <c r="Y366" s="232"/>
      <c r="Z366" s="233" t="s">
        <v>77</v>
      </c>
      <c r="AA366" s="234"/>
      <c r="AB366" s="8"/>
      <c r="AC366" s="231" t="s">
        <v>78</v>
      </c>
      <c r="AD366" s="232"/>
      <c r="AE366" s="233" t="s">
        <v>17</v>
      </c>
      <c r="AF366" s="234"/>
      <c r="AG366" s="8"/>
      <c r="AH366" s="231" t="s">
        <v>79</v>
      </c>
      <c r="AI366" s="232"/>
      <c r="AJ366" s="233" t="s">
        <v>80</v>
      </c>
      <c r="AK366" s="234"/>
      <c r="AL366" s="8"/>
      <c r="AM366" s="35" t="s">
        <v>82</v>
      </c>
      <c r="AO366" s="147" t="s">
        <v>83</v>
      </c>
      <c r="AP366" s="153"/>
      <c r="AQ366" s="64">
        <f t="shared" si="1097"/>
        <v>6.76</v>
      </c>
      <c r="AR366" s="65">
        <f t="shared" si="1110"/>
        <v>-3.7199111960330427E-4</v>
      </c>
      <c r="AS366" s="66">
        <f t="shared" si="1111"/>
        <v>16.075144759781647</v>
      </c>
      <c r="AT366" s="67">
        <f t="shared" si="1112"/>
        <v>-3.7199111960330427E-4</v>
      </c>
      <c r="AU366" s="13">
        <f t="shared" si="1115"/>
        <v>-2.3849339844886135</v>
      </c>
      <c r="AV366" s="66">
        <f t="shared" si="1113"/>
        <v>-6.6248166235794818E-3</v>
      </c>
      <c r="AW366" s="47">
        <f t="shared" si="1114"/>
        <v>-40.672703384579265</v>
      </c>
    </row>
    <row r="367" spans="2:49" ht="18.649999999999999" customHeight="1" thickTop="1" thickBot="1">
      <c r="B367" s="55">
        <v>1.06</v>
      </c>
      <c r="D367" s="37">
        <v>1</v>
      </c>
      <c r="E367" s="38">
        <v>0</v>
      </c>
      <c r="F367" s="39">
        <v>0</v>
      </c>
      <c r="G367" s="40">
        <f t="shared" ref="G367" si="1150">-1/($E$8*$B367)</f>
        <v>-0.60299999999999987</v>
      </c>
      <c r="I367" s="37">
        <v>1</v>
      </c>
      <c r="J367" s="41">
        <v>0</v>
      </c>
      <c r="K367" s="39">
        <v>0</v>
      </c>
      <c r="L367" s="40">
        <v>0</v>
      </c>
      <c r="N367" s="37">
        <f t="shared" ref="N367" si="1151">D367*I367+F367*I370-E367*J367-G367*J370</f>
        <v>0.24125631979991347</v>
      </c>
      <c r="O367" s="41">
        <f t="shared" ref="O367" si="1152">(D367*J367+E367*I367+F367*J370+G367*I370)</f>
        <v>0</v>
      </c>
      <c r="P367" s="39">
        <f t="shared" ref="P367" si="1153">D367*K367+F367*K370-E367*L367-G367*L370</f>
        <v>0</v>
      </c>
      <c r="Q367" s="40">
        <f t="shared" ref="Q367" si="1154">(D367*L367+E367*K367+F367*L370+G367*K370)</f>
        <v>-0.60299999999999987</v>
      </c>
      <c r="S367" s="37">
        <v>1</v>
      </c>
      <c r="T367" s="38">
        <v>0</v>
      </c>
      <c r="U367" s="39">
        <v>0</v>
      </c>
      <c r="V367" s="40">
        <f t="shared" ref="V367" si="1155">-1/($T$8*$B367)</f>
        <v>-1.1809245283018865</v>
      </c>
      <c r="X367" s="37">
        <f t="shared" ref="X367" si="1156">N367*S367+P367*S370-O367*T367-Q367*T370</f>
        <v>0.24125631979991347</v>
      </c>
      <c r="Y367" s="41">
        <f t="shared" ref="Y367" si="1157">(N367*T367+O367*S367+P367*T370+Q367*S370)</f>
        <v>0</v>
      </c>
      <c r="Z367" s="39">
        <f t="shared" ref="Z367" si="1158">N367*U367+P367*U370-O367*V367-Q367*V370</f>
        <v>0</v>
      </c>
      <c r="AA367" s="40">
        <f t="shared" ref="AA367" si="1159">(N367*V367+O367*U367+P367*V370+Q367*U370)</f>
        <v>-0.88790550565956172</v>
      </c>
      <c r="AB367" s="8"/>
      <c r="AC367" s="37">
        <v>1</v>
      </c>
      <c r="AD367" s="38">
        <v>0</v>
      </c>
      <c r="AE367" s="39">
        <v>0</v>
      </c>
      <c r="AF367" s="40">
        <v>0</v>
      </c>
      <c r="AH367" s="37">
        <f>X367*AC367+Z367*AC370-Y367*AD367-AA367*AD370</f>
        <v>-0.43552033425446657</v>
      </c>
      <c r="AI367" s="41">
        <f>(X367*AD367+Y367*AC367+Z367*AD370+AA367*AC370)</f>
        <v>0</v>
      </c>
      <c r="AJ367" s="39">
        <f>X367*AE367+Z367*AE370-Y367*AF367-AA367*AF370</f>
        <v>0</v>
      </c>
      <c r="AK367" s="40">
        <f>(X367*AF367+Y367*AE367+Z367*AF370+AA367*AE370)</f>
        <v>-0.88790550565956172</v>
      </c>
      <c r="AL367" s="8"/>
      <c r="AM367" s="43">
        <f t="shared" ref="AM367" si="1160">20*LOG((2*$AH$8)/(($AH$8*AH367+AJ367+$AH$8*AH370+AJ370)^2+($AH$8*AI367+AK367+$AH$8*AI370+AK370)^2)^0.5)</f>
        <v>-2.7587122640657471E-3</v>
      </c>
      <c r="AO367" s="148">
        <f t="shared" ref="AO367" si="1161">((AH367^2+AI367^2)/(AH370^2+AI370^2))^0.5</f>
        <v>0.49050981534633131</v>
      </c>
      <c r="AP367" s="153"/>
      <c r="AQ367" s="64">
        <f t="shared" si="1097"/>
        <v>6.78</v>
      </c>
      <c r="AR367" s="65">
        <f t="shared" si="1110"/>
        <v>-3.6771644213324893E-4</v>
      </c>
      <c r="AS367" s="66">
        <f t="shared" si="1111"/>
        <v>16.027446080091874</v>
      </c>
      <c r="AT367" s="67">
        <f t="shared" si="1112"/>
        <v>-3.6771644213324893E-4</v>
      </c>
      <c r="AU367" s="13">
        <f t="shared" si="1115"/>
        <v>-2.3707834284963321</v>
      </c>
      <c r="AV367" s="66">
        <f t="shared" si="1113"/>
        <v>-6.585509523600922E-3</v>
      </c>
      <c r="AW367" s="47">
        <f t="shared" si="1114"/>
        <v>-40.72289647575041</v>
      </c>
    </row>
    <row r="368" spans="2:49" ht="18.649999999999999" customHeight="1" thickBot="1">
      <c r="D368" s="45"/>
      <c r="G368" s="46"/>
      <c r="I368" s="45"/>
      <c r="L368" s="46"/>
      <c r="N368" s="45"/>
      <c r="Q368" s="46"/>
      <c r="S368" s="45"/>
      <c r="V368" s="46"/>
      <c r="X368" s="45"/>
      <c r="AA368" s="46"/>
      <c r="AC368" s="45"/>
      <c r="AF368" s="46"/>
      <c r="AH368" s="45"/>
      <c r="AK368" s="46"/>
      <c r="AO368" s="149"/>
      <c r="AP368" s="149"/>
      <c r="AQ368" s="64">
        <f t="shared" si="1097"/>
        <v>6.8</v>
      </c>
      <c r="AR368" s="65">
        <f t="shared" si="1110"/>
        <v>-3.6350269115727381E-4</v>
      </c>
      <c r="AS368" s="66">
        <f t="shared" si="1111"/>
        <v>15.980030411521948</v>
      </c>
      <c r="AT368" s="67">
        <f t="shared" si="1112"/>
        <v>-3.6350269115727381E-4</v>
      </c>
      <c r="AU368" s="13">
        <f t="shared" si="1115"/>
        <v>-2.3567587672605925</v>
      </c>
      <c r="AV368" s="66">
        <f t="shared" si="1113"/>
        <v>-6.5465521312794237E-3</v>
      </c>
      <c r="AW368" s="47">
        <f t="shared" si="1114"/>
        <v>-40.772948558435303</v>
      </c>
    </row>
    <row r="369" spans="2:49" ht="18.649999999999999" customHeight="1" thickBot="1">
      <c r="D369" s="227" t="s">
        <v>70</v>
      </c>
      <c r="E369" s="228"/>
      <c r="F369" s="229" t="s">
        <v>71</v>
      </c>
      <c r="G369" s="230"/>
      <c r="H369" s="203"/>
      <c r="I369" s="231" t="s">
        <v>15</v>
      </c>
      <c r="J369" s="232"/>
      <c r="K369" s="233" t="s">
        <v>16</v>
      </c>
      <c r="L369" s="234"/>
      <c r="M369" s="30"/>
      <c r="N369" s="231" t="s">
        <v>72</v>
      </c>
      <c r="O369" s="232"/>
      <c r="P369" s="233" t="s">
        <v>73</v>
      </c>
      <c r="Q369" s="234"/>
      <c r="R369" s="30"/>
      <c r="S369" s="227" t="s">
        <v>74</v>
      </c>
      <c r="T369" s="228"/>
      <c r="U369" s="229" t="s">
        <v>75</v>
      </c>
      <c r="V369" s="230"/>
      <c r="W369" s="8"/>
      <c r="X369" s="231" t="s">
        <v>76</v>
      </c>
      <c r="Y369" s="232"/>
      <c r="Z369" s="233" t="s">
        <v>77</v>
      </c>
      <c r="AA369" s="234"/>
      <c r="AB369" s="8"/>
      <c r="AC369" s="231" t="s">
        <v>78</v>
      </c>
      <c r="AD369" s="232"/>
      <c r="AE369" s="233" t="s">
        <v>17</v>
      </c>
      <c r="AF369" s="234"/>
      <c r="AG369" s="8"/>
      <c r="AH369" s="231" t="s">
        <v>79</v>
      </c>
      <c r="AI369" s="232"/>
      <c r="AJ369" s="233" t="s">
        <v>80</v>
      </c>
      <c r="AK369" s="234"/>
      <c r="AL369" s="8"/>
      <c r="AM369" s="52" t="s">
        <v>84</v>
      </c>
      <c r="AO369" s="150" t="s">
        <v>85</v>
      </c>
      <c r="AP369" s="152"/>
      <c r="AQ369" s="64">
        <f t="shared" si="1097"/>
        <v>6.82</v>
      </c>
      <c r="AR369" s="65">
        <f t="shared" si="1110"/>
        <v>-3.593488329903057E-4</v>
      </c>
      <c r="AS369" s="66">
        <f t="shared" si="1111"/>
        <v>15.932895236176735</v>
      </c>
      <c r="AT369" s="67">
        <f t="shared" si="1112"/>
        <v>-3.593488329903057E-4</v>
      </c>
      <c r="AU369" s="13">
        <f t="shared" si="1115"/>
        <v>-2.342858508171247</v>
      </c>
      <c r="AV369" s="66">
        <f t="shared" si="1113"/>
        <v>-6.5079403004756863E-3</v>
      </c>
      <c r="AW369" s="47">
        <f t="shared" si="1114"/>
        <v>-40.822860398228151</v>
      </c>
    </row>
    <row r="370" spans="2:49" ht="18.649999999999999" customHeight="1" thickTop="1" thickBot="1">
      <c r="D370" s="37">
        <v>0</v>
      </c>
      <c r="E370" s="41">
        <v>0</v>
      </c>
      <c r="F370" s="39">
        <v>1</v>
      </c>
      <c r="G370" s="40">
        <v>0</v>
      </c>
      <c r="I370" s="37">
        <v>0</v>
      </c>
      <c r="J370" s="41">
        <f t="shared" ref="J370" si="1162">IF(0=(1-$J$8*$K$8*$B367^2),10^14,$B367*$K$8/(1-$J$8*$K$8*$B367^2))</f>
        <v>-1.2582813933666446</v>
      </c>
      <c r="K370" s="39">
        <v>1</v>
      </c>
      <c r="L370" s="40">
        <v>0</v>
      </c>
      <c r="N370" s="37">
        <f t="shared" ref="N370" si="1163">D370*I367+F370*I370-E370*J367-G370*J370</f>
        <v>0</v>
      </c>
      <c r="O370" s="41">
        <f t="shared" ref="O370" si="1164">(D370*J367+E370*I367+F370*J370+G370*I370)</f>
        <v>-1.2582813933666446</v>
      </c>
      <c r="P370" s="39">
        <f t="shared" ref="P370" si="1165">D370*K367+F370*K370-E370*L367-G370*L370</f>
        <v>1</v>
      </c>
      <c r="Q370" s="40">
        <f t="shared" ref="Q370" si="1166">(D370*L367+E370*K367+F370*L370+G370*K370)</f>
        <v>0</v>
      </c>
      <c r="S370" s="37">
        <v>0</v>
      </c>
      <c r="T370" s="41">
        <v>0</v>
      </c>
      <c r="U370" s="39">
        <v>1</v>
      </c>
      <c r="V370" s="40">
        <v>0</v>
      </c>
      <c r="X370" s="37">
        <f t="shared" ref="X370" si="1167">N370*S367+P370*S370-O370*T367-Q370*T370</f>
        <v>0</v>
      </c>
      <c r="Y370" s="41">
        <f t="shared" ref="Y370" si="1168">(N370*T367+O370*S367+P370*T370+Q370*S370)</f>
        <v>-1.2582813933666446</v>
      </c>
      <c r="Z370" s="39">
        <f t="shared" ref="Z370" si="1169">N370*U367+P370*U370-O370*V367-Q370*V370</f>
        <v>-0.48593536093254519</v>
      </c>
      <c r="AA370" s="40">
        <f t="shared" ref="AA370" si="1170">(N370*V367+O370*U367+P370*V370+Q370*U370)</f>
        <v>0</v>
      </c>
      <c r="AB370" s="8"/>
      <c r="AC370" s="37">
        <v>0</v>
      </c>
      <c r="AD370" s="40">
        <f>-1/($AD$8*$B367)</f>
        <v>-0.76221698113207537</v>
      </c>
      <c r="AE370" s="39">
        <v>1</v>
      </c>
      <c r="AF370" s="40">
        <v>0</v>
      </c>
      <c r="AH370" s="37">
        <f>X370*AC367+Z370*AC370-Y370*AD367-AA370*AD370</f>
        <v>0</v>
      </c>
      <c r="AI370" s="41">
        <f>(X370*AD367+Y370*AC367+Z370*AD370+AA370*AC370)</f>
        <v>-0.88789320953131456</v>
      </c>
      <c r="AJ370" s="39">
        <f>X370*AE367+Z370*AE370-Y370*AF367-AA370*AF370</f>
        <v>-0.48593536093254519</v>
      </c>
      <c r="AK370" s="40">
        <f>(X370*AF367+Y370*AE367+Z370*AF370+AA370*AE370)</f>
        <v>0</v>
      </c>
      <c r="AL370" s="8"/>
      <c r="AM370" s="54">
        <f t="shared" ref="AM370" si="1171">(180/PI())*ATAN(-1*(($AH358*AI367+AK367+$AH$8*AI370+AK370)/($AH$8*AH367+AJ367+$AH$8*AH370+AJ370)))</f>
        <v>-62.575360432114977</v>
      </c>
      <c r="AO370" s="151">
        <f t="shared" ref="AO370" si="1172">20*LOG(((($AH$8*AH367+AJ367-$AH$8*AH370-AJ370)^2+($AH$8*AI367+AK367-$AH$8*AI370-AK370)^2)/(($AH$8*AH367+AJ367+$AH$8*AH370+AJ370)^2+($AH$8*AI367+AK367+$AH$8*AI370+AK370)^2))^0.5)</f>
        <v>-31.972158340388553</v>
      </c>
      <c r="AP370" s="152"/>
      <c r="AQ370" s="64">
        <f t="shared" si="1097"/>
        <v>6.84</v>
      </c>
      <c r="AR370" s="65">
        <f t="shared" si="1110"/>
        <v>-3.5525385423981754E-4</v>
      </c>
      <c r="AS370" s="66">
        <f t="shared" si="1111"/>
        <v>15.886038066013311</v>
      </c>
      <c r="AT370" s="67">
        <f t="shared" si="1112"/>
        <v>-3.5525385423981754E-4</v>
      </c>
      <c r="AU370" s="13">
        <f t="shared" si="1115"/>
        <v>-2.3290811807230933</v>
      </c>
      <c r="AV370" s="66">
        <f t="shared" si="1113"/>
        <v>-6.4696699464530374E-3</v>
      </c>
      <c r="AW370" s="47">
        <f t="shared" si="1114"/>
        <v>-40.872632754767928</v>
      </c>
    </row>
    <row r="371" spans="2:49" ht="18.649999999999999" customHeight="1">
      <c r="AO371" s="48"/>
      <c r="AQ371" s="64">
        <f t="shared" si="1097"/>
        <v>6.86</v>
      </c>
      <c r="AR371" s="65">
        <f t="shared" si="1110"/>
        <v>-3.5121676133992151E-4</v>
      </c>
      <c r="AS371" s="66">
        <f t="shared" si="1111"/>
        <v>15.839456442398848</v>
      </c>
      <c r="AT371" s="67">
        <f t="shared" si="1112"/>
        <v>-3.5121676133992151E-4</v>
      </c>
      <c r="AU371" s="13">
        <f t="shared" si="1115"/>
        <v>-2.3154253361213288</v>
      </c>
      <c r="AV371" s="66">
        <f t="shared" si="1113"/>
        <v>-6.4317370447814692E-3</v>
      </c>
      <c r="AW371" s="47">
        <f t="shared" si="1114"/>
        <v>-40.922266381796234</v>
      </c>
    </row>
    <row r="372" spans="2:49" ht="18.649999999999999" customHeight="1" thickBot="1">
      <c r="E372" s="29" t="s">
        <v>9</v>
      </c>
      <c r="J372" s="29" t="s">
        <v>10</v>
      </c>
      <c r="O372" s="29" t="s">
        <v>11</v>
      </c>
      <c r="T372" s="29" t="s">
        <v>12</v>
      </c>
      <c r="Y372" s="29" t="s">
        <v>13</v>
      </c>
      <c r="AD372" s="29" t="s">
        <v>12</v>
      </c>
      <c r="AI372" s="29" t="s">
        <v>81</v>
      </c>
      <c r="AQ372" s="64">
        <f t="shared" si="1097"/>
        <v>6.88</v>
      </c>
      <c r="AR372" s="65">
        <f t="shared" si="1110"/>
        <v>-3.4723658013850647E-4</v>
      </c>
      <c r="AS372" s="66">
        <f t="shared" si="1111"/>
        <v>15.793147935676423</v>
      </c>
      <c r="AT372" s="67">
        <f t="shared" si="1112"/>
        <v>-3.4723658013850647E-4</v>
      </c>
      <c r="AU372" s="13">
        <f t="shared" si="1115"/>
        <v>-2.3018895469004619</v>
      </c>
      <c r="AV372" s="66">
        <f t="shared" si="1113"/>
        <v>-6.394137630279061E-3</v>
      </c>
      <c r="AW372" s="47">
        <f t="shared" si="1114"/>
        <v>-40.971762027214069</v>
      </c>
    </row>
    <row r="373" spans="2:49" ht="18.649999999999999" customHeight="1" thickBot="1">
      <c r="B373" s="28"/>
      <c r="D373" s="227" t="s">
        <v>70</v>
      </c>
      <c r="E373" s="228"/>
      <c r="F373" s="229" t="s">
        <v>71</v>
      </c>
      <c r="G373" s="230"/>
      <c r="H373" s="203"/>
      <c r="I373" s="231" t="s">
        <v>15</v>
      </c>
      <c r="J373" s="232"/>
      <c r="K373" s="233" t="s">
        <v>16</v>
      </c>
      <c r="L373" s="234"/>
      <c r="M373" s="30"/>
      <c r="N373" s="231" t="s">
        <v>72</v>
      </c>
      <c r="O373" s="232"/>
      <c r="P373" s="233" t="s">
        <v>73</v>
      </c>
      <c r="Q373" s="234"/>
      <c r="R373" s="30"/>
      <c r="S373" s="227" t="s">
        <v>74</v>
      </c>
      <c r="T373" s="228"/>
      <c r="U373" s="229" t="s">
        <v>75</v>
      </c>
      <c r="V373" s="230"/>
      <c r="W373" s="8"/>
      <c r="X373" s="231" t="s">
        <v>76</v>
      </c>
      <c r="Y373" s="232"/>
      <c r="Z373" s="233" t="s">
        <v>77</v>
      </c>
      <c r="AA373" s="234"/>
      <c r="AB373" s="8"/>
      <c r="AC373" s="231" t="s">
        <v>78</v>
      </c>
      <c r="AD373" s="232"/>
      <c r="AE373" s="233" t="s">
        <v>17</v>
      </c>
      <c r="AF373" s="234"/>
      <c r="AG373" s="8"/>
      <c r="AH373" s="231" t="s">
        <v>79</v>
      </c>
      <c r="AI373" s="232"/>
      <c r="AJ373" s="233" t="s">
        <v>80</v>
      </c>
      <c r="AK373" s="234"/>
      <c r="AL373" s="8"/>
      <c r="AM373" s="35" t="s">
        <v>82</v>
      </c>
      <c r="AO373" s="147" t="s">
        <v>83</v>
      </c>
      <c r="AP373" s="153"/>
      <c r="AQ373" s="64">
        <f t="shared" si="1097"/>
        <v>6.9</v>
      </c>
      <c r="AR373" s="65">
        <f t="shared" si="1110"/>
        <v>-3.4331235543712691E-4</v>
      </c>
      <c r="AS373" s="66">
        <f t="shared" si="1111"/>
        <v>15.747110144738413</v>
      </c>
      <c r="AT373" s="67">
        <f t="shared" si="1112"/>
        <v>-3.4331235543712691E-4</v>
      </c>
      <c r="AU373" s="13">
        <f t="shared" si="1115"/>
        <v>-2.2884724065441331</v>
      </c>
      <c r="AV373" s="66">
        <f t="shared" si="1113"/>
        <v>-6.3568677959559249E-3</v>
      </c>
      <c r="AW373" s="47">
        <f t="shared" si="1114"/>
        <v>-41.021120433138407</v>
      </c>
    </row>
    <row r="374" spans="2:49" ht="18.649999999999999" customHeight="1" thickTop="1" thickBot="1">
      <c r="B374" s="55">
        <v>1.08</v>
      </c>
      <c r="D374" s="37">
        <v>1</v>
      </c>
      <c r="E374" s="38">
        <v>0</v>
      </c>
      <c r="F374" s="39">
        <v>0</v>
      </c>
      <c r="G374" s="40">
        <f t="shared" ref="G374" si="1173">-1/($E$8*$B374)</f>
        <v>-0.59183333333333321</v>
      </c>
      <c r="I374" s="37">
        <v>1</v>
      </c>
      <c r="J374" s="41">
        <v>0</v>
      </c>
      <c r="K374" s="39">
        <v>0</v>
      </c>
      <c r="L374" s="40">
        <v>0</v>
      </c>
      <c r="N374" s="37">
        <f t="shared" ref="N374" si="1174">D374*I374+F374*I377-E374*J374-G374*J377</f>
        <v>0.27525547715879639</v>
      </c>
      <c r="O374" s="41">
        <f t="shared" ref="O374" si="1175">(D374*J374+E374*I374+F374*J377+G374*I377)</f>
        <v>0</v>
      </c>
      <c r="P374" s="39">
        <f t="shared" ref="P374" si="1176">D374*K374+F374*K377-E374*L374-G374*L377</f>
        <v>0</v>
      </c>
      <c r="Q374" s="40">
        <f t="shared" ref="Q374" si="1177">(D374*L374+E374*K374+F374*L377+G374*K377)</f>
        <v>-0.59183333333333321</v>
      </c>
      <c r="S374" s="37">
        <v>1</v>
      </c>
      <c r="T374" s="38">
        <v>0</v>
      </c>
      <c r="U374" s="39">
        <v>0</v>
      </c>
      <c r="V374" s="40">
        <f t="shared" ref="V374" si="1178">-1/($T$8*$B374)</f>
        <v>-1.1590555555555555</v>
      </c>
      <c r="X374" s="37">
        <f t="shared" ref="X374" si="1179">N374*S374+P374*S377-O374*T374-Q374*T377</f>
        <v>0.27525547715879639</v>
      </c>
      <c r="Y374" s="41">
        <f t="shared" ref="Y374" si="1180">(N374*T374+O374*S374+P374*T377+Q374*S377)</f>
        <v>0</v>
      </c>
      <c r="Z374" s="39">
        <f t="shared" ref="Z374" si="1181">N374*U374+P374*U377-O374*V374-Q374*V377</f>
        <v>0</v>
      </c>
      <c r="AA374" s="40">
        <f t="shared" ref="AA374" si="1182">(N374*V374+O374*U374+P374*V377+Q374*U377)</f>
        <v>-0.91086972333133143</v>
      </c>
      <c r="AB374" s="8"/>
      <c r="AC374" s="37">
        <v>1</v>
      </c>
      <c r="AD374" s="38">
        <v>0</v>
      </c>
      <c r="AE374" s="39">
        <v>0</v>
      </c>
      <c r="AF374" s="40">
        <v>0</v>
      </c>
      <c r="AH374" s="37">
        <f>X374*AC374+Z374*AC377-Y374*AD374-AA374*AD377</f>
        <v>-0.40616784966115638</v>
      </c>
      <c r="AI374" s="41">
        <f>(X374*AD374+Y374*AC374+Z374*AD377+AA374*AC377)</f>
        <v>0</v>
      </c>
      <c r="AJ374" s="39">
        <f>X374*AE374+Z374*AE377-Y374*AF374-AA374*AF377</f>
        <v>0</v>
      </c>
      <c r="AK374" s="40">
        <f>(X374*AF374+Y374*AE374+Z374*AF377+AA374*AE377)</f>
        <v>-0.91086972333133143</v>
      </c>
      <c r="AL374" s="8"/>
      <c r="AM374" s="43">
        <f t="shared" ref="AM374" si="1183">20*LOG((2*$AH$8)/(($AH$8*AH374+AJ374+$AH$8*AH377+AJ377)^2+($AH$8*AI374+AK374+$AH$8*AI377+AK377)^2)^0.5)</f>
        <v>-1.8868877426208604E-4</v>
      </c>
      <c r="AO374" s="148">
        <f t="shared" ref="AO374" si="1184">((AH374^2+AI374^2)/(AH377^2+AI377^2))^0.5</f>
        <v>0.44591776368901703</v>
      </c>
      <c r="AP374" s="153"/>
      <c r="AQ374" s="64">
        <f t="shared" si="1097"/>
        <v>6.92</v>
      </c>
      <c r="AR374" s="65">
        <f t="shared" si="1110"/>
        <v>-3.3944315059550664E-4</v>
      </c>
      <c r="AS374" s="66">
        <f t="shared" si="1111"/>
        <v>15.701340696607531</v>
      </c>
      <c r="AT374" s="67">
        <f t="shared" si="1112"/>
        <v>-3.3944315059550664E-4</v>
      </c>
      <c r="AU374" s="13">
        <f t="shared" si="1115"/>
        <v>-2.2751725291202094</v>
      </c>
      <c r="AV374" s="66">
        <f t="shared" si="1113"/>
        <v>-6.3199236920005817E-3</v>
      </c>
      <c r="AW374" s="47">
        <f t="shared" si="1114"/>
        <v>-41.070342335957896</v>
      </c>
    </row>
    <row r="375" spans="2:49" ht="18.649999999999999" customHeight="1" thickBot="1">
      <c r="D375" s="45"/>
      <c r="G375" s="46"/>
      <c r="I375" s="45"/>
      <c r="L375" s="46"/>
      <c r="N375" s="45"/>
      <c r="Q375" s="46"/>
      <c r="S375" s="45"/>
      <c r="V375" s="46"/>
      <c r="X375" s="45"/>
      <c r="AA375" s="46"/>
      <c r="AC375" s="45"/>
      <c r="AF375" s="46"/>
      <c r="AH375" s="45"/>
      <c r="AK375" s="46"/>
      <c r="AO375" s="149"/>
      <c r="AP375" s="149"/>
      <c r="AQ375" s="64">
        <f t="shared" si="1097"/>
        <v>6.94</v>
      </c>
      <c r="AR375" s="65">
        <f t="shared" si="1110"/>
        <v>-3.3562804711579697E-4</v>
      </c>
      <c r="AS375" s="66">
        <f t="shared" si="1111"/>
        <v>15.655837246025126</v>
      </c>
      <c r="AT375" s="67">
        <f t="shared" si="1112"/>
        <v>-3.3562804711579697E-4</v>
      </c>
      <c r="AU375" s="13">
        <f t="shared" si="1115"/>
        <v>-2.2619885489161313</v>
      </c>
      <c r="AV375" s="66">
        <f t="shared" si="1113"/>
        <v>-6.2833015247670317E-3</v>
      </c>
      <c r="AW375" s="47">
        <f t="shared" si="1114"/>
        <v>-41.1194284663883</v>
      </c>
    </row>
    <row r="376" spans="2:49" ht="18.649999999999999" customHeight="1" thickBot="1">
      <c r="D376" s="227" t="s">
        <v>70</v>
      </c>
      <c r="E376" s="228"/>
      <c r="F376" s="229" t="s">
        <v>71</v>
      </c>
      <c r="G376" s="230"/>
      <c r="H376" s="203"/>
      <c r="I376" s="231" t="s">
        <v>15</v>
      </c>
      <c r="J376" s="232"/>
      <c r="K376" s="233" t="s">
        <v>16</v>
      </c>
      <c r="L376" s="234"/>
      <c r="M376" s="30"/>
      <c r="N376" s="231" t="s">
        <v>72</v>
      </c>
      <c r="O376" s="232"/>
      <c r="P376" s="233" t="s">
        <v>73</v>
      </c>
      <c r="Q376" s="234"/>
      <c r="R376" s="30"/>
      <c r="S376" s="227" t="s">
        <v>74</v>
      </c>
      <c r="T376" s="228"/>
      <c r="U376" s="229" t="s">
        <v>75</v>
      </c>
      <c r="V376" s="230"/>
      <c r="W376" s="8"/>
      <c r="X376" s="231" t="s">
        <v>76</v>
      </c>
      <c r="Y376" s="232"/>
      <c r="Z376" s="233" t="s">
        <v>77</v>
      </c>
      <c r="AA376" s="234"/>
      <c r="AB376" s="8"/>
      <c r="AC376" s="231" t="s">
        <v>78</v>
      </c>
      <c r="AD376" s="232"/>
      <c r="AE376" s="233" t="s">
        <v>17</v>
      </c>
      <c r="AF376" s="234"/>
      <c r="AG376" s="8"/>
      <c r="AH376" s="231" t="s">
        <v>79</v>
      </c>
      <c r="AI376" s="232"/>
      <c r="AJ376" s="233" t="s">
        <v>80</v>
      </c>
      <c r="AK376" s="234"/>
      <c r="AL376" s="8"/>
      <c r="AM376" s="52" t="s">
        <v>84</v>
      </c>
      <c r="AO376" s="150" t="s">
        <v>85</v>
      </c>
      <c r="AP376" s="152"/>
      <c r="AQ376" s="64">
        <f t="shared" si="1097"/>
        <v>6.96</v>
      </c>
      <c r="AR376" s="65">
        <f t="shared" si="1110"/>
        <v>-3.3186614424130206E-4</v>
      </c>
      <c r="AS376" s="66">
        <f t="shared" si="1111"/>
        <v>15.610597475046804</v>
      </c>
      <c r="AT376" s="67">
        <f t="shared" si="1112"/>
        <v>-3.3186614424130206E-4</v>
      </c>
      <c r="AU376" s="13">
        <f t="shared" si="1115"/>
        <v>-2.2489191200878813</v>
      </c>
      <c r="AV376" s="66">
        <f t="shared" si="1113"/>
        <v>-6.24699755579967E-3</v>
      </c>
      <c r="AW376" s="47">
        <f t="shared" si="1114"/>
        <v>-41.168379549526726</v>
      </c>
    </row>
    <row r="377" spans="2:49" ht="18.649999999999999" customHeight="1" thickTop="1" thickBot="1">
      <c r="D377" s="37">
        <v>0</v>
      </c>
      <c r="E377" s="41">
        <v>0</v>
      </c>
      <c r="F377" s="39">
        <v>1</v>
      </c>
      <c r="G377" s="40">
        <v>0</v>
      </c>
      <c r="I377" s="37">
        <v>0</v>
      </c>
      <c r="J377" s="41">
        <f t="shared" ref="J377" si="1185">IF(0=(1-$J$8*$K$8*$B374^2),10^14,$B374*$K$8/(1-$J$8*$K$8*$B374^2))</f>
        <v>-1.2245753694866861</v>
      </c>
      <c r="K377" s="39">
        <v>1</v>
      </c>
      <c r="L377" s="40">
        <v>0</v>
      </c>
      <c r="N377" s="37">
        <f t="shared" ref="N377" si="1186">D377*I374+F377*I377-E377*J374-G377*J377</f>
        <v>0</v>
      </c>
      <c r="O377" s="41">
        <f t="shared" ref="O377" si="1187">(D377*J374+E377*I374+F377*J377+G377*I377)</f>
        <v>-1.2245753694866861</v>
      </c>
      <c r="P377" s="39">
        <f t="shared" ref="P377" si="1188">D377*K374+F377*K377-E377*L374-G377*L377</f>
        <v>1</v>
      </c>
      <c r="Q377" s="40">
        <f t="shared" ref="Q377" si="1189">(D377*L374+E377*K374+F377*L377+G377*K377)</f>
        <v>0</v>
      </c>
      <c r="S377" s="37">
        <v>0</v>
      </c>
      <c r="T377" s="41">
        <v>0</v>
      </c>
      <c r="U377" s="39">
        <v>1</v>
      </c>
      <c r="V377" s="40">
        <v>0</v>
      </c>
      <c r="X377" s="37">
        <f t="shared" ref="X377" si="1190">N377*S374+P377*S377-O377*T374-Q377*T377</f>
        <v>0</v>
      </c>
      <c r="Y377" s="41">
        <f t="shared" ref="Y377" si="1191">(N377*T374+O377*S374+P377*T377+Q377*S377)</f>
        <v>-1.2245753694866861</v>
      </c>
      <c r="Z377" s="39">
        <f t="shared" ref="Z377" si="1192">N377*U374+P377*U377-O377*V374-Q377*V377</f>
        <v>-0.41935088520004071</v>
      </c>
      <c r="AA377" s="40">
        <f t="shared" ref="AA377" si="1193">(N377*V374+O377*U374+P377*V377+Q377*U377)</f>
        <v>0</v>
      </c>
      <c r="AB377" s="8"/>
      <c r="AC377" s="37">
        <v>0</v>
      </c>
      <c r="AD377" s="40">
        <f>-1/($AD$8*$B374)</f>
        <v>-0.74810185185185163</v>
      </c>
      <c r="AE377" s="39">
        <v>1</v>
      </c>
      <c r="AF377" s="40">
        <v>0</v>
      </c>
      <c r="AH377" s="37">
        <f>X377*AC374+Z377*AC377-Y377*AD374-AA377*AD377</f>
        <v>0</v>
      </c>
      <c r="AI377" s="41">
        <f>(X377*AD374+Y377*AC374+Z377*AD377+AA377*AC377)</f>
        <v>-0.91085819569282234</v>
      </c>
      <c r="AJ377" s="39">
        <f>X377*AE374+Z377*AE377-Y377*AF374-AA377*AF377</f>
        <v>-0.41935088520004071</v>
      </c>
      <c r="AK377" s="40">
        <f>(X377*AF374+Y377*AE374+Z377*AF377+AA377*AE377)</f>
        <v>0</v>
      </c>
      <c r="AL377" s="8"/>
      <c r="AM377" s="54">
        <f t="shared" ref="AM377" si="1194">(180/PI())*ATAN(-1*(($AH365*AI374+AK374+$AH$8*AI377+AK377)/($AH$8*AH374+AJ374+$AH$8*AH377+AJ377)))</f>
        <v>-65.622271811645589</v>
      </c>
      <c r="AO377" s="151">
        <f t="shared" ref="AO377" si="1195">20*LOG(((($AH$8*AH374+AJ374-$AH$8*AH377-AJ377)^2+($AH$8*AI374+AK374-$AH$8*AI377-AK377)^2)/(($AH$8*AH374+AJ374+$AH$8*AH377+AJ377)^2+($AH$8*AI374+AK374+$AH$8*AI377+AK377)^2))^0.5)</f>
        <v>-43.620476824268749</v>
      </c>
      <c r="AP377" s="152"/>
      <c r="AQ377" s="64">
        <f t="shared" si="1097"/>
        <v>6.98</v>
      </c>
      <c r="AR377" s="65">
        <f t="shared" si="1110"/>
        <v>-3.2815655856967507E-4</v>
      </c>
      <c r="AS377" s="66">
        <f t="shared" si="1111"/>
        <v>15.565619092645045</v>
      </c>
      <c r="AT377" s="67">
        <f t="shared" si="1112"/>
        <v>-3.2815655856967507E-4</v>
      </c>
      <c r="AU377" s="13">
        <f t="shared" si="1115"/>
        <v>-2.235962916313635</v>
      </c>
      <c r="AV377" s="66">
        <f t="shared" si="1113"/>
        <v>-6.2110081008712086E-3</v>
      </c>
      <c r="AW377" s="47">
        <f t="shared" si="1114"/>
        <v>-41.217196304906011</v>
      </c>
    </row>
    <row r="378" spans="2:49" ht="18.649999999999999" customHeight="1">
      <c r="AO378" s="48"/>
      <c r="AQ378" s="64">
        <f t="shared" si="1097"/>
        <v>6.9999999999999902</v>
      </c>
      <c r="AR378" s="65">
        <f t="shared" si="1110"/>
        <v>-3.2449842368154666E-4</v>
      </c>
      <c r="AS378" s="66">
        <f t="shared" si="1111"/>
        <v>15.520899834318795</v>
      </c>
      <c r="AT378" s="67">
        <f t="shared" si="1112"/>
        <v>-3.2449842368154666E-4</v>
      </c>
      <c r="AU378" s="13">
        <f t="shared" si="1115"/>
        <v>-2.223118630449997</v>
      </c>
      <c r="AV378" s="66">
        <f t="shared" si="1113"/>
        <v>-6.1753295290277697E-3</v>
      </c>
      <c r="AW378" s="47">
        <f t="shared" si="1114"/>
        <v>-41.26587944654802</v>
      </c>
    </row>
    <row r="379" spans="2:49" ht="18.649999999999999" customHeight="1" thickBot="1">
      <c r="E379" s="29" t="s">
        <v>9</v>
      </c>
      <c r="J379" s="29" t="s">
        <v>10</v>
      </c>
      <c r="O379" s="29" t="s">
        <v>11</v>
      </c>
      <c r="T379" s="29" t="s">
        <v>12</v>
      </c>
      <c r="Y379" s="29" t="s">
        <v>13</v>
      </c>
      <c r="AD379" s="29" t="s">
        <v>12</v>
      </c>
      <c r="AI379" s="29" t="s">
        <v>81</v>
      </c>
      <c r="AQ379" s="64">
        <f t="shared" si="1097"/>
        <v>7.0199999999999898</v>
      </c>
      <c r="AR379" s="65">
        <f t="shared" si="1110"/>
        <v>-3.208908897556563E-4</v>
      </c>
      <c r="AS379" s="66">
        <f t="shared" si="1111"/>
        <v>15.476437461709796</v>
      </c>
      <c r="AT379" s="67">
        <f t="shared" si="1112"/>
        <v>-3.208908897556563E-4</v>
      </c>
      <c r="AU379" s="13">
        <f t="shared" si="1115"/>
        <v>-2.2103849742058856</v>
      </c>
      <c r="AV379" s="66">
        <f t="shared" si="1113"/>
        <v>-6.1399582616830156E-3</v>
      </c>
      <c r="AW379" s="47">
        <f t="shared" si="1114"/>
        <v>-41.314429683016513</v>
      </c>
    </row>
    <row r="380" spans="2:49" ht="18.649999999999999" customHeight="1" thickBot="1">
      <c r="B380" s="28"/>
      <c r="D380" s="227" t="s">
        <v>70</v>
      </c>
      <c r="E380" s="228"/>
      <c r="F380" s="229" t="s">
        <v>71</v>
      </c>
      <c r="G380" s="230"/>
      <c r="H380" s="203"/>
      <c r="I380" s="231" t="s">
        <v>15</v>
      </c>
      <c r="J380" s="232"/>
      <c r="K380" s="233" t="s">
        <v>16</v>
      </c>
      <c r="L380" s="234"/>
      <c r="M380" s="30"/>
      <c r="N380" s="231" t="s">
        <v>72</v>
      </c>
      <c r="O380" s="232"/>
      <c r="P380" s="233" t="s">
        <v>73</v>
      </c>
      <c r="Q380" s="234"/>
      <c r="R380" s="30"/>
      <c r="S380" s="227" t="s">
        <v>74</v>
      </c>
      <c r="T380" s="228"/>
      <c r="U380" s="229" t="s">
        <v>75</v>
      </c>
      <c r="V380" s="230"/>
      <c r="W380" s="8"/>
      <c r="X380" s="231" t="s">
        <v>76</v>
      </c>
      <c r="Y380" s="232"/>
      <c r="Z380" s="233" t="s">
        <v>77</v>
      </c>
      <c r="AA380" s="234"/>
      <c r="AB380" s="8"/>
      <c r="AC380" s="231" t="s">
        <v>78</v>
      </c>
      <c r="AD380" s="232"/>
      <c r="AE380" s="233" t="s">
        <v>17</v>
      </c>
      <c r="AF380" s="234"/>
      <c r="AG380" s="8"/>
      <c r="AH380" s="231" t="s">
        <v>79</v>
      </c>
      <c r="AI380" s="232"/>
      <c r="AJ380" s="233" t="s">
        <v>80</v>
      </c>
      <c r="AK380" s="234"/>
      <c r="AL380" s="8"/>
      <c r="AM380" s="35" t="s">
        <v>82</v>
      </c>
      <c r="AO380" s="147" t="s">
        <v>83</v>
      </c>
      <c r="AP380" s="153"/>
      <c r="AQ380" s="64">
        <f t="shared" si="1097"/>
        <v>7.0399999999999903</v>
      </c>
      <c r="AR380" s="65">
        <f t="shared" si="1110"/>
        <v>-3.1733312322448936E-4</v>
      </c>
      <c r="AS380" s="66">
        <f t="shared" si="1111"/>
        <v>15.432229762225678</v>
      </c>
      <c r="AT380" s="67">
        <f t="shared" si="1112"/>
        <v>-3.1733312322448936E-4</v>
      </c>
      <c r="AU380" s="13">
        <f t="shared" si="1115"/>
        <v>-2.1977606778123016</v>
      </c>
      <c r="AV380" s="66">
        <f t="shared" si="1113"/>
        <v>-6.1048907717008377E-3</v>
      </c>
      <c r="AW380" s="47">
        <f t="shared" si="1114"/>
        <v>-41.362847717469421</v>
      </c>
    </row>
    <row r="381" spans="2:49" ht="18.649999999999999" customHeight="1" thickTop="1" thickBot="1">
      <c r="B381" s="55">
        <v>1.1000000000000001</v>
      </c>
      <c r="D381" s="37">
        <v>1</v>
      </c>
      <c r="E381" s="38">
        <v>0</v>
      </c>
      <c r="F381" s="39">
        <v>0</v>
      </c>
      <c r="G381" s="40">
        <f t="shared" ref="G381" si="1196">-1/($E$8*$B381)</f>
        <v>-0.58107272727272719</v>
      </c>
      <c r="I381" s="37">
        <v>1</v>
      </c>
      <c r="J381" s="41">
        <v>0</v>
      </c>
      <c r="K381" s="39">
        <v>0</v>
      </c>
      <c r="L381" s="40">
        <v>0</v>
      </c>
      <c r="N381" s="37">
        <f t="shared" ref="N381" si="1197">D381*I381+F381*I384-E381*J381-G381*J384</f>
        <v>0.30689394752386001</v>
      </c>
      <c r="O381" s="41">
        <f t="shared" ref="O381" si="1198">(D381*J381+E381*I381+F381*J384+G381*I384)</f>
        <v>0</v>
      </c>
      <c r="P381" s="39">
        <f t="shared" ref="P381" si="1199">D381*K381+F381*K384-E381*L381-G381*L384</f>
        <v>0</v>
      </c>
      <c r="Q381" s="40">
        <f t="shared" ref="Q381" si="1200">(D381*L381+E381*K381+F381*L384+G381*K384)</f>
        <v>-0.58107272727272719</v>
      </c>
      <c r="S381" s="37">
        <v>1</v>
      </c>
      <c r="T381" s="38">
        <v>0</v>
      </c>
      <c r="U381" s="39">
        <v>0</v>
      </c>
      <c r="V381" s="40">
        <f t="shared" ref="V381" si="1201">-1/($T$8*$B381)</f>
        <v>-1.137981818181818</v>
      </c>
      <c r="X381" s="37">
        <f t="shared" ref="X381" si="1202">N381*S381+P381*S384-O381*T381-Q381*T384</f>
        <v>0.30689394752386001</v>
      </c>
      <c r="Y381" s="41">
        <f t="shared" ref="Y381" si="1203">(N381*T381+O381*S381+P381*T384+Q381*S384)</f>
        <v>0</v>
      </c>
      <c r="Z381" s="39">
        <f t="shared" ref="Z381" si="1204">N381*U381+P381*U384-O381*V381-Q381*V384</f>
        <v>0</v>
      </c>
      <c r="AA381" s="40">
        <f t="shared" ref="AA381" si="1205">(N381*V381+O381*U381+P381*V384+Q381*U384)</f>
        <v>-0.93031245966492482</v>
      </c>
      <c r="AB381" s="8"/>
      <c r="AC381" s="37">
        <v>1</v>
      </c>
      <c r="AD381" s="38">
        <v>0</v>
      </c>
      <c r="AE381" s="39">
        <v>0</v>
      </c>
      <c r="AF381" s="40">
        <v>0</v>
      </c>
      <c r="AH381" s="37">
        <f>X381*AC381+Z381*AC384-Y381*AD381-AA381*AD384</f>
        <v>-0.37642055410002706</v>
      </c>
      <c r="AI381" s="41">
        <f>(X381*AD381+Y381*AC381+Z381*AD384+AA381*AC384)</f>
        <v>0</v>
      </c>
      <c r="AJ381" s="39">
        <f>X381*AE381+Z381*AE384-Y381*AF381-AA381*AF384</f>
        <v>0</v>
      </c>
      <c r="AK381" s="40">
        <f>(X381*AF381+Y381*AE381+Z381*AF384+AA381*AE384)</f>
        <v>-0.93031245966492482</v>
      </c>
      <c r="AL381" s="8"/>
      <c r="AM381" s="43">
        <f t="shared" ref="AM381" si="1206">20*LOG((2*$AH$8)/(($AH$8*AH381+AJ381+$AH$8*AH384+AJ384)^2+($AH$8*AI381+AK381+$AH$8*AI384+AK384)^2)^0.5)</f>
        <v>-3.9321060350868157E-4</v>
      </c>
      <c r="AO381" s="148">
        <f t="shared" ref="AO381" si="1207">((AH381^2+AI381^2)/(AH384^2+AI384^2))^0.5</f>
        <v>0.40462204907841515</v>
      </c>
      <c r="AP381" s="153"/>
      <c r="AQ381" s="64">
        <f t="shared" si="1097"/>
        <v>7.0599999999999898</v>
      </c>
      <c r="AR381" s="65">
        <f t="shared" si="1110"/>
        <v>-3.1382430640773852E-4</v>
      </c>
      <c r="AS381" s="66">
        <f t="shared" si="1111"/>
        <v>15.388274548669433</v>
      </c>
      <c r="AT381" s="67">
        <f t="shared" si="1112"/>
        <v>-3.1382430640773852E-4</v>
      </c>
      <c r="AU381" s="13">
        <f t="shared" si="1115"/>
        <v>-2.1852444897028027</v>
      </c>
      <c r="AV381" s="66">
        <f t="shared" si="1113"/>
        <v>-6.0701235825077852E-3</v>
      </c>
      <c r="AW381" s="47">
        <f t="shared" si="1114"/>
        <v>-41.41113424771072</v>
      </c>
    </row>
    <row r="382" spans="2:49" ht="18.649999999999999" customHeight="1" thickBot="1">
      <c r="D382" s="45"/>
      <c r="G382" s="46"/>
      <c r="I382" s="45"/>
      <c r="L382" s="46"/>
      <c r="N382" s="45"/>
      <c r="Q382" s="46"/>
      <c r="S382" s="45"/>
      <c r="V382" s="46"/>
      <c r="X382" s="45"/>
      <c r="AA382" s="46"/>
      <c r="AC382" s="45"/>
      <c r="AF382" s="46"/>
      <c r="AH382" s="45"/>
      <c r="AK382" s="46"/>
      <c r="AO382" s="149"/>
      <c r="AP382" s="149"/>
      <c r="AQ382" s="64">
        <f t="shared" si="1097"/>
        <v>7.0799999999999903</v>
      </c>
      <c r="AR382" s="65">
        <f t="shared" si="1110"/>
        <v>-3.1036363718241189E-4</v>
      </c>
      <c r="AS382" s="66">
        <f t="shared" si="1111"/>
        <v>15.344569658875375</v>
      </c>
      <c r="AT382" s="67">
        <f t="shared" si="1112"/>
        <v>-3.1036363718241189E-4</v>
      </c>
      <c r="AU382" s="13">
        <f t="shared" si="1115"/>
        <v>-2.1728351762040816</v>
      </c>
      <c r="AV382" s="66">
        <f t="shared" si="1113"/>
        <v>-6.0356532672335601E-3</v>
      </c>
      <c r="AW382" s="47">
        <f t="shared" si="1114"/>
        <v>-41.45928996624135</v>
      </c>
    </row>
    <row r="383" spans="2:49" ht="18.649999999999999" customHeight="1" thickBot="1">
      <c r="D383" s="227" t="s">
        <v>70</v>
      </c>
      <c r="E383" s="228"/>
      <c r="F383" s="229" t="s">
        <v>71</v>
      </c>
      <c r="G383" s="230"/>
      <c r="H383" s="203"/>
      <c r="I383" s="231" t="s">
        <v>15</v>
      </c>
      <c r="J383" s="232"/>
      <c r="K383" s="233" t="s">
        <v>16</v>
      </c>
      <c r="L383" s="234"/>
      <c r="M383" s="30"/>
      <c r="N383" s="231" t="s">
        <v>72</v>
      </c>
      <c r="O383" s="232"/>
      <c r="P383" s="233" t="s">
        <v>73</v>
      </c>
      <c r="Q383" s="234"/>
      <c r="R383" s="30"/>
      <c r="S383" s="227" t="s">
        <v>74</v>
      </c>
      <c r="T383" s="228"/>
      <c r="U383" s="229" t="s">
        <v>75</v>
      </c>
      <c r="V383" s="230"/>
      <c r="W383" s="8"/>
      <c r="X383" s="231" t="s">
        <v>76</v>
      </c>
      <c r="Y383" s="232"/>
      <c r="Z383" s="233" t="s">
        <v>77</v>
      </c>
      <c r="AA383" s="234"/>
      <c r="AB383" s="8"/>
      <c r="AC383" s="231" t="s">
        <v>78</v>
      </c>
      <c r="AD383" s="232"/>
      <c r="AE383" s="233" t="s">
        <v>17</v>
      </c>
      <c r="AF383" s="234"/>
      <c r="AG383" s="8"/>
      <c r="AH383" s="231" t="s">
        <v>79</v>
      </c>
      <c r="AI383" s="232"/>
      <c r="AJ383" s="233" t="s">
        <v>80</v>
      </c>
      <c r="AK383" s="234"/>
      <c r="AL383" s="8"/>
      <c r="AM383" s="52" t="s">
        <v>84</v>
      </c>
      <c r="AO383" s="150" t="s">
        <v>85</v>
      </c>
      <c r="AP383" s="152"/>
      <c r="AQ383" s="64">
        <f t="shared" si="1097"/>
        <v>7.0999999999999899</v>
      </c>
      <c r="AR383" s="65">
        <f t="shared" si="1110"/>
        <v>-3.0695032863751592E-4</v>
      </c>
      <c r="AS383" s="66">
        <f t="shared" si="1111"/>
        <v>15.301112955351295</v>
      </c>
      <c r="AT383" s="67">
        <f t="shared" si="1112"/>
        <v>-3.0695032863751592E-4</v>
      </c>
      <c r="AU383" s="13">
        <f t="shared" si="1115"/>
        <v>-2.1605315212255007</v>
      </c>
      <c r="AV383" s="66">
        <f t="shared" si="1113"/>
        <v>-6.0014764478486127E-3</v>
      </c>
      <c r="AW383" s="47">
        <f t="shared" si="1114"/>
        <v>-41.507315560310118</v>
      </c>
    </row>
    <row r="384" spans="2:49" ht="18.649999999999999" customHeight="1" thickTop="1" thickBot="1">
      <c r="D384" s="37">
        <v>0</v>
      </c>
      <c r="E384" s="41">
        <v>0</v>
      </c>
      <c r="F384" s="39">
        <v>1</v>
      </c>
      <c r="G384" s="40">
        <v>0</v>
      </c>
      <c r="I384" s="37">
        <v>0</v>
      </c>
      <c r="J384" s="41">
        <f t="shared" ref="J384" si="1208">IF(0=(1-$J$8*$K$8*$B381^2),10^14,$B381*$K$8/(1-$J$8*$K$8*$B381^2))</f>
        <v>-1.192804308213264</v>
      </c>
      <c r="K384" s="39">
        <v>1</v>
      </c>
      <c r="L384" s="40">
        <v>0</v>
      </c>
      <c r="N384" s="37">
        <f t="shared" ref="N384" si="1209">D384*I381+F384*I384-E384*J381-G384*J384</f>
        <v>0</v>
      </c>
      <c r="O384" s="41">
        <f t="shared" ref="O384" si="1210">(D384*J381+E384*I381+F384*J384+G384*I384)</f>
        <v>-1.192804308213264</v>
      </c>
      <c r="P384" s="39">
        <f t="shared" ref="P384" si="1211">D384*K381+F384*K384-E384*L381-G384*L384</f>
        <v>1</v>
      </c>
      <c r="Q384" s="40">
        <f t="shared" ref="Q384" si="1212">(D384*L381+E384*K381+F384*L384+G384*K384)</f>
        <v>0</v>
      </c>
      <c r="S384" s="37">
        <v>0</v>
      </c>
      <c r="T384" s="41">
        <v>0</v>
      </c>
      <c r="U384" s="39">
        <v>1</v>
      </c>
      <c r="V384" s="40">
        <v>0</v>
      </c>
      <c r="X384" s="37">
        <f t="shared" ref="X384" si="1213">N384*S381+P384*S384-O384*T381-Q384*T384</f>
        <v>0</v>
      </c>
      <c r="Y384" s="41">
        <f t="shared" ref="Y384" si="1214">(N384*T381+O384*S381+P384*T384+Q384*S384)</f>
        <v>-1.192804308213264</v>
      </c>
      <c r="Z384" s="39">
        <f t="shared" ref="Z384" si="1215">N384*U381+P384*U384-O384*V381-Q384*V384</f>
        <v>-0.35738961539563574</v>
      </c>
      <c r="AA384" s="40">
        <f t="shared" ref="AA384" si="1216">(N384*V381+O384*U381+P384*V384+Q384*U384)</f>
        <v>0</v>
      </c>
      <c r="AB384" s="8"/>
      <c r="AC384" s="37">
        <v>0</v>
      </c>
      <c r="AD384" s="40">
        <f>-1/($AD$8*$B381)</f>
        <v>-0.73449999999999982</v>
      </c>
      <c r="AE384" s="39">
        <v>1</v>
      </c>
      <c r="AF384" s="40">
        <v>0</v>
      </c>
      <c r="AH384" s="37">
        <f>X384*AC381+Z384*AC384-Y384*AD381-AA384*AD384</f>
        <v>0</v>
      </c>
      <c r="AI384" s="41">
        <f>(X384*AD381+Y384*AC381+Z384*AD384+AA384*AC384)</f>
        <v>-0.93030163570516966</v>
      </c>
      <c r="AJ384" s="39">
        <f>X384*AE381+Z384*AE384-Y384*AF381-AA384*AF384</f>
        <v>-0.35738961539563574</v>
      </c>
      <c r="AK384" s="40">
        <f>(X384*AF381+Y384*AE381+Z384*AF384+AA384*AE384)</f>
        <v>0</v>
      </c>
      <c r="AL384" s="8"/>
      <c r="AM384" s="54">
        <f t="shared" ref="AM384" si="1217">(180/PI())*ATAN(-1*(($AH372*AI381+AK381+$AH$8*AI384+AK384)/($AH$8*AH381+AJ381+$AH$8*AH384+AJ384)))</f>
        <v>-68.476150998888073</v>
      </c>
      <c r="AO384" s="151">
        <f t="shared" ref="AO384" si="1218">20*LOG(((($AH$8*AH381+AJ381-$AH$8*AH384-AJ384)^2+($AH$8*AI381+AK381-$AH$8*AI384-AK384)^2)/(($AH$8*AH381+AJ381+$AH$8*AH384+AJ384)^2+($AH$8*AI381+AK381+$AH$8*AI384+AK384)^2))^0.5)</f>
        <v>-40.431787509675374</v>
      </c>
      <c r="AP384" s="152"/>
      <c r="AQ384" s="64">
        <f t="shared" si="1097"/>
        <v>7.1199999999999903</v>
      </c>
      <c r="AR384" s="65">
        <f t="shared" si="1110"/>
        <v>-3.0358360875092088E-4</v>
      </c>
      <c r="AS384" s="66">
        <f t="shared" si="1111"/>
        <v>15.257902324926784</v>
      </c>
      <c r="AT384" s="67">
        <f t="shared" si="1112"/>
        <v>-3.0358360875092088E-4</v>
      </c>
      <c r="AU384" s="13">
        <f t="shared" si="1115"/>
        <v>-2.1483323259620337</v>
      </c>
      <c r="AV384" s="66">
        <f t="shared" si="1113"/>
        <v>-5.9675897943389823E-3</v>
      </c>
      <c r="AW384" s="47">
        <f t="shared" si="1114"/>
        <v>-41.555211711963629</v>
      </c>
    </row>
    <row r="385" spans="2:49" ht="18.649999999999999" customHeight="1">
      <c r="AO385" s="48"/>
      <c r="AQ385" s="64">
        <f t="shared" si="1097"/>
        <v>7.1399999999999899</v>
      </c>
      <c r="AR385" s="65">
        <f t="shared" si="1110"/>
        <v>-3.0026272007201491E-4</v>
      </c>
      <c r="AS385" s="66">
        <f t="shared" si="1111"/>
        <v>15.214935678407544</v>
      </c>
      <c r="AT385" s="67">
        <f t="shared" si="1112"/>
        <v>-3.0026272007201491E-4</v>
      </c>
      <c r="AU385" s="13">
        <f t="shared" si="1115"/>
        <v>-2.1362364085957215</v>
      </c>
      <c r="AV385" s="66">
        <f t="shared" si="1113"/>
        <v>-5.9339900238770038E-3</v>
      </c>
      <c r="AW385" s="47">
        <f t="shared" si="1114"/>
        <v>-41.602979098095872</v>
      </c>
    </row>
    <row r="386" spans="2:49" ht="18.649999999999999" customHeight="1" thickBot="1">
      <c r="E386" s="29" t="s">
        <v>9</v>
      </c>
      <c r="J386" s="29" t="s">
        <v>10</v>
      </c>
      <c r="O386" s="29" t="s">
        <v>11</v>
      </c>
      <c r="T386" s="29" t="s">
        <v>12</v>
      </c>
      <c r="Y386" s="29" t="s">
        <v>13</v>
      </c>
      <c r="AD386" s="29" t="s">
        <v>12</v>
      </c>
      <c r="AI386" s="29" t="s">
        <v>81</v>
      </c>
      <c r="AQ386" s="64">
        <f t="shared" si="1097"/>
        <v>7.1599999999999904</v>
      </c>
      <c r="AR386" s="65">
        <f t="shared" si="1110"/>
        <v>-2.9698691939761035E-4</v>
      </c>
      <c r="AS386" s="66">
        <f t="shared" si="1111"/>
        <v>15.172210950235629</v>
      </c>
      <c r="AT386" s="67">
        <f t="shared" si="1112"/>
        <v>-2.9698691939761035E-4</v>
      </c>
      <c r="AU386" s="13">
        <f t="shared" si="1115"/>
        <v>-2.1242426040118287</v>
      </c>
      <c r="AV386" s="66">
        <f t="shared" si="1113"/>
        <v>-5.9006739000328576E-3</v>
      </c>
      <c r="AW386" s="47">
        <f t="shared" si="1114"/>
        <v>-41.650618390497094</v>
      </c>
    </row>
    <row r="387" spans="2:49" ht="18.649999999999999" customHeight="1" thickBot="1">
      <c r="B387" s="28"/>
      <c r="D387" s="227" t="s">
        <v>70</v>
      </c>
      <c r="E387" s="228"/>
      <c r="F387" s="229" t="s">
        <v>71</v>
      </c>
      <c r="G387" s="230"/>
      <c r="H387" s="203"/>
      <c r="I387" s="231" t="s">
        <v>15</v>
      </c>
      <c r="J387" s="232"/>
      <c r="K387" s="233" t="s">
        <v>16</v>
      </c>
      <c r="L387" s="234"/>
      <c r="M387" s="30"/>
      <c r="N387" s="231" t="s">
        <v>72</v>
      </c>
      <c r="O387" s="232"/>
      <c r="P387" s="233" t="s">
        <v>73</v>
      </c>
      <c r="Q387" s="234"/>
      <c r="R387" s="30"/>
      <c r="S387" s="227" t="s">
        <v>74</v>
      </c>
      <c r="T387" s="228"/>
      <c r="U387" s="229" t="s">
        <v>75</v>
      </c>
      <c r="V387" s="230"/>
      <c r="W387" s="8"/>
      <c r="X387" s="231" t="s">
        <v>76</v>
      </c>
      <c r="Y387" s="232"/>
      <c r="Z387" s="233" t="s">
        <v>77</v>
      </c>
      <c r="AA387" s="234"/>
      <c r="AB387" s="8"/>
      <c r="AC387" s="231" t="s">
        <v>78</v>
      </c>
      <c r="AD387" s="232"/>
      <c r="AE387" s="233" t="s">
        <v>17</v>
      </c>
      <c r="AF387" s="234"/>
      <c r="AG387" s="8"/>
      <c r="AH387" s="231" t="s">
        <v>79</v>
      </c>
      <c r="AI387" s="232"/>
      <c r="AJ387" s="233" t="s">
        <v>80</v>
      </c>
      <c r="AK387" s="234"/>
      <c r="AL387" s="8"/>
      <c r="AM387" s="35" t="s">
        <v>82</v>
      </c>
      <c r="AO387" s="147" t="s">
        <v>83</v>
      </c>
      <c r="AP387" s="153"/>
      <c r="AQ387" s="64">
        <f t="shared" si="1097"/>
        <v>7.1799999999999899</v>
      </c>
      <c r="AR387" s="65">
        <f t="shared" si="1110"/>
        <v>-2.9375547749510653E-4</v>
      </c>
      <c r="AS387" s="66">
        <f t="shared" si="1111"/>
        <v>15.129726098155393</v>
      </c>
      <c r="AT387" s="67">
        <f t="shared" si="1112"/>
        <v>-2.9375547749510653E-4</v>
      </c>
      <c r="AU387" s="13">
        <f t="shared" si="1115"/>
        <v>-2.1123497635118627</v>
      </c>
      <c r="AV387" s="66">
        <f t="shared" si="1113"/>
        <v>-5.8676382319773962E-3</v>
      </c>
      <c r="AW387" s="47">
        <f t="shared" si="1114"/>
        <v>-41.69813025590252</v>
      </c>
    </row>
    <row r="388" spans="2:49" ht="18.649999999999999" customHeight="1" thickTop="1" thickBot="1">
      <c r="B388" s="55">
        <v>1.1200000000000001</v>
      </c>
      <c r="D388" s="37">
        <v>1</v>
      </c>
      <c r="E388" s="38">
        <v>0</v>
      </c>
      <c r="F388" s="39">
        <v>0</v>
      </c>
      <c r="G388" s="40">
        <f t="shared" ref="G388" si="1219">-1/($E$8*$B388)</f>
        <v>-0.57069642857142844</v>
      </c>
      <c r="I388" s="37">
        <v>1</v>
      </c>
      <c r="J388" s="41">
        <v>0</v>
      </c>
      <c r="K388" s="39">
        <v>0</v>
      </c>
      <c r="L388" s="40">
        <v>0</v>
      </c>
      <c r="N388" s="37">
        <f t="shared" ref="N388" si="1220">D388*I388+F388*I391-E388*J388-G388*J391</f>
        <v>0.33639494516040969</v>
      </c>
      <c r="O388" s="41">
        <f t="shared" ref="O388" si="1221">(D388*J388+E388*I388+F388*J391+G388*I391)</f>
        <v>0</v>
      </c>
      <c r="P388" s="39">
        <f t="shared" ref="P388" si="1222">D388*K388+F388*K391-E388*L388-G388*L391</f>
        <v>0</v>
      </c>
      <c r="Q388" s="40">
        <f t="shared" ref="Q388" si="1223">(D388*L388+E388*K388+F388*L391+G388*K391)</f>
        <v>-0.57069642857142844</v>
      </c>
      <c r="S388" s="37">
        <v>1</v>
      </c>
      <c r="T388" s="38">
        <v>0</v>
      </c>
      <c r="U388" s="39">
        <v>0</v>
      </c>
      <c r="V388" s="40">
        <f t="shared" ref="V388" si="1224">-1/($T$8*$B388)</f>
        <v>-1.117660714285714</v>
      </c>
      <c r="X388" s="37">
        <f t="shared" ref="X388" si="1225">N388*S388+P388*S391-O388*T388-Q388*T391</f>
        <v>0.33639494516040969</v>
      </c>
      <c r="Y388" s="41">
        <f t="shared" ref="Y388" si="1226">(N388*T388+O388*S388+P388*T391+Q388*S391)</f>
        <v>0</v>
      </c>
      <c r="Z388" s="39">
        <f t="shared" ref="Z388" si="1227">N388*U388+P388*U391-O388*V388-Q388*V391</f>
        <v>0</v>
      </c>
      <c r="AA388" s="40">
        <f t="shared" ref="AA388" si="1228">(N388*V388+O388*U388+P388*V391+Q388*U391)</f>
        <v>-0.94667184326151554</v>
      </c>
      <c r="AB388" s="8"/>
      <c r="AC388" s="37">
        <v>1</v>
      </c>
      <c r="AD388" s="38">
        <v>0</v>
      </c>
      <c r="AE388" s="39">
        <v>0</v>
      </c>
      <c r="AF388" s="40">
        <v>0</v>
      </c>
      <c r="AH388" s="37">
        <f>X388*AC388+Z388*AC391-Y388*AD388-AA388*AD391</f>
        <v>-0.34651890819953801</v>
      </c>
      <c r="AI388" s="41">
        <f>(X388*AD388+Y388*AC388+Z388*AD391+AA388*AC391)</f>
        <v>0</v>
      </c>
      <c r="AJ388" s="39">
        <f>X388*AE388+Z388*AE391-Y388*AF388-AA388*AF391</f>
        <v>0</v>
      </c>
      <c r="AK388" s="40">
        <f>(X388*AF388+Y388*AE388+Z388*AF391+AA388*AE391)</f>
        <v>-0.94667184326151554</v>
      </c>
      <c r="AL388" s="8"/>
      <c r="AM388" s="43">
        <f t="shared" ref="AM388" si="1229">20*LOG((2*$AH$8)/(($AH$8*AH388+AJ388+$AH$8*AH391+AJ391)^2+($AH$8*AI388+AK388+$AH$8*AI391+AK391)^2)^0.5)</f>
        <v>-2.3879982885265296E-3</v>
      </c>
      <c r="AO388" s="148">
        <f t="shared" ref="AO388" si="1230">((AH388^2+AI388^2)/(AH391^2+AI391^2))^0.5</f>
        <v>0.36604303415591638</v>
      </c>
      <c r="AP388" s="153"/>
      <c r="AQ388" s="64">
        <f t="shared" si="1097"/>
        <v>7.1999999999999904</v>
      </c>
      <c r="AR388" s="65">
        <f t="shared" si="1110"/>
        <v>-2.9056767876972146E-4</v>
      </c>
      <c r="AS388" s="66">
        <f t="shared" si="1111"/>
        <v>15.087479102885155</v>
      </c>
      <c r="AT388" s="67">
        <f t="shared" si="1112"/>
        <v>-2.9056767876972146E-4</v>
      </c>
      <c r="AU388" s="13">
        <f t="shared" si="1115"/>
        <v>-2.100556754537886</v>
      </c>
      <c r="AV388" s="66">
        <f t="shared" si="1113"/>
        <v>-5.8348798737163504E-3</v>
      </c>
      <c r="AW388" s="47">
        <f t="shared" si="1114"/>
        <v>-41.745515356040066</v>
      </c>
    </row>
    <row r="389" spans="2:49" ht="18.649999999999999" customHeight="1" thickBot="1">
      <c r="D389" s="45"/>
      <c r="G389" s="46"/>
      <c r="I389" s="45"/>
      <c r="L389" s="46"/>
      <c r="N389" s="45"/>
      <c r="Q389" s="46"/>
      <c r="S389" s="45"/>
      <c r="V389" s="46"/>
      <c r="X389" s="45"/>
      <c r="AA389" s="46"/>
      <c r="AC389" s="45"/>
      <c r="AF389" s="46"/>
      <c r="AH389" s="45"/>
      <c r="AK389" s="46"/>
      <c r="AO389" s="149"/>
      <c r="AP389" s="149"/>
      <c r="AQ389" s="64">
        <f t="shared" si="1097"/>
        <v>7.21999999999999</v>
      </c>
      <c r="AR389" s="65">
        <f t="shared" si="1110"/>
        <v>-2.8742282100501773E-4</v>
      </c>
      <c r="AS389" s="66">
        <f t="shared" si="1111"/>
        <v>15.045467967794398</v>
      </c>
      <c r="AT389" s="67">
        <f t="shared" si="1112"/>
        <v>-2.8742282100501773E-4</v>
      </c>
      <c r="AU389" s="13">
        <f t="shared" si="1115"/>
        <v>-2.0888624604006494</v>
      </c>
      <c r="AV389" s="66">
        <f t="shared" si="1113"/>
        <v>-5.8023957233351376E-3</v>
      </c>
      <c r="AW389" s="47">
        <f t="shared" si="1114"/>
        <v>-41.792774347677906</v>
      </c>
    </row>
    <row r="390" spans="2:49" ht="18.649999999999999" customHeight="1" thickBot="1">
      <c r="D390" s="227" t="s">
        <v>70</v>
      </c>
      <c r="E390" s="228"/>
      <c r="F390" s="229" t="s">
        <v>71</v>
      </c>
      <c r="G390" s="230"/>
      <c r="H390" s="203"/>
      <c r="I390" s="231" t="s">
        <v>15</v>
      </c>
      <c r="J390" s="232"/>
      <c r="K390" s="233" t="s">
        <v>16</v>
      </c>
      <c r="L390" s="234"/>
      <c r="M390" s="30"/>
      <c r="N390" s="231" t="s">
        <v>72</v>
      </c>
      <c r="O390" s="232"/>
      <c r="P390" s="233" t="s">
        <v>73</v>
      </c>
      <c r="Q390" s="234"/>
      <c r="R390" s="30"/>
      <c r="S390" s="227" t="s">
        <v>74</v>
      </c>
      <c r="T390" s="228"/>
      <c r="U390" s="229" t="s">
        <v>75</v>
      </c>
      <c r="V390" s="230"/>
      <c r="W390" s="8"/>
      <c r="X390" s="231" t="s">
        <v>76</v>
      </c>
      <c r="Y390" s="232"/>
      <c r="Z390" s="233" t="s">
        <v>77</v>
      </c>
      <c r="AA390" s="234"/>
      <c r="AB390" s="8"/>
      <c r="AC390" s="231" t="s">
        <v>78</v>
      </c>
      <c r="AD390" s="232"/>
      <c r="AE390" s="233" t="s">
        <v>17</v>
      </c>
      <c r="AF390" s="234"/>
      <c r="AG390" s="8"/>
      <c r="AH390" s="231" t="s">
        <v>79</v>
      </c>
      <c r="AI390" s="232"/>
      <c r="AJ390" s="233" t="s">
        <v>80</v>
      </c>
      <c r="AK390" s="234"/>
      <c r="AL390" s="8"/>
      <c r="AM390" s="52" t="s">
        <v>84</v>
      </c>
      <c r="AO390" s="150" t="s">
        <v>85</v>
      </c>
      <c r="AP390" s="152"/>
      <c r="AQ390" s="64">
        <f t="shared" si="1097"/>
        <v>7.2399999999999904</v>
      </c>
      <c r="AR390" s="65">
        <f t="shared" si="1110"/>
        <v>-2.8432021506292739E-4</v>
      </c>
      <c r="AS390" s="66">
        <f t="shared" si="1111"/>
        <v>15.003690718586384</v>
      </c>
      <c r="AT390" s="67">
        <f t="shared" si="1112"/>
        <v>-2.8432021506292739E-4</v>
      </c>
      <c r="AU390" s="13">
        <f t="shared" si="1115"/>
        <v>-2.0772657800134819</v>
      </c>
      <c r="AV390" s="66">
        <f t="shared" si="1113"/>
        <v>-5.7701827222596718E-3</v>
      </c>
      <c r="AW390" s="47">
        <f t="shared" si="1114"/>
        <v>-41.839907882671234</v>
      </c>
    </row>
    <row r="391" spans="2:49" ht="18.649999999999999" customHeight="1" thickTop="1" thickBot="1">
      <c r="D391" s="37">
        <v>0</v>
      </c>
      <c r="E391" s="41">
        <v>0</v>
      </c>
      <c r="F391" s="39">
        <v>1</v>
      </c>
      <c r="G391" s="40">
        <v>0</v>
      </c>
      <c r="I391" s="37">
        <v>0</v>
      </c>
      <c r="J391" s="41">
        <f t="shared" ref="J391" si="1231">IF(0=(1-$J$8*$K$8*$B388^2),10^14,$B388*$K$8/(1-$J$8*$K$8*$B388^2))</f>
        <v>-1.1627986817803144</v>
      </c>
      <c r="K391" s="39">
        <v>1</v>
      </c>
      <c r="L391" s="40">
        <v>0</v>
      </c>
      <c r="N391" s="37">
        <f t="shared" ref="N391" si="1232">D391*I388+F391*I391-E391*J388-G391*J391</f>
        <v>0</v>
      </c>
      <c r="O391" s="41">
        <f t="shared" ref="O391" si="1233">(D391*J388+E391*I388+F391*J391+G391*I391)</f>
        <v>-1.1627986817803144</v>
      </c>
      <c r="P391" s="39">
        <f t="shared" ref="P391" si="1234">D391*K388+F391*K391-E391*L388-G391*L391</f>
        <v>1</v>
      </c>
      <c r="Q391" s="40">
        <f t="shared" ref="Q391" si="1235">(D391*L388+E391*K388+F391*L391+G391*K391)</f>
        <v>0</v>
      </c>
      <c r="S391" s="37">
        <v>0</v>
      </c>
      <c r="T391" s="41">
        <v>0</v>
      </c>
      <c r="U391" s="39">
        <v>1</v>
      </c>
      <c r="V391" s="40">
        <v>0</v>
      </c>
      <c r="X391" s="37">
        <f t="shared" ref="X391" si="1236">N391*S388+P391*S391-O391*T388-Q391*T391</f>
        <v>0</v>
      </c>
      <c r="Y391" s="41">
        <f t="shared" ref="Y391" si="1237">(N391*T388+O391*S388+P391*T391+Q391*S391)</f>
        <v>-1.1627986817803144</v>
      </c>
      <c r="Z391" s="39">
        <f t="shared" ref="Z391" si="1238">N391*U388+P391*U391-O391*V388-Q391*V391</f>
        <v>-0.29961440524907279</v>
      </c>
      <c r="AA391" s="40">
        <f t="shared" ref="AA391" si="1239">(N391*V388+O391*U388+P391*V391+Q391*U391)</f>
        <v>0</v>
      </c>
      <c r="AB391" s="8"/>
      <c r="AC391" s="37">
        <v>0</v>
      </c>
      <c r="AD391" s="40">
        <f>-1/($AD$8*$B388)</f>
        <v>-0.72138392857142852</v>
      </c>
      <c r="AE391" s="39">
        <v>1</v>
      </c>
      <c r="AF391" s="40">
        <v>0</v>
      </c>
      <c r="AH391" s="37">
        <f>X391*AC388+Z391*AC391-Y391*AD388-AA391*AD391</f>
        <v>0</v>
      </c>
      <c r="AI391" s="41">
        <f>(X391*AD388+Y391*AC388+Z391*AD391+AA391*AC391)</f>
        <v>-0.94666166506514626</v>
      </c>
      <c r="AJ391" s="39">
        <f>X391*AE388+Z391*AE391-Y391*AF388-AA391*AF391</f>
        <v>-0.29961440524907279</v>
      </c>
      <c r="AK391" s="40">
        <f>(X391*AF388+Y391*AE388+Z391*AF391+AA391*AE391)</f>
        <v>0</v>
      </c>
      <c r="AL391" s="8"/>
      <c r="AM391" s="54">
        <f t="shared" ref="AM391" si="1240">(180/PI())*ATAN(-1*(($AH379*AI388+AK388+$AH$8*AI391+AK391)/($AH$8*AH388+AJ388+$AH$8*AH391+AJ391)))</f>
        <v>-71.156891511232246</v>
      </c>
      <c r="AO391" s="151">
        <f t="shared" ref="AO391" si="1241">20*LOG(((($AH$8*AH388+AJ388-$AH$8*AH391-AJ391)^2+($AH$8*AI388+AK388-$AH$8*AI391-AK391)^2)/(($AH$8*AH388+AJ388+$AH$8*AH391+AJ391)^2+($AH$8*AI388+AK388+$AH$8*AI391+AK391)^2))^0.5)</f>
        <v>-32.598696945445084</v>
      </c>
      <c r="AP391" s="152"/>
      <c r="AQ391" s="64">
        <f t="shared" si="1097"/>
        <v>7.25999999999999</v>
      </c>
      <c r="AR391" s="65">
        <f t="shared" si="1110"/>
        <v>-2.8125918461270914E-4</v>
      </c>
      <c r="AS391" s="66">
        <f t="shared" si="1111"/>
        <v>14.962145402986115</v>
      </c>
      <c r="AT391" s="67">
        <f t="shared" si="1112"/>
        <v>-2.8125918461270914E-4</v>
      </c>
      <c r="AU391" s="13">
        <f t="shared" si="1115"/>
        <v>-2.0657656276295007</v>
      </c>
      <c r="AV391" s="66">
        <f t="shared" si="1113"/>
        <v>-5.7382378545263908E-3</v>
      </c>
      <c r="AW391" s="47">
        <f t="shared" si="1114"/>
        <v>-41.88691660800886</v>
      </c>
    </row>
    <row r="392" spans="2:49" ht="18.649999999999999" customHeight="1">
      <c r="AO392" s="48"/>
      <c r="AQ392" s="64">
        <f t="shared" si="1097"/>
        <v>7.2799999999999896</v>
      </c>
      <c r="AR392" s="65">
        <f t="shared" si="1110"/>
        <v>-2.7823906586087335E-4</v>
      </c>
      <c r="AS392" s="66">
        <f t="shared" si="1111"/>
        <v>14.920830090433526</v>
      </c>
      <c r="AT392" s="67">
        <f t="shared" si="1112"/>
        <v>-2.7823906586087335E-4</v>
      </c>
      <c r="AU392" s="13">
        <f t="shared" si="1115"/>
        <v>-2.0543609325868375</v>
      </c>
      <c r="AV392" s="66">
        <f t="shared" si="1113"/>
        <v>-5.7065581460745488E-3</v>
      </c>
      <c r="AW392" s="47">
        <f t="shared" si="1114"/>
        <v>-41.933801165859066</v>
      </c>
    </row>
    <row r="393" spans="2:49" ht="18.649999999999999" customHeight="1" thickBot="1">
      <c r="E393" s="29" t="s">
        <v>9</v>
      </c>
      <c r="J393" s="29" t="s">
        <v>10</v>
      </c>
      <c r="O393" s="29" t="s">
        <v>11</v>
      </c>
      <c r="T393" s="29" t="s">
        <v>12</v>
      </c>
      <c r="Y393" s="29" t="s">
        <v>13</v>
      </c>
      <c r="AD393" s="29" t="s">
        <v>12</v>
      </c>
      <c r="AI393" s="29" t="s">
        <v>81</v>
      </c>
      <c r="AQ393" s="64">
        <f t="shared" si="1097"/>
        <v>7.2999999999999901</v>
      </c>
      <c r="AR393" s="65">
        <f t="shared" si="1110"/>
        <v>-2.7525920728785786E-4</v>
      </c>
      <c r="AS393" s="66">
        <f t="shared" si="1111"/>
        <v>14.879742871781788</v>
      </c>
      <c r="AT393" s="67">
        <f t="shared" si="1112"/>
        <v>-2.7525920728785786E-4</v>
      </c>
      <c r="AU393" s="13">
        <f t="shared" si="1115"/>
        <v>-2.0430506390559424</v>
      </c>
      <c r="AV393" s="66">
        <f t="shared" si="1113"/>
        <v>-5.6751406640442844E-3</v>
      </c>
      <c r="AW393" s="47">
        <f t="shared" si="1114"/>
        <v>-41.980562193614958</v>
      </c>
    </row>
    <row r="394" spans="2:49" ht="18.649999999999999" customHeight="1" thickBot="1">
      <c r="B394" s="28"/>
      <c r="D394" s="227" t="s">
        <v>70</v>
      </c>
      <c r="E394" s="228"/>
      <c r="F394" s="229" t="s">
        <v>71</v>
      </c>
      <c r="G394" s="230"/>
      <c r="H394" s="203"/>
      <c r="I394" s="231" t="s">
        <v>15</v>
      </c>
      <c r="J394" s="232"/>
      <c r="K394" s="233" t="s">
        <v>16</v>
      </c>
      <c r="L394" s="234"/>
      <c r="M394" s="30"/>
      <c r="N394" s="231" t="s">
        <v>72</v>
      </c>
      <c r="O394" s="232"/>
      <c r="P394" s="233" t="s">
        <v>73</v>
      </c>
      <c r="Q394" s="234"/>
      <c r="R394" s="30"/>
      <c r="S394" s="227" t="s">
        <v>74</v>
      </c>
      <c r="T394" s="228"/>
      <c r="U394" s="229" t="s">
        <v>75</v>
      </c>
      <c r="V394" s="230"/>
      <c r="W394" s="8"/>
      <c r="X394" s="231" t="s">
        <v>76</v>
      </c>
      <c r="Y394" s="232"/>
      <c r="Z394" s="233" t="s">
        <v>77</v>
      </c>
      <c r="AA394" s="234"/>
      <c r="AB394" s="8"/>
      <c r="AC394" s="231" t="s">
        <v>78</v>
      </c>
      <c r="AD394" s="232"/>
      <c r="AE394" s="233" t="s">
        <v>17</v>
      </c>
      <c r="AF394" s="234"/>
      <c r="AG394" s="8"/>
      <c r="AH394" s="231" t="s">
        <v>79</v>
      </c>
      <c r="AI394" s="232"/>
      <c r="AJ394" s="233" t="s">
        <v>80</v>
      </c>
      <c r="AK394" s="234"/>
      <c r="AL394" s="8"/>
      <c r="AM394" s="35" t="s">
        <v>82</v>
      </c>
      <c r="AO394" s="147" t="s">
        <v>83</v>
      </c>
      <c r="AP394" s="153"/>
      <c r="AQ394" s="64">
        <f t="shared" si="1097"/>
        <v>7.3199999999999896</v>
      </c>
      <c r="AR394" s="65">
        <f t="shared" si="1110"/>
        <v>-2.7231896938567152E-4</v>
      </c>
      <c r="AS394" s="66">
        <f t="shared" si="1111"/>
        <v>14.83888185900067</v>
      </c>
      <c r="AT394" s="67">
        <f t="shared" si="1112"/>
        <v>-2.7231896938567152E-4</v>
      </c>
      <c r="AU394" s="13">
        <f t="shared" si="1115"/>
        <v>-2.0318337057948694</v>
      </c>
      <c r="AV394" s="66">
        <f t="shared" si="1113"/>
        <v>-5.6439825160968593E-3</v>
      </c>
      <c r="AW394" s="47">
        <f t="shared" si="1114"/>
        <v>-42.027200323939482</v>
      </c>
    </row>
    <row r="395" spans="2:49" ht="18.649999999999999" customHeight="1" thickTop="1" thickBot="1">
      <c r="B395" s="55">
        <v>1.1399999999999999</v>
      </c>
      <c r="D395" s="37">
        <v>1</v>
      </c>
      <c r="E395" s="38">
        <v>0</v>
      </c>
      <c r="F395" s="39">
        <v>0</v>
      </c>
      <c r="G395" s="40">
        <f t="shared" ref="G395" si="1242">-1/($E$8*$B395)</f>
        <v>-0.56068421052631578</v>
      </c>
      <c r="I395" s="37">
        <v>1</v>
      </c>
      <c r="J395" s="41">
        <v>0</v>
      </c>
      <c r="K395" s="39">
        <v>0</v>
      </c>
      <c r="L395" s="40">
        <v>0</v>
      </c>
      <c r="N395" s="37">
        <f t="shared" ref="N395" si="1243">D395*I395+F395*I398-E395*J395-G395*J398</f>
        <v>0.36395501470257852</v>
      </c>
      <c r="O395" s="41">
        <f t="shared" ref="O395" si="1244">(D395*J395+E395*I395+F395*J398+G395*I398)</f>
        <v>0</v>
      </c>
      <c r="P395" s="39">
        <f t="shared" ref="P395" si="1245">D395*K395+F395*K398-E395*L395-G395*L398</f>
        <v>0</v>
      </c>
      <c r="Q395" s="40">
        <f t="shared" ref="Q395" si="1246">(D395*L395+E395*K395+F395*L398+G395*K398)</f>
        <v>-0.56068421052631578</v>
      </c>
      <c r="S395" s="37">
        <v>1</v>
      </c>
      <c r="T395" s="38">
        <v>0</v>
      </c>
      <c r="U395" s="39">
        <v>0</v>
      </c>
      <c r="V395" s="40">
        <f t="shared" ref="V395" si="1247">-1/($T$8*$B395)</f>
        <v>-1.0980526315789474</v>
      </c>
      <c r="X395" s="37">
        <f t="shared" ref="X395" si="1248">N395*S395+P395*S398-O395*T395-Q395*T398</f>
        <v>0.36395501470257852</v>
      </c>
      <c r="Y395" s="41">
        <f t="shared" ref="Y395" si="1249">(N395*T395+O395*S395+P395*T398+Q395*S398)</f>
        <v>0</v>
      </c>
      <c r="Z395" s="39">
        <f t="shared" ref="Z395" si="1250">N395*U395+P395*U398-O395*V395-Q395*V398</f>
        <v>0</v>
      </c>
      <c r="AA395" s="40">
        <f t="shared" ref="AA395" si="1251">(N395*V395+O395*U395+P395*V398+Q395*U398)</f>
        <v>-0.96032597219683669</v>
      </c>
      <c r="AB395" s="8"/>
      <c r="AC395" s="37">
        <v>1</v>
      </c>
      <c r="AD395" s="38">
        <v>0</v>
      </c>
      <c r="AE395" s="39">
        <v>0</v>
      </c>
      <c r="AF395" s="40">
        <v>0</v>
      </c>
      <c r="AH395" s="37">
        <f>X395*AC395+Z395*AC398-Y395*AD395-AA395*AD398</f>
        <v>-0.31665495831183732</v>
      </c>
      <c r="AI395" s="41">
        <f>(X395*AD395+Y395*AC395+Z395*AD398+AA395*AC398)</f>
        <v>0</v>
      </c>
      <c r="AJ395" s="39">
        <f>X395*AE395+Z395*AE398-Y395*AF395-AA395*AF398</f>
        <v>0</v>
      </c>
      <c r="AK395" s="40">
        <f>(X395*AF395+Y395*AE395+Z395*AF398+AA395*AE398)</f>
        <v>-0.96032597219683669</v>
      </c>
      <c r="AL395" s="8"/>
      <c r="AM395" s="43">
        <f t="shared" ref="AM395" si="1252">20*LOG((2*$AH$8)/(($AH$8*AH395+AJ395+$AH$8*AH398+AJ398)^2+($AH$8*AI395+AK395+$AH$8*AI398+AK398)^2)^0.5)</f>
        <v>-5.472001769713312E-3</v>
      </c>
      <c r="AO395" s="148">
        <f t="shared" ref="AO395" si="1253">((AH395^2+AI395^2)/(AH398^2+AI398^2))^0.5</f>
        <v>0.32974024219042414</v>
      </c>
      <c r="AP395" s="153"/>
      <c r="AQ395" s="64">
        <f t="shared" si="1097"/>
        <v>7.3399999999999901</v>
      </c>
      <c r="AR395" s="65">
        <f t="shared" si="1110"/>
        <v>-2.6941772441964741E-4</v>
      </c>
      <c r="AS395" s="66">
        <f t="shared" si="1111"/>
        <v>14.798245184884772</v>
      </c>
      <c r="AT395" s="67">
        <f t="shared" si="1112"/>
        <v>-2.6941772441964741E-4</v>
      </c>
      <c r="AU395" s="13">
        <f t="shared" si="1115"/>
        <v>-2.0207091059066582</v>
      </c>
      <c r="AV395" s="66">
        <f t="shared" si="1113"/>
        <v>-5.6130808497407174E-3</v>
      </c>
      <c r="AW395" s="47">
        <f t="shared" si="1114"/>
        <v>-42.073716184809562</v>
      </c>
    </row>
    <row r="396" spans="2:49" ht="18.649999999999999" customHeight="1" thickBot="1">
      <c r="D396" s="45"/>
      <c r="G396" s="46"/>
      <c r="I396" s="45"/>
      <c r="L396" s="46"/>
      <c r="N396" s="45"/>
      <c r="Q396" s="46"/>
      <c r="S396" s="45"/>
      <c r="V396" s="46"/>
      <c r="X396" s="45"/>
      <c r="AA396" s="46"/>
      <c r="AC396" s="45"/>
      <c r="AF396" s="46"/>
      <c r="AH396" s="45"/>
      <c r="AK396" s="46"/>
      <c r="AO396" s="149"/>
      <c r="AP396" s="149"/>
      <c r="AQ396" s="64">
        <f t="shared" si="1097"/>
        <v>7.3599999999999897</v>
      </c>
      <c r="AR396" s="65">
        <f t="shared" si="1110"/>
        <v>-2.6655485616416117E-4</v>
      </c>
      <c r="AS396" s="66">
        <f t="shared" si="1111"/>
        <v>14.75783100276664</v>
      </c>
      <c r="AT396" s="67">
        <f t="shared" si="1112"/>
        <v>-2.6655485616416117E-4</v>
      </c>
      <c r="AU396" s="13">
        <f t="shared" si="1115"/>
        <v>-2.0096758266020731</v>
      </c>
      <c r="AV396" s="66">
        <f t="shared" si="1113"/>
        <v>-5.5824328516724253E-3</v>
      </c>
      <c r="AW396" s="47">
        <f t="shared" si="1114"/>
        <v>-42.120110399560467</v>
      </c>
    </row>
    <row r="397" spans="2:49" ht="18.649999999999999" customHeight="1" thickBot="1">
      <c r="D397" s="227" t="s">
        <v>70</v>
      </c>
      <c r="E397" s="228"/>
      <c r="F397" s="229" t="s">
        <v>71</v>
      </c>
      <c r="G397" s="230"/>
      <c r="H397" s="203"/>
      <c r="I397" s="231" t="s">
        <v>15</v>
      </c>
      <c r="J397" s="232"/>
      <c r="K397" s="233" t="s">
        <v>16</v>
      </c>
      <c r="L397" s="234"/>
      <c r="M397" s="30"/>
      <c r="N397" s="231" t="s">
        <v>72</v>
      </c>
      <c r="O397" s="232"/>
      <c r="P397" s="233" t="s">
        <v>73</v>
      </c>
      <c r="Q397" s="234"/>
      <c r="R397" s="30"/>
      <c r="S397" s="227" t="s">
        <v>74</v>
      </c>
      <c r="T397" s="228"/>
      <c r="U397" s="229" t="s">
        <v>75</v>
      </c>
      <c r="V397" s="230"/>
      <c r="W397" s="8"/>
      <c r="X397" s="231" t="s">
        <v>76</v>
      </c>
      <c r="Y397" s="232"/>
      <c r="Z397" s="233" t="s">
        <v>77</v>
      </c>
      <c r="AA397" s="234"/>
      <c r="AB397" s="8"/>
      <c r="AC397" s="231" t="s">
        <v>78</v>
      </c>
      <c r="AD397" s="232"/>
      <c r="AE397" s="233" t="s">
        <v>17</v>
      </c>
      <c r="AF397" s="234"/>
      <c r="AG397" s="8"/>
      <c r="AH397" s="231" t="s">
        <v>79</v>
      </c>
      <c r="AI397" s="232"/>
      <c r="AJ397" s="233" t="s">
        <v>80</v>
      </c>
      <c r="AK397" s="234"/>
      <c r="AL397" s="8"/>
      <c r="AM397" s="52" t="s">
        <v>84</v>
      </c>
      <c r="AO397" s="150" t="s">
        <v>85</v>
      </c>
      <c r="AP397" s="152"/>
      <c r="AQ397" s="64">
        <f t="shared" si="1097"/>
        <v>7.3799999999999901</v>
      </c>
      <c r="AR397" s="65">
        <f t="shared" si="1110"/>
        <v>-2.6372975967885317E-4</v>
      </c>
      <c r="AS397" s="66">
        <f t="shared" si="1111"/>
        <v>14.717637486234597</v>
      </c>
      <c r="AT397" s="67">
        <f t="shared" si="1112"/>
        <v>-2.6372975967885317E-4</v>
      </c>
      <c r="AU397" s="13">
        <f t="shared" si="1115"/>
        <v>-1.9987328689684318</v>
      </c>
      <c r="AV397" s="66">
        <f t="shared" si="1113"/>
        <v>-5.5520357471345325E-3</v>
      </c>
      <c r="AW397" s="47">
        <f t="shared" si="1114"/>
        <v>-42.16638358692903</v>
      </c>
    </row>
    <row r="398" spans="2:49" ht="18.649999999999999" customHeight="1" thickTop="1" thickBot="1">
      <c r="D398" s="37">
        <v>0</v>
      </c>
      <c r="E398" s="41">
        <v>0</v>
      </c>
      <c r="F398" s="39">
        <v>1</v>
      </c>
      <c r="G398" s="40">
        <v>0</v>
      </c>
      <c r="I398" s="37">
        <v>0</v>
      </c>
      <c r="J398" s="41">
        <f t="shared" ref="J398" si="1254">IF(0=(1-$J$8*$K$8*$B395^2),10^14,$B395*$K$8/(1-$J$8*$K$8*$B395^2))</f>
        <v>-1.1344085910683384</v>
      </c>
      <c r="K398" s="39">
        <v>1</v>
      </c>
      <c r="L398" s="40">
        <v>0</v>
      </c>
      <c r="N398" s="37">
        <f t="shared" ref="N398" si="1255">D398*I395+F398*I398-E398*J395-G398*J398</f>
        <v>0</v>
      </c>
      <c r="O398" s="41">
        <f t="shared" ref="O398" si="1256">(D398*J395+E398*I395+F398*J398+G398*I398)</f>
        <v>-1.1344085910683384</v>
      </c>
      <c r="P398" s="39">
        <f t="shared" ref="P398" si="1257">D398*K395+F398*K398-E398*L395-G398*L398</f>
        <v>1</v>
      </c>
      <c r="Q398" s="40">
        <f t="shared" ref="Q398" si="1258">(D398*L395+E398*K395+F398*L398+G398*K398)</f>
        <v>0</v>
      </c>
      <c r="S398" s="37">
        <v>0</v>
      </c>
      <c r="T398" s="41">
        <v>0</v>
      </c>
      <c r="U398" s="39">
        <v>1</v>
      </c>
      <c r="V398" s="40">
        <v>0</v>
      </c>
      <c r="X398" s="37">
        <f t="shared" ref="X398" si="1259">N398*S395+P398*S398-O398*T395-Q398*T398</f>
        <v>0</v>
      </c>
      <c r="Y398" s="41">
        <f t="shared" ref="Y398" si="1260">(N398*T395+O398*S395+P398*T398+Q398*S398)</f>
        <v>-1.1344085910683384</v>
      </c>
      <c r="Z398" s="39">
        <f t="shared" ref="Z398" si="1261">N398*U395+P398*U398-O398*V395-Q398*V398</f>
        <v>-0.245640338708355</v>
      </c>
      <c r="AA398" s="40">
        <f t="shared" ref="AA398" si="1262">(N398*V395+O398*U395+P398*V398+Q398*U398)</f>
        <v>0</v>
      </c>
      <c r="AB398" s="8"/>
      <c r="AC398" s="37">
        <v>0</v>
      </c>
      <c r="AD398" s="40">
        <f>-1/($AD$8*$B395)</f>
        <v>-0.70872807017543848</v>
      </c>
      <c r="AE398" s="39">
        <v>1</v>
      </c>
      <c r="AF398" s="40">
        <v>0</v>
      </c>
      <c r="AH398" s="37">
        <f>X398*AC395+Z398*AC398-Y398*AD395-AA398*AD398</f>
        <v>0</v>
      </c>
      <c r="AI398" s="41">
        <f>(X398*AD395+Y398*AC395+Z398*AD398+AA398*AC398)</f>
        <v>-0.96031638785832485</v>
      </c>
      <c r="AJ398" s="39">
        <f>X398*AE395+Z398*AE398-Y398*AF395-AA398*AF398</f>
        <v>-0.245640338708355</v>
      </c>
      <c r="AK398" s="40">
        <f>(X398*AF395+Y398*AE395+Z398*AF398+AA398*AE398)</f>
        <v>0</v>
      </c>
      <c r="AL398" s="8"/>
      <c r="AM398" s="54">
        <f t="shared" ref="AM398" si="1263">(180/PI())*ATAN(-1*(($AH386*AI395+AK395+$AH$8*AI398+AK398)/($AH$8*AH395+AJ395+$AH$8*AH398+AJ398)))</f>
        <v>-73.681859225763773</v>
      </c>
      <c r="AO398" s="151">
        <f t="shared" ref="AO398" si="1264">20*LOG(((($AH$8*AH395+AJ395-$AH$8*AH398-AJ398)^2+($AH$8*AI395+AK395-$AH$8*AI398-AK398)^2)/(($AH$8*AH395+AJ395+$AH$8*AH398+AJ398)^2+($AH$8*AI395+AK395+$AH$8*AI398+AK398)^2))^0.5)</f>
        <v>-28.999116534933911</v>
      </c>
      <c r="AP398" s="152"/>
      <c r="AQ398" s="64">
        <f t="shared" si="1097"/>
        <v>7.3999999999999897</v>
      </c>
      <c r="AR398" s="65">
        <f t="shared" si="1110"/>
        <v>-2.6094184107135177E-4</v>
      </c>
      <c r="AS398" s="66">
        <f t="shared" si="1111"/>
        <v>14.67766282885523</v>
      </c>
      <c r="AT398" s="67">
        <f t="shared" si="1112"/>
        <v>-2.6094184107135177E-4</v>
      </c>
      <c r="AU398" s="13">
        <f t="shared" si="1115"/>
        <v>-1.9878792477404412</v>
      </c>
      <c r="AV398" s="66">
        <f t="shared" si="1113"/>
        <v>-5.5218867992790034E-3</v>
      </c>
      <c r="AW398" s="47">
        <f t="shared" si="1114"/>
        <v>-42.212536361096866</v>
      </c>
    </row>
    <row r="399" spans="2:49" ht="18.649999999999999" customHeight="1">
      <c r="AO399" s="48"/>
      <c r="AQ399" s="64">
        <f t="shared" si="1097"/>
        <v>7.4199999999999902</v>
      </c>
      <c r="AR399" s="65">
        <f t="shared" si="1110"/>
        <v>-2.5819051725806959E-4</v>
      </c>
      <c r="AS399" s="66">
        <f t="shared" si="1111"/>
        <v>14.63790524390042</v>
      </c>
      <c r="AT399" s="67">
        <f t="shared" si="1112"/>
        <v>-2.5819051725806959E-4</v>
      </c>
      <c r="AU399" s="13">
        <f t="shared" si="1115"/>
        <v>-1.9771139910770041</v>
      </c>
      <c r="AV399" s="66">
        <f t="shared" si="1113"/>
        <v>-5.4919833085472335E-3</v>
      </c>
      <c r="AW399" s="47">
        <f t="shared" si="1114"/>
        <v>-42.258569331732531</v>
      </c>
    </row>
    <row r="400" spans="2:49" ht="18.649999999999999" customHeight="1" thickBot="1">
      <c r="E400" s="29" t="s">
        <v>9</v>
      </c>
      <c r="J400" s="29" t="s">
        <v>10</v>
      </c>
      <c r="O400" s="29" t="s">
        <v>11</v>
      </c>
      <c r="T400" s="29" t="s">
        <v>12</v>
      </c>
      <c r="Y400" s="29" t="s">
        <v>13</v>
      </c>
      <c r="AD400" s="29" t="s">
        <v>12</v>
      </c>
      <c r="AI400" s="29" t="s">
        <v>81</v>
      </c>
      <c r="AQ400" s="64">
        <f t="shared" si="1097"/>
        <v>7.4399999999999897</v>
      </c>
      <c r="AR400" s="65">
        <f t="shared" si="1110"/>
        <v>-2.5547521575296743E-4</v>
      </c>
      <c r="AS400" s="66">
        <f t="shared" si="1111"/>
        <v>14.598362964078881</v>
      </c>
      <c r="AT400" s="67">
        <f t="shared" si="1112"/>
        <v>-2.5547521575296743E-4</v>
      </c>
      <c r="AU400" s="13">
        <f t="shared" si="1115"/>
        <v>-1.9664361403436907</v>
      </c>
      <c r="AV400" s="66">
        <f t="shared" si="1113"/>
        <v>-5.4623226120658072E-3</v>
      </c>
      <c r="AW400" s="47">
        <f t="shared" si="1114"/>
        <v>-42.304483104034048</v>
      </c>
    </row>
    <row r="401" spans="2:49" ht="18.649999999999999" customHeight="1" thickBot="1">
      <c r="B401" s="28"/>
      <c r="D401" s="227" t="s">
        <v>70</v>
      </c>
      <c r="E401" s="228"/>
      <c r="F401" s="229" t="s">
        <v>71</v>
      </c>
      <c r="G401" s="230"/>
      <c r="H401" s="203"/>
      <c r="I401" s="231" t="s">
        <v>15</v>
      </c>
      <c r="J401" s="232"/>
      <c r="K401" s="233" t="s">
        <v>16</v>
      </c>
      <c r="L401" s="234"/>
      <c r="M401" s="30"/>
      <c r="N401" s="231" t="s">
        <v>72</v>
      </c>
      <c r="O401" s="232"/>
      <c r="P401" s="233" t="s">
        <v>73</v>
      </c>
      <c r="Q401" s="234"/>
      <c r="R401" s="30"/>
      <c r="S401" s="227" t="s">
        <v>74</v>
      </c>
      <c r="T401" s="228"/>
      <c r="U401" s="229" t="s">
        <v>75</v>
      </c>
      <c r="V401" s="230"/>
      <c r="W401" s="8"/>
      <c r="X401" s="231" t="s">
        <v>76</v>
      </c>
      <c r="Y401" s="232"/>
      <c r="Z401" s="233" t="s">
        <v>77</v>
      </c>
      <c r="AA401" s="234"/>
      <c r="AB401" s="8"/>
      <c r="AC401" s="231" t="s">
        <v>78</v>
      </c>
      <c r="AD401" s="232"/>
      <c r="AE401" s="233" t="s">
        <v>17</v>
      </c>
      <c r="AF401" s="234"/>
      <c r="AG401" s="8"/>
      <c r="AH401" s="231" t="s">
        <v>79</v>
      </c>
      <c r="AI401" s="232"/>
      <c r="AJ401" s="233" t="s">
        <v>80</v>
      </c>
      <c r="AK401" s="234"/>
      <c r="AL401" s="8"/>
      <c r="AM401" s="35" t="s">
        <v>82</v>
      </c>
      <c r="AO401" s="147" t="s">
        <v>83</v>
      </c>
      <c r="AP401" s="153"/>
      <c r="AQ401" s="64">
        <f t="shared" si="1097"/>
        <v>7.4599999999999804</v>
      </c>
      <c r="AR401" s="65">
        <f t="shared" si="1110"/>
        <v>-2.5279537444860455E-4</v>
      </c>
      <c r="AS401" s="66">
        <f t="shared" si="1111"/>
        <v>14.559034241272025</v>
      </c>
      <c r="AT401" s="67">
        <f t="shared" si="1112"/>
        <v>-2.5279537444860455E-4</v>
      </c>
      <c r="AU401" s="13">
        <f t="shared" si="1115"/>
        <v>-1.9558447498928073</v>
      </c>
      <c r="AV401" s="66">
        <f t="shared" si="1113"/>
        <v>-5.4329020830355757E-3</v>
      </c>
      <c r="AW401" s="47">
        <f t="shared" si="1114"/>
        <v>-42.350278278770361</v>
      </c>
    </row>
    <row r="402" spans="2:49" ht="18.649999999999999" customHeight="1" thickTop="1" thickBot="1">
      <c r="B402" s="55">
        <v>1.1599999999999999</v>
      </c>
      <c r="D402" s="37">
        <v>1</v>
      </c>
      <c r="E402" s="38">
        <v>0</v>
      </c>
      <c r="F402" s="39">
        <v>0</v>
      </c>
      <c r="G402" s="40">
        <f t="shared" ref="G402" si="1265">-1/($E$8*$B402)</f>
        <v>-0.5510172413793103</v>
      </c>
      <c r="I402" s="37">
        <v>1</v>
      </c>
      <c r="J402" s="41">
        <v>0</v>
      </c>
      <c r="K402" s="39">
        <v>0</v>
      </c>
      <c r="L402" s="40">
        <v>0</v>
      </c>
      <c r="N402" s="37">
        <f t="shared" ref="N402" si="1266">D402*I402+F402*I405-E402*J402-G402*J405</f>
        <v>0.3897478644573783</v>
      </c>
      <c r="O402" s="41">
        <f t="shared" ref="O402" si="1267">(D402*J402+E402*I402+F402*J405+G402*I405)</f>
        <v>0</v>
      </c>
      <c r="P402" s="39">
        <f t="shared" ref="P402" si="1268">D402*K402+F402*K405-E402*L402-G402*L405</f>
        <v>0</v>
      </c>
      <c r="Q402" s="40">
        <f t="shared" ref="Q402" si="1269">(D402*L402+E402*K402+F402*L405+G402*K405)</f>
        <v>-0.5510172413793103</v>
      </c>
      <c r="S402" s="37">
        <v>1</v>
      </c>
      <c r="T402" s="38">
        <v>0</v>
      </c>
      <c r="U402" s="39">
        <v>0</v>
      </c>
      <c r="V402" s="40">
        <f t="shared" ref="V402" si="1270">-1/($T$8*$B402)</f>
        <v>-1.0791206896551724</v>
      </c>
      <c r="X402" s="37">
        <f t="shared" ref="X402" si="1271">N402*S402+P402*S405-O402*T402-Q402*T405</f>
        <v>0.3897478644573783</v>
      </c>
      <c r="Y402" s="41">
        <f t="shared" ref="Y402" si="1272">(N402*T402+O402*S402+P402*T405+Q402*S405)</f>
        <v>0</v>
      </c>
      <c r="Z402" s="39">
        <f t="shared" ref="Z402" si="1273">N402*U402+P402*U405-O402*V402-Q402*V405</f>
        <v>0</v>
      </c>
      <c r="AA402" s="40">
        <f t="shared" ref="AA402" si="1274">(N402*V402+O402*U402+P402*V405+Q402*U405)</f>
        <v>-0.97160222566418697</v>
      </c>
      <c r="AB402" s="8"/>
      <c r="AC402" s="37">
        <v>1</v>
      </c>
      <c r="AD402" s="38">
        <v>0</v>
      </c>
      <c r="AE402" s="39">
        <v>0</v>
      </c>
      <c r="AF402" s="40">
        <v>0</v>
      </c>
      <c r="AH402" s="37">
        <f>X402*AC402+Z402*AC405-Y402*AD402-AA402*AD405</f>
        <v>-0.28698146159898363</v>
      </c>
      <c r="AI402" s="41">
        <f>(X402*AD402+Y402*AC402+Z402*AD405+AA402*AC405)</f>
        <v>0</v>
      </c>
      <c r="AJ402" s="39">
        <f>X402*AE402+Z402*AE405-Y402*AF402-AA402*AF405</f>
        <v>0</v>
      </c>
      <c r="AK402" s="40">
        <f>(X402*AF402+Y402*AE402+Z402*AF405+AA402*AE405)</f>
        <v>-0.97160222566418697</v>
      </c>
      <c r="AL402" s="8"/>
      <c r="AM402" s="43">
        <f t="shared" ref="AM402" si="1275">20*LOG((2*$AH$8)/(($AH$8*AH402+AJ402+$AH$8*AH405+AJ405)^2+($AH$8*AI402+AK402+$AH$8*AI405+AK405)^2)^0.5)</f>
        <v>-9.1509272571824243E-3</v>
      </c>
      <c r="AO402" s="148">
        <f t="shared" ref="AO402" si="1276">((AH402^2+AI402^2)/(AH405^2+AI405^2))^0.5</f>
        <v>0.2953720394351948</v>
      </c>
      <c r="AP402" s="153"/>
      <c r="AQ402" s="64">
        <f t="shared" si="1097"/>
        <v>7.47999999999998</v>
      </c>
      <c r="AR402" s="65">
        <f t="shared" si="1110"/>
        <v>-2.5015044138947633E-4</v>
      </c>
      <c r="AS402" s="66">
        <f t="shared" si="1111"/>
        <v>14.51991734627417</v>
      </c>
      <c r="AT402" s="67">
        <f t="shared" si="1112"/>
        <v>-2.5015044138947633E-4</v>
      </c>
      <c r="AU402" s="13">
        <f t="shared" si="1115"/>
        <v>-1.9453388868595016</v>
      </c>
      <c r="AV402" s="66">
        <f t="shared" si="1113"/>
        <v>-5.4037191301652826E-3</v>
      </c>
      <c r="AW402" s="47">
        <f t="shared" si="1114"/>
        <v>-42.395955452322283</v>
      </c>
    </row>
    <row r="403" spans="2:49" ht="18.649999999999999" customHeight="1" thickBot="1">
      <c r="D403" s="45"/>
      <c r="G403" s="46"/>
      <c r="I403" s="45"/>
      <c r="L403" s="46"/>
      <c r="N403" s="45"/>
      <c r="Q403" s="46"/>
      <c r="S403" s="45"/>
      <c r="V403" s="46"/>
      <c r="X403" s="45"/>
      <c r="AA403" s="46"/>
      <c r="AC403" s="45"/>
      <c r="AF403" s="46"/>
      <c r="AH403" s="45"/>
      <c r="AK403" s="46"/>
      <c r="AO403" s="149"/>
      <c r="AP403" s="149"/>
      <c r="AQ403" s="64">
        <f t="shared" si="1097"/>
        <v>7.4999999999999796</v>
      </c>
      <c r="AR403" s="65">
        <f t="shared" si="1110"/>
        <v>-2.475398745781405E-4</v>
      </c>
      <c r="AS403" s="66">
        <f t="shared" si="1111"/>
        <v>14.481010568536981</v>
      </c>
      <c r="AT403" s="67">
        <f t="shared" si="1112"/>
        <v>-2.475398745781405E-4</v>
      </c>
      <c r="AU403" s="13">
        <f t="shared" si="1115"/>
        <v>-1.934917630947419</v>
      </c>
      <c r="AV403" s="66">
        <f t="shared" si="1113"/>
        <v>-5.374771197076164E-3</v>
      </c>
      <c r="AW403" s="47">
        <f t="shared" si="1114"/>
        <v>-42.441515216723758</v>
      </c>
    </row>
    <row r="404" spans="2:49" ht="18.649999999999999" customHeight="1" thickBot="1">
      <c r="D404" s="227" t="s">
        <v>70</v>
      </c>
      <c r="E404" s="228"/>
      <c r="F404" s="229" t="s">
        <v>71</v>
      </c>
      <c r="G404" s="230"/>
      <c r="H404" s="203"/>
      <c r="I404" s="231" t="s">
        <v>15</v>
      </c>
      <c r="J404" s="232"/>
      <c r="K404" s="233" t="s">
        <v>16</v>
      </c>
      <c r="L404" s="234"/>
      <c r="M404" s="30"/>
      <c r="N404" s="231" t="s">
        <v>72</v>
      </c>
      <c r="O404" s="232"/>
      <c r="P404" s="233" t="s">
        <v>73</v>
      </c>
      <c r="Q404" s="234"/>
      <c r="R404" s="30"/>
      <c r="S404" s="227" t="s">
        <v>74</v>
      </c>
      <c r="T404" s="228"/>
      <c r="U404" s="229" t="s">
        <v>75</v>
      </c>
      <c r="V404" s="230"/>
      <c r="W404" s="8"/>
      <c r="X404" s="231" t="s">
        <v>76</v>
      </c>
      <c r="Y404" s="232"/>
      <c r="Z404" s="233" t="s">
        <v>77</v>
      </c>
      <c r="AA404" s="234"/>
      <c r="AB404" s="8"/>
      <c r="AC404" s="231" t="s">
        <v>78</v>
      </c>
      <c r="AD404" s="232"/>
      <c r="AE404" s="233" t="s">
        <v>17</v>
      </c>
      <c r="AF404" s="234"/>
      <c r="AG404" s="8"/>
      <c r="AH404" s="231" t="s">
        <v>79</v>
      </c>
      <c r="AI404" s="232"/>
      <c r="AJ404" s="233" t="s">
        <v>80</v>
      </c>
      <c r="AK404" s="234"/>
      <c r="AL404" s="8"/>
      <c r="AM404" s="52" t="s">
        <v>84</v>
      </c>
      <c r="AO404" s="150" t="s">
        <v>85</v>
      </c>
      <c r="AP404" s="152"/>
      <c r="AQ404" s="64">
        <f t="shared" si="1097"/>
        <v>7.51999999999998</v>
      </c>
      <c r="AR404" s="65">
        <f t="shared" si="1110"/>
        <v>-2.449631417717017E-4</v>
      </c>
      <c r="AS404" s="66">
        <f t="shared" si="1111"/>
        <v>14.442312215918031</v>
      </c>
      <c r="AT404" s="67">
        <f t="shared" si="1112"/>
        <v>-2.449631417717017E-4</v>
      </c>
      <c r="AU404" s="13">
        <f t="shared" si="1115"/>
        <v>-1.9245800742314378</v>
      </c>
      <c r="AV404" s="66">
        <f t="shared" si="1113"/>
        <v>-5.3460557617539938E-3</v>
      </c>
      <c r="AW404" s="47">
        <f t="shared" si="1114"/>
        <v>-42.486958159701558</v>
      </c>
    </row>
    <row r="405" spans="2:49" ht="18.649999999999999" customHeight="1" thickTop="1" thickBot="1">
      <c r="D405" s="37">
        <v>0</v>
      </c>
      <c r="E405" s="41">
        <v>0</v>
      </c>
      <c r="F405" s="39">
        <v>1</v>
      </c>
      <c r="G405" s="40">
        <v>0</v>
      </c>
      <c r="I405" s="37">
        <v>0</v>
      </c>
      <c r="J405" s="41">
        <f t="shared" ref="J405" si="1277">IF(0=(1-$J$8*$K$8*$B402^2),10^14,$B402*$K$8/(1-$J$8*$K$8*$B402^2))</f>
        <v>-1.1075009813032968</v>
      </c>
      <c r="K405" s="39">
        <v>1</v>
      </c>
      <c r="L405" s="40">
        <v>0</v>
      </c>
      <c r="N405" s="37">
        <f t="shared" ref="N405" si="1278">D405*I402+F405*I405-E405*J402-G405*J405</f>
        <v>0</v>
      </c>
      <c r="O405" s="41">
        <f t="shared" ref="O405" si="1279">(D405*J402+E405*I402+F405*J405+G405*I405)</f>
        <v>-1.1075009813032968</v>
      </c>
      <c r="P405" s="39">
        <f t="shared" ref="P405" si="1280">D405*K402+F405*K405-E405*L402-G405*L405</f>
        <v>1</v>
      </c>
      <c r="Q405" s="40">
        <f t="shared" ref="Q405" si="1281">(D405*L402+E405*K402+F405*L405+G405*K405)</f>
        <v>0</v>
      </c>
      <c r="S405" s="37">
        <v>0</v>
      </c>
      <c r="T405" s="41">
        <v>0</v>
      </c>
      <c r="U405" s="39">
        <v>1</v>
      </c>
      <c r="V405" s="40">
        <v>0</v>
      </c>
      <c r="X405" s="37">
        <f t="shared" ref="X405" si="1282">N405*S402+P405*S405-O405*T402-Q405*T405</f>
        <v>0</v>
      </c>
      <c r="Y405" s="41">
        <f t="shared" ref="Y405" si="1283">(N405*T402+O405*S402+P405*T405+Q405*S405)</f>
        <v>-1.1075009813032968</v>
      </c>
      <c r="Z405" s="39">
        <f t="shared" ref="Z405" si="1284">N405*U402+P405*U405-O405*V402-Q405*V405</f>
        <v>-0.19512722273779382</v>
      </c>
      <c r="AA405" s="40">
        <f t="shared" ref="AA405" si="1285">(N405*V402+O405*U402+P405*V405+Q405*U405)</f>
        <v>0</v>
      </c>
      <c r="AB405" s="8"/>
      <c r="AC405" s="37">
        <v>0</v>
      </c>
      <c r="AD405" s="40">
        <f>-1/($AD$8*$B402)</f>
        <v>-0.69650862068965513</v>
      </c>
      <c r="AE405" s="39">
        <v>1</v>
      </c>
      <c r="AF405" s="40">
        <v>0</v>
      </c>
      <c r="AH405" s="37">
        <f>X405*AC402+Z405*AC405-Y405*AD402-AA405*AD405</f>
        <v>0</v>
      </c>
      <c r="AI405" s="41">
        <f>(X405*AD402+Y405*AC402+Z405*AD405+AA405*AC405)</f>
        <v>-0.97159318853519294</v>
      </c>
      <c r="AJ405" s="39">
        <f>X405*AE402+Z405*AE405-Y405*AF402-AA405*AF405</f>
        <v>-0.19512722273779382</v>
      </c>
      <c r="AK405" s="40">
        <f>(X405*AF402+Y405*AE402+Z405*AF405+AA405*AE405)</f>
        <v>0</v>
      </c>
      <c r="AL405" s="8"/>
      <c r="AM405" s="54">
        <f t="shared" ref="AM405" si="1286">(180/PI())*ATAN(-1*(($AH393*AI402+AK402+$AH$8*AI405+AK405)/($AH$8*AH402+AJ402+$AH$8*AH405+AJ405)))</f>
        <v>-76.066207751906262</v>
      </c>
      <c r="AO405" s="151">
        <f t="shared" ref="AO405" si="1287">20*LOG(((($AH$8*AH402+AJ402-$AH$8*AH405-AJ405)^2+($AH$8*AI402+AK402-$AH$8*AI405-AK405)^2)/(($AH$8*AH402+AJ402+$AH$8*AH405+AJ405)^2+($AH$8*AI402+AK402+$AH$8*AI405+AK405)^2))^0.5)</f>
        <v>-26.767766742646735</v>
      </c>
      <c r="AP405" s="152"/>
      <c r="AQ405" s="64">
        <f t="shared" si="1097"/>
        <v>7.5399999999999796</v>
      </c>
      <c r="AR405" s="65">
        <f t="shared" si="1110"/>
        <v>-2.4241972026865349E-4</v>
      </c>
      <c r="AS405" s="66">
        <f t="shared" si="1111"/>
        <v>14.403820614433403</v>
      </c>
      <c r="AT405" s="67">
        <f t="shared" si="1112"/>
        <v>-2.4241972026865349E-4</v>
      </c>
      <c r="AU405" s="13">
        <f t="shared" si="1115"/>
        <v>-1.9143253209545021</v>
      </c>
      <c r="AV405" s="66">
        <f t="shared" si="1113"/>
        <v>-5.3175703359847285E-3</v>
      </c>
      <c r="AW405" s="47">
        <f t="shared" si="1114"/>
        <v>-42.532284864715734</v>
      </c>
    </row>
    <row r="406" spans="2:49" ht="18.649999999999999" customHeight="1">
      <c r="AO406" s="48"/>
      <c r="AQ406" s="64">
        <f t="shared" si="1097"/>
        <v>7.5599999999999801</v>
      </c>
      <c r="AR406" s="65">
        <f t="shared" si="1110"/>
        <v>-2.3990909673140312E-4</v>
      </c>
      <c r="AS406" s="66">
        <f t="shared" si="1111"/>
        <v>14.365534108014312</v>
      </c>
      <c r="AT406" s="67">
        <f t="shared" si="1112"/>
        <v>-2.3990909673140312E-4</v>
      </c>
      <c r="AU406" s="13">
        <f t="shared" si="1115"/>
        <v>-1.9041524873333289</v>
      </c>
      <c r="AV406" s="66">
        <f t="shared" si="1113"/>
        <v>-5.2893124648148021E-3</v>
      </c>
      <c r="AW406" s="47">
        <f t="shared" si="1114"/>
        <v>-42.57749591099838</v>
      </c>
    </row>
    <row r="407" spans="2:49" ht="18.649999999999999" customHeight="1" thickBot="1">
      <c r="E407" s="29" t="s">
        <v>9</v>
      </c>
      <c r="J407" s="29" t="s">
        <v>10</v>
      </c>
      <c r="O407" s="29" t="s">
        <v>11</v>
      </c>
      <c r="T407" s="29" t="s">
        <v>12</v>
      </c>
      <c r="Y407" s="29" t="s">
        <v>13</v>
      </c>
      <c r="AD407" s="29" t="s">
        <v>12</v>
      </c>
      <c r="AI407" s="29" t="s">
        <v>81</v>
      </c>
      <c r="AQ407" s="64">
        <f t="shared" si="1097"/>
        <v>7.5799999999999796</v>
      </c>
      <c r="AR407" s="65">
        <f t="shared" si="1110"/>
        <v>-2.3743076697793741E-4</v>
      </c>
      <c r="AS407" s="66">
        <f t="shared" si="1111"/>
        <v>14.327451058267647</v>
      </c>
      <c r="AT407" s="67">
        <f t="shared" si="1112"/>
        <v>-2.3743076697793741E-4</v>
      </c>
      <c r="AU407" s="13">
        <f t="shared" si="1115"/>
        <v>-1.8940607013685724</v>
      </c>
      <c r="AV407" s="66">
        <f t="shared" si="1113"/>
        <v>-5.261279726023812E-3</v>
      </c>
      <c r="AW407" s="47">
        <f t="shared" si="1114"/>
        <v>-42.622591873593301</v>
      </c>
    </row>
    <row r="408" spans="2:49" ht="18.649999999999999" customHeight="1" thickBot="1">
      <c r="B408" s="28"/>
      <c r="D408" s="227" t="s">
        <v>70</v>
      </c>
      <c r="E408" s="228"/>
      <c r="F408" s="229" t="s">
        <v>71</v>
      </c>
      <c r="G408" s="230"/>
      <c r="H408" s="203"/>
      <c r="I408" s="231" t="s">
        <v>15</v>
      </c>
      <c r="J408" s="232"/>
      <c r="K408" s="233" t="s">
        <v>16</v>
      </c>
      <c r="L408" s="234"/>
      <c r="M408" s="30"/>
      <c r="N408" s="231" t="s">
        <v>72</v>
      </c>
      <c r="O408" s="232"/>
      <c r="P408" s="233" t="s">
        <v>73</v>
      </c>
      <c r="Q408" s="234"/>
      <c r="R408" s="30"/>
      <c r="S408" s="227" t="s">
        <v>74</v>
      </c>
      <c r="T408" s="228"/>
      <c r="U408" s="229" t="s">
        <v>75</v>
      </c>
      <c r="V408" s="230"/>
      <c r="W408" s="8"/>
      <c r="X408" s="231" t="s">
        <v>76</v>
      </c>
      <c r="Y408" s="232"/>
      <c r="Z408" s="233" t="s">
        <v>77</v>
      </c>
      <c r="AA408" s="234"/>
      <c r="AB408" s="8"/>
      <c r="AC408" s="231" t="s">
        <v>78</v>
      </c>
      <c r="AD408" s="232"/>
      <c r="AE408" s="233" t="s">
        <v>17</v>
      </c>
      <c r="AF408" s="234"/>
      <c r="AG408" s="8"/>
      <c r="AH408" s="231" t="s">
        <v>79</v>
      </c>
      <c r="AI408" s="232"/>
      <c r="AJ408" s="233" t="s">
        <v>80</v>
      </c>
      <c r="AK408" s="234"/>
      <c r="AL408" s="8"/>
      <c r="AM408" s="35" t="s">
        <v>82</v>
      </c>
      <c r="AO408" s="147" t="s">
        <v>83</v>
      </c>
      <c r="AP408" s="153"/>
      <c r="AQ408" s="64">
        <f t="shared" si="1097"/>
        <v>7.5999999999999801</v>
      </c>
      <c r="AR408" s="65">
        <f t="shared" si="1110"/>
        <v>-2.3498423582074405E-4</v>
      </c>
      <c r="AS408" s="66">
        <f t="shared" si="1111"/>
        <v>14.289569844240274</v>
      </c>
      <c r="AT408" s="67">
        <f t="shared" si="1112"/>
        <v>-2.3498423582074405E-4</v>
      </c>
      <c r="AU408" s="13">
        <f t="shared" si="1115"/>
        <v>-1.8840491026517594</v>
      </c>
      <c r="AV408" s="66">
        <f t="shared" si="1113"/>
        <v>-5.2334697295882207E-3</v>
      </c>
      <c r="AW408" s="47">
        <f t="shared" si="1114"/>
        <v>-42.667573323394443</v>
      </c>
    </row>
    <row r="409" spans="2:49" ht="18.649999999999999" customHeight="1" thickTop="1" thickBot="1">
      <c r="B409" s="55">
        <v>1.18</v>
      </c>
      <c r="D409" s="37">
        <v>1</v>
      </c>
      <c r="E409" s="38">
        <v>0</v>
      </c>
      <c r="F409" s="39">
        <v>0</v>
      </c>
      <c r="G409" s="40">
        <f t="shared" ref="G409" si="1288">-1/($E$8*$B409)</f>
        <v>-0.54167796610169483</v>
      </c>
      <c r="I409" s="37">
        <v>1</v>
      </c>
      <c r="J409" s="41">
        <v>0</v>
      </c>
      <c r="K409" s="39">
        <v>0</v>
      </c>
      <c r="L409" s="40">
        <v>0</v>
      </c>
      <c r="N409" s="37">
        <f t="shared" ref="N409" si="1289">D409*I409+F409*I412-E409*J409-G409*J412</f>
        <v>0.41392755935194192</v>
      </c>
      <c r="O409" s="41">
        <f t="shared" ref="O409" si="1290">(D409*J409+E409*I409+F409*J412+G409*I412)</f>
        <v>0</v>
      </c>
      <c r="P409" s="39">
        <f t="shared" ref="P409" si="1291">D409*K409+F409*K412-E409*L409-G409*L412</f>
        <v>0</v>
      </c>
      <c r="Q409" s="40">
        <f t="shared" ref="Q409" si="1292">(D409*L409+E409*K409+F409*L412+G409*K412)</f>
        <v>-0.54167796610169483</v>
      </c>
      <c r="S409" s="37">
        <v>1</v>
      </c>
      <c r="T409" s="38">
        <v>0</v>
      </c>
      <c r="U409" s="39">
        <v>0</v>
      </c>
      <c r="V409" s="40">
        <f t="shared" ref="V409" si="1293">-1/($T$8*$B409)</f>
        <v>-1.0608305084745762</v>
      </c>
      <c r="X409" s="37">
        <f t="shared" ref="X409" si="1294">N409*S409+P409*S412-O409*T409-Q409*T412</f>
        <v>0.41392755935194192</v>
      </c>
      <c r="Y409" s="41">
        <f t="shared" ref="Y409" si="1295">(N409*T409+O409*S409+P409*T412+Q409*S412)</f>
        <v>0</v>
      </c>
      <c r="Z409" s="39">
        <f t="shared" ref="Z409" si="1296">N409*U409+P409*U412-O409*V409-Q409*V412</f>
        <v>0</v>
      </c>
      <c r="AA409" s="40">
        <f t="shared" ref="AA409" si="1297">(N409*V409+O409*U409+P409*V412+Q409*U412)</f>
        <v>-0.98078494936065574</v>
      </c>
      <c r="AB409" s="8"/>
      <c r="AC409" s="37">
        <v>1</v>
      </c>
      <c r="AD409" s="38">
        <v>0</v>
      </c>
      <c r="AE409" s="39">
        <v>0</v>
      </c>
      <c r="AF409" s="40">
        <v>0</v>
      </c>
      <c r="AH409" s="37">
        <f>X409*AC409+Z409*AC412-Y409*AD409-AA409*AD412</f>
        <v>-0.25761922017004268</v>
      </c>
      <c r="AI409" s="41">
        <f>(X409*AD409+Y409*AC409+Z409*AD412+AA409*AC412)</f>
        <v>0</v>
      </c>
      <c r="AJ409" s="39">
        <f>X409*AE409+Z409*AE412-Y409*AF409-AA409*AF412</f>
        <v>0</v>
      </c>
      <c r="AK409" s="40">
        <f>(X409*AF409+Y409*AE409+Z409*AF412+AA409*AE412)</f>
        <v>-0.98078494936065574</v>
      </c>
      <c r="AL409" s="8"/>
      <c r="AM409" s="43">
        <f t="shared" ref="AM409" si="1298">20*LOG((2*$AH$8)/(($AH$8*AH409+AJ409+$AH$8*AH412+AJ412)^2+($AH$8*AI409+AK409+$AH$8*AI412+AK412)^2)^0.5)</f>
        <v>-1.3080902402818166E-2</v>
      </c>
      <c r="AO409" s="148">
        <f t="shared" ref="AO409" si="1299">((AH409^2+AI409^2)/(AH412^2+AI412^2))^0.5</f>
        <v>0.26266865270983358</v>
      </c>
      <c r="AP409" s="153"/>
      <c r="AQ409" s="64">
        <f t="shared" si="1097"/>
        <v>7.6199999999999797</v>
      </c>
      <c r="AR409" s="65">
        <f t="shared" si="1110"/>
        <v>-2.3256901686040854E-4</v>
      </c>
      <c r="AS409" s="66">
        <f t="shared" si="1111"/>
        <v>14.25188886218724</v>
      </c>
      <c r="AT409" s="67">
        <f t="shared" si="1112"/>
        <v>-2.3256901686040854E-4</v>
      </c>
      <c r="AU409" s="13">
        <f t="shared" si="1115"/>
        <v>-1.8741168421851484</v>
      </c>
      <c r="AV409" s="66">
        <f t="shared" si="1113"/>
        <v>-5.2058801171809676E-3</v>
      </c>
      <c r="AW409" s="47">
        <f t="shared" si="1114"/>
        <v>-42.712440827183698</v>
      </c>
    </row>
    <row r="410" spans="2:49" ht="18.649999999999999" customHeight="1" thickBot="1">
      <c r="D410" s="45"/>
      <c r="G410" s="46"/>
      <c r="I410" s="45"/>
      <c r="L410" s="46"/>
      <c r="N410" s="45"/>
      <c r="Q410" s="46"/>
      <c r="S410" s="45"/>
      <c r="V410" s="46"/>
      <c r="X410" s="45"/>
      <c r="AA410" s="46"/>
      <c r="AC410" s="45"/>
      <c r="AF410" s="46"/>
      <c r="AH410" s="45"/>
      <c r="AK410" s="46"/>
      <c r="AO410" s="149"/>
      <c r="AP410" s="149"/>
      <c r="AQ410" s="64">
        <f t="shared" si="1097"/>
        <v>7.6399999999999801</v>
      </c>
      <c r="AR410" s="65">
        <f t="shared" si="1110"/>
        <v>-2.3018463231971561E-4</v>
      </c>
      <c r="AS410" s="66">
        <f t="shared" si="1111"/>
        <v>14.214406525343536</v>
      </c>
      <c r="AT410" s="67">
        <f t="shared" si="1112"/>
        <v>-2.3018463231971561E-4</v>
      </c>
      <c r="AU410" s="13">
        <f t="shared" si="1115"/>
        <v>-1.8642630821988646</v>
      </c>
      <c r="AV410" s="66">
        <f t="shared" si="1113"/>
        <v>-5.1785085616635126E-3</v>
      </c>
      <c r="AW410" s="47">
        <f t="shared" si="1114"/>
        <v>-42.7571949476689</v>
      </c>
    </row>
    <row r="411" spans="2:49" ht="18.649999999999999" customHeight="1" thickBot="1">
      <c r="D411" s="227" t="s">
        <v>70</v>
      </c>
      <c r="E411" s="228"/>
      <c r="F411" s="229" t="s">
        <v>71</v>
      </c>
      <c r="G411" s="230"/>
      <c r="H411" s="203"/>
      <c r="I411" s="231" t="s">
        <v>15</v>
      </c>
      <c r="J411" s="232"/>
      <c r="K411" s="233" t="s">
        <v>16</v>
      </c>
      <c r="L411" s="234"/>
      <c r="M411" s="30"/>
      <c r="N411" s="231" t="s">
        <v>72</v>
      </c>
      <c r="O411" s="232"/>
      <c r="P411" s="233" t="s">
        <v>73</v>
      </c>
      <c r="Q411" s="234"/>
      <c r="R411" s="30"/>
      <c r="S411" s="227" t="s">
        <v>74</v>
      </c>
      <c r="T411" s="228"/>
      <c r="U411" s="229" t="s">
        <v>75</v>
      </c>
      <c r="V411" s="230"/>
      <c r="W411" s="8"/>
      <c r="X411" s="231" t="s">
        <v>76</v>
      </c>
      <c r="Y411" s="232"/>
      <c r="Z411" s="233" t="s">
        <v>77</v>
      </c>
      <c r="AA411" s="234"/>
      <c r="AB411" s="8"/>
      <c r="AC411" s="231" t="s">
        <v>78</v>
      </c>
      <c r="AD411" s="232"/>
      <c r="AE411" s="233" t="s">
        <v>17</v>
      </c>
      <c r="AF411" s="234"/>
      <c r="AG411" s="8"/>
      <c r="AH411" s="231" t="s">
        <v>79</v>
      </c>
      <c r="AI411" s="232"/>
      <c r="AJ411" s="233" t="s">
        <v>80</v>
      </c>
      <c r="AK411" s="234"/>
      <c r="AL411" s="8"/>
      <c r="AM411" s="52" t="s">
        <v>84</v>
      </c>
      <c r="AO411" s="150" t="s">
        <v>85</v>
      </c>
      <c r="AP411" s="152"/>
      <c r="AQ411" s="64">
        <f t="shared" si="1097"/>
        <v>7.6599999999999797</v>
      </c>
      <c r="AR411" s="65">
        <f t="shared" si="1110"/>
        <v>-2.278306128748583E-4</v>
      </c>
      <c r="AS411" s="66">
        <f t="shared" si="1111"/>
        <v>14.17712126369956</v>
      </c>
      <c r="AT411" s="67">
        <f t="shared" si="1112"/>
        <v>-2.278306128748583E-4</v>
      </c>
      <c r="AU411" s="13">
        <f t="shared" si="1115"/>
        <v>-1.8544869959708625</v>
      </c>
      <c r="AV411" s="66">
        <f t="shared" si="1113"/>
        <v>-5.1513527665857295E-3</v>
      </c>
      <c r="AW411" s="47">
        <f t="shared" si="1114"/>
        <v>-42.801836243521493</v>
      </c>
    </row>
    <row r="412" spans="2:49" ht="18.649999999999999" customHeight="1" thickTop="1" thickBot="1">
      <c r="D412" s="37">
        <v>0</v>
      </c>
      <c r="E412" s="41">
        <v>0</v>
      </c>
      <c r="F412" s="39">
        <v>1</v>
      </c>
      <c r="G412" s="40">
        <v>0</v>
      </c>
      <c r="I412" s="37">
        <v>0</v>
      </c>
      <c r="J412" s="41">
        <f t="shared" ref="J412" si="1300">IF(0=(1-$J$8*$K$8*$B409^2),10^14,$B409*$K$8/(1-$J$8*$K$8*$B409^2))</f>
        <v>-1.0819573202614423</v>
      </c>
      <c r="K412" s="39">
        <v>1</v>
      </c>
      <c r="L412" s="40">
        <v>0</v>
      </c>
      <c r="N412" s="37">
        <f t="shared" ref="N412" si="1301">D412*I409+F412*I412-E412*J409-G412*J412</f>
        <v>0</v>
      </c>
      <c r="O412" s="41">
        <f t="shared" ref="O412" si="1302">(D412*J409+E412*I409+F412*J412+G412*I412)</f>
        <v>-1.0819573202614423</v>
      </c>
      <c r="P412" s="39">
        <f t="shared" ref="P412" si="1303">D412*K409+F412*K412-E412*L409-G412*L412</f>
        <v>1</v>
      </c>
      <c r="Q412" s="40">
        <f t="shared" ref="Q412" si="1304">(D412*L409+E412*K409+F412*L412+G412*K412)</f>
        <v>0</v>
      </c>
      <c r="S412" s="37">
        <v>0</v>
      </c>
      <c r="T412" s="41">
        <v>0</v>
      </c>
      <c r="U412" s="39">
        <v>1</v>
      </c>
      <c r="V412" s="40">
        <v>0</v>
      </c>
      <c r="X412" s="37">
        <f t="shared" ref="X412" si="1305">N412*S409+P412*S412-O412*T409-Q412*T412</f>
        <v>0</v>
      </c>
      <c r="Y412" s="41">
        <f t="shared" ref="Y412" si="1306">(N412*T409+O412*S409+P412*T412+Q412*S412)</f>
        <v>-1.0819573202614423</v>
      </c>
      <c r="Z412" s="39">
        <f t="shared" ref="Z412" si="1307">N412*U409+P412*U412-O412*V409-Q412*V412</f>
        <v>-0.14777333420073568</v>
      </c>
      <c r="AA412" s="40">
        <f t="shared" ref="AA412" si="1308">(N412*V409+O412*U409+P412*V412+Q412*U412)</f>
        <v>0</v>
      </c>
      <c r="AB412" s="8"/>
      <c r="AC412" s="37">
        <v>0</v>
      </c>
      <c r="AD412" s="40">
        <f>-1/($AD$8*$B409)</f>
        <v>-0.68470338983050849</v>
      </c>
      <c r="AE412" s="39">
        <v>1</v>
      </c>
      <c r="AF412" s="40">
        <v>0</v>
      </c>
      <c r="AH412" s="37">
        <f>X412*AC409+Z412*AC412-Y412*AD409-AA412*AD412</f>
        <v>0</v>
      </c>
      <c r="AI412" s="41">
        <f>(X412*AD409+Y412*AC409+Z412*AD412+AA412*AC412)</f>
        <v>-0.98077641740764199</v>
      </c>
      <c r="AJ412" s="39">
        <f>X412*AE409+Z412*AE412-Y412*AF409-AA412*AF412</f>
        <v>-0.14777333420073568</v>
      </c>
      <c r="AK412" s="40">
        <f>(X412*AF409+Y412*AE409+Z412*AF412+AA412*AE412)</f>
        <v>0</v>
      </c>
      <c r="AL412" s="8"/>
      <c r="AM412" s="54">
        <f t="shared" ref="AM412" si="1309">(180/PI())*ATAN(-1*(($AH400*AI409+AK409+$AH$8*AI412+AK412)/($AH$8*AH409+AJ409+$AH$8*AH412+AJ412)))</f>
        <v>-78.323172381321839</v>
      </c>
      <c r="AO412" s="151">
        <f t="shared" ref="AO412" si="1310">20*LOG(((($AH$8*AH409+AJ409-$AH$8*AH412-AJ412)^2+($AH$8*AI409+AK409-$AH$8*AI412-AK412)^2)/(($AH$8*AH409+AJ409+$AH$8*AH412+AJ412)^2+($AH$8*AI409+AK409+$AH$8*AI412+AK412)^2))^0.5)</f>
        <v>-25.218004868727331</v>
      </c>
      <c r="AP412" s="152"/>
      <c r="AQ412" s="64">
        <f t="shared" si="1097"/>
        <v>7.6799999999999802</v>
      </c>
      <c r="AR412" s="65">
        <f t="shared" si="1110"/>
        <v>-2.255064974741117E-4</v>
      </c>
      <c r="AS412" s="66">
        <f t="shared" si="1111"/>
        <v>14.140031523780141</v>
      </c>
      <c r="AT412" s="67">
        <f t="shared" si="1112"/>
        <v>-2.255064974741117E-4</v>
      </c>
      <c r="AU412" s="13">
        <f t="shared" si="1115"/>
        <v>-1.8447877676554152</v>
      </c>
      <c r="AV412" s="66">
        <f t="shared" si="1113"/>
        <v>-5.1244104657094868E-3</v>
      </c>
      <c r="AW412" s="47">
        <f t="shared" si="1114"/>
        <v>-42.846365269412871</v>
      </c>
    </row>
    <row r="413" spans="2:49" ht="18.649999999999999" customHeight="1">
      <c r="AO413" s="48"/>
      <c r="AQ413" s="64">
        <f t="shared" si="1097"/>
        <v>7.6999999999999797</v>
      </c>
      <c r="AR413" s="65">
        <f t="shared" si="1110"/>
        <v>-2.2321183318640224E-4</v>
      </c>
      <c r="AS413" s="66">
        <f t="shared" si="1111"/>
        <v>14.103135768427034</v>
      </c>
      <c r="AT413" s="67">
        <f t="shared" si="1112"/>
        <v>-2.2321183318640224E-4</v>
      </c>
      <c r="AU413" s="13">
        <f t="shared" si="1115"/>
        <v>-1.8351645921093083</v>
      </c>
      <c r="AV413" s="66">
        <f t="shared" si="1113"/>
        <v>-5.0976794225258562E-3</v>
      </c>
      <c r="AW413" s="47">
        <f t="shared" si="1114"/>
        <v>-42.89078257605162</v>
      </c>
    </row>
    <row r="414" spans="2:49" ht="18.649999999999999" customHeight="1" thickBot="1">
      <c r="E414" s="29" t="s">
        <v>9</v>
      </c>
      <c r="J414" s="29" t="s">
        <v>10</v>
      </c>
      <c r="O414" s="29" t="s">
        <v>11</v>
      </c>
      <c r="T414" s="29" t="s">
        <v>12</v>
      </c>
      <c r="Y414" s="29" t="s">
        <v>13</v>
      </c>
      <c r="AD414" s="29" t="s">
        <v>12</v>
      </c>
      <c r="AI414" s="29" t="s">
        <v>81</v>
      </c>
      <c r="AQ414" s="64">
        <f t="shared" si="1097"/>
        <v>7.7199999999999802</v>
      </c>
      <c r="AR414" s="65">
        <f t="shared" si="1110"/>
        <v>-2.2094617502191202E-4</v>
      </c>
      <c r="AS414" s="66">
        <f t="shared" si="1111"/>
        <v>14.066432476584847</v>
      </c>
      <c r="AT414" s="67">
        <f t="shared" si="1112"/>
        <v>-2.2094617502191202E-4</v>
      </c>
      <c r="AU414" s="13">
        <f t="shared" si="1115"/>
        <v>-1.8256166747244895</v>
      </c>
      <c r="AV414" s="66">
        <f t="shared" si="1113"/>
        <v>-5.0711574297902483E-3</v>
      </c>
      <c r="AW414" s="47">
        <f t="shared" si="1114"/>
        <v>-42.935088710219034</v>
      </c>
    </row>
    <row r="415" spans="2:49" ht="18.649999999999999" customHeight="1" thickBot="1">
      <c r="B415" s="28"/>
      <c r="D415" s="227" t="s">
        <v>70</v>
      </c>
      <c r="E415" s="228"/>
      <c r="F415" s="229" t="s">
        <v>71</v>
      </c>
      <c r="G415" s="230"/>
      <c r="H415" s="203"/>
      <c r="I415" s="231" t="s">
        <v>15</v>
      </c>
      <c r="J415" s="232"/>
      <c r="K415" s="233" t="s">
        <v>16</v>
      </c>
      <c r="L415" s="234"/>
      <c r="M415" s="30"/>
      <c r="N415" s="231" t="s">
        <v>72</v>
      </c>
      <c r="O415" s="232"/>
      <c r="P415" s="233" t="s">
        <v>73</v>
      </c>
      <c r="Q415" s="234"/>
      <c r="R415" s="30"/>
      <c r="S415" s="227" t="s">
        <v>74</v>
      </c>
      <c r="T415" s="228"/>
      <c r="U415" s="229" t="s">
        <v>75</v>
      </c>
      <c r="V415" s="230"/>
      <c r="W415" s="8"/>
      <c r="X415" s="231" t="s">
        <v>76</v>
      </c>
      <c r="Y415" s="232"/>
      <c r="Z415" s="233" t="s">
        <v>77</v>
      </c>
      <c r="AA415" s="234"/>
      <c r="AB415" s="8"/>
      <c r="AC415" s="231" t="s">
        <v>78</v>
      </c>
      <c r="AD415" s="232"/>
      <c r="AE415" s="233" t="s">
        <v>17</v>
      </c>
      <c r="AF415" s="234"/>
      <c r="AG415" s="8"/>
      <c r="AH415" s="231" t="s">
        <v>79</v>
      </c>
      <c r="AI415" s="232"/>
      <c r="AJ415" s="233" t="s">
        <v>80</v>
      </c>
      <c r="AK415" s="234"/>
      <c r="AL415" s="8"/>
      <c r="AM415" s="35" t="s">
        <v>82</v>
      </c>
      <c r="AO415" s="147" t="s">
        <v>83</v>
      </c>
      <c r="AP415" s="153"/>
      <c r="AQ415" s="64">
        <f t="shared" ref="AQ415:AQ478" si="1311">INDEX(B:B,(ROW()-32)*7+24)</f>
        <v>7.7399999999999798</v>
      </c>
      <c r="AR415" s="65">
        <f t="shared" si="1110"/>
        <v>-2.1870908579125792E-4</v>
      </c>
      <c r="AS415" s="66">
        <f t="shared" si="1111"/>
        <v>14.029920143090358</v>
      </c>
      <c r="AT415" s="67">
        <f t="shared" si="1112"/>
        <v>-2.1870908579125792E-4</v>
      </c>
      <c r="AU415" s="13">
        <f t="shared" si="1115"/>
        <v>-1.816143231262626</v>
      </c>
      <c r="AV415" s="66">
        <f t="shared" si="1113"/>
        <v>-5.0448423090628499E-3</v>
      </c>
      <c r="AW415" s="47">
        <f t="shared" si="1114"/>
        <v>-42.979284214805517</v>
      </c>
    </row>
    <row r="416" spans="2:49" ht="18.649999999999999" customHeight="1" thickTop="1" thickBot="1">
      <c r="B416" s="55">
        <v>1.2</v>
      </c>
      <c r="D416" s="37">
        <v>1</v>
      </c>
      <c r="E416" s="38">
        <v>0</v>
      </c>
      <c r="F416" s="39">
        <v>0</v>
      </c>
      <c r="G416" s="40">
        <f t="shared" ref="G416" si="1312">-1/($E$8*$B416)</f>
        <v>-0.53264999999999996</v>
      </c>
      <c r="I416" s="37">
        <v>1</v>
      </c>
      <c r="J416" s="41">
        <v>0</v>
      </c>
      <c r="K416" s="39">
        <v>0</v>
      </c>
      <c r="L416" s="40">
        <v>0</v>
      </c>
      <c r="N416" s="37">
        <f t="shared" ref="N416" si="1313">D416*I416+F416*I419-E416*J416-G416*J419</f>
        <v>0.43663119475905154</v>
      </c>
      <c r="O416" s="41">
        <f t="shared" ref="O416" si="1314">(D416*J416+E416*I416+F416*J419+G416*I419)</f>
        <v>0</v>
      </c>
      <c r="P416" s="39">
        <f t="shared" ref="P416" si="1315">D416*K416+F416*K419-E416*L416-G416*L419</f>
        <v>0</v>
      </c>
      <c r="Q416" s="40">
        <f t="shared" ref="Q416" si="1316">(D416*L416+E416*K416+F416*L419+G416*K419)</f>
        <v>-0.53264999999999996</v>
      </c>
      <c r="S416" s="37">
        <v>1</v>
      </c>
      <c r="T416" s="38">
        <v>0</v>
      </c>
      <c r="U416" s="39">
        <v>0</v>
      </c>
      <c r="V416" s="40">
        <f t="shared" ref="V416" si="1317">-1/($T$8*$B416)</f>
        <v>-1.04315</v>
      </c>
      <c r="X416" s="37">
        <f t="shared" ref="X416" si="1318">N416*S416+P416*S419-O416*T416-Q416*T419</f>
        <v>0.43663119475905154</v>
      </c>
      <c r="Y416" s="41">
        <f t="shared" ref="Y416" si="1319">(N416*T416+O416*S416+P416*T419+Q416*S419)</f>
        <v>0</v>
      </c>
      <c r="Z416" s="39">
        <f t="shared" ref="Z416" si="1320">N416*U416+P416*U419-O416*V416-Q416*V419</f>
        <v>0</v>
      </c>
      <c r="AA416" s="40">
        <f t="shared" ref="AA416" si="1321">(N416*V416+O416*U416+P416*V419+Q416*U419)</f>
        <v>-0.98812183081290461</v>
      </c>
      <c r="AB416" s="8"/>
      <c r="AC416" s="37">
        <v>1</v>
      </c>
      <c r="AD416" s="38">
        <v>0</v>
      </c>
      <c r="AE416" s="39">
        <v>0</v>
      </c>
      <c r="AF416" s="40">
        <v>0</v>
      </c>
      <c r="AH416" s="37">
        <f>X416*AC416+Z416*AC419-Y416*AD416-AA416*AD419</f>
        <v>-0.22866299957868697</v>
      </c>
      <c r="AI416" s="41">
        <f>(X416*AD416+Y416*AC416+Z416*AD419+AA416*AC419)</f>
        <v>0</v>
      </c>
      <c r="AJ416" s="39">
        <f>X416*AE416+Z416*AE419-Y416*AF416-AA416*AF419</f>
        <v>0</v>
      </c>
      <c r="AK416" s="40">
        <f>(X416*AF416+Y416*AE416+Z416*AF419+AA416*AE419)</f>
        <v>-0.98812183081290461</v>
      </c>
      <c r="AL416" s="8"/>
      <c r="AM416" s="43">
        <f t="shared" ref="AM416" si="1322">20*LOG((2*$AH$8)/(($AH$8*AH416+AJ416+$AH$8*AH419+AJ419)^2+($AH$8*AI416+AK416+$AH$8*AI419+AK419)^2)^0.5)</f>
        <v>-1.7027107533484957E-2</v>
      </c>
      <c r="AO416" s="148">
        <f t="shared" ref="AO416" si="1323">((AH416^2+AI416^2)/(AH419^2+AI419^2))^0.5</f>
        <v>0.23141363619387514</v>
      </c>
      <c r="AP416" s="153"/>
      <c r="AQ416" s="64">
        <f t="shared" si="1311"/>
        <v>7.7599999999999802</v>
      </c>
      <c r="AR416" s="65">
        <f t="shared" si="1110"/>
        <v>-2.1650013593863421E-4</v>
      </c>
      <c r="AS416" s="66">
        <f t="shared" si="1111"/>
        <v>13.993597278465105</v>
      </c>
      <c r="AT416" s="67">
        <f t="shared" si="1112"/>
        <v>-2.1650013593863421E-4</v>
      </c>
      <c r="AU416" s="13">
        <f t="shared" si="1115"/>
        <v>-1.8067434876924466</v>
      </c>
      <c r="AV416" s="66">
        <f t="shared" si="1113"/>
        <v>-5.0187319102567964E-3</v>
      </c>
      <c r="AW416" s="47">
        <f t="shared" si="1114"/>
        <v>-43.023369628845543</v>
      </c>
    </row>
    <row r="417" spans="2:49" ht="18.649999999999999" customHeight="1" thickBot="1">
      <c r="D417" s="45"/>
      <c r="G417" s="46"/>
      <c r="I417" s="45"/>
      <c r="L417" s="46"/>
      <c r="N417" s="45"/>
      <c r="Q417" s="46"/>
      <c r="S417" s="45"/>
      <c r="V417" s="46"/>
      <c r="X417" s="45"/>
      <c r="AA417" s="46"/>
      <c r="AC417" s="45"/>
      <c r="AF417" s="46"/>
      <c r="AH417" s="45"/>
      <c r="AK417" s="46"/>
      <c r="AO417" s="149"/>
      <c r="AP417" s="149"/>
      <c r="AQ417" s="64">
        <f t="shared" si="1311"/>
        <v>7.7799999999999798</v>
      </c>
      <c r="AR417" s="65">
        <f t="shared" si="1110"/>
        <v>-2.1431890339327852E-4</v>
      </c>
      <c r="AS417" s="66">
        <f t="shared" si="1111"/>
        <v>13.957462408711256</v>
      </c>
      <c r="AT417" s="67">
        <f t="shared" si="1112"/>
        <v>-2.1431890339327852E-4</v>
      </c>
      <c r="AU417" s="13">
        <f t="shared" si="1115"/>
        <v>-1.7974166800317743</v>
      </c>
      <c r="AV417" s="66">
        <f t="shared" si="1113"/>
        <v>-4.9928241111993734E-3</v>
      </c>
      <c r="AW417" s="47">
        <f t="shared" si="1114"/>
        <v>-43.067345487552906</v>
      </c>
    </row>
    <row r="418" spans="2:49" ht="18.649999999999999" customHeight="1" thickBot="1">
      <c r="D418" s="227" t="s">
        <v>70</v>
      </c>
      <c r="E418" s="228"/>
      <c r="F418" s="229" t="s">
        <v>71</v>
      </c>
      <c r="G418" s="230"/>
      <c r="H418" s="203"/>
      <c r="I418" s="231" t="s">
        <v>15</v>
      </c>
      <c r="J418" s="232"/>
      <c r="K418" s="233" t="s">
        <v>16</v>
      </c>
      <c r="L418" s="234"/>
      <c r="M418" s="30"/>
      <c r="N418" s="231" t="s">
        <v>72</v>
      </c>
      <c r="O418" s="232"/>
      <c r="P418" s="233" t="s">
        <v>73</v>
      </c>
      <c r="Q418" s="234"/>
      <c r="R418" s="30"/>
      <c r="S418" s="227" t="s">
        <v>74</v>
      </c>
      <c r="T418" s="228"/>
      <c r="U418" s="229" t="s">
        <v>75</v>
      </c>
      <c r="V418" s="230"/>
      <c r="W418" s="8"/>
      <c r="X418" s="231" t="s">
        <v>76</v>
      </c>
      <c r="Y418" s="232"/>
      <c r="Z418" s="233" t="s">
        <v>77</v>
      </c>
      <c r="AA418" s="234"/>
      <c r="AB418" s="8"/>
      <c r="AC418" s="231" t="s">
        <v>78</v>
      </c>
      <c r="AD418" s="232"/>
      <c r="AE418" s="233" t="s">
        <v>17</v>
      </c>
      <c r="AF418" s="234"/>
      <c r="AG418" s="8"/>
      <c r="AH418" s="231" t="s">
        <v>79</v>
      </c>
      <c r="AI418" s="232"/>
      <c r="AJ418" s="233" t="s">
        <v>80</v>
      </c>
      <c r="AK418" s="234"/>
      <c r="AL418" s="8"/>
      <c r="AM418" s="52" t="s">
        <v>84</v>
      </c>
      <c r="AO418" s="150" t="s">
        <v>85</v>
      </c>
      <c r="AP418" s="152"/>
      <c r="AQ418" s="64">
        <f t="shared" si="1311"/>
        <v>7.7999999999999803</v>
      </c>
      <c r="AR418" s="65">
        <f t="shared" ref="AR418:AR481" si="1324">INDEX(AM:AM,(ROW()-32)*7+24)</f>
        <v>-2.1216497342190307E-4</v>
      </c>
      <c r="AS418" s="66">
        <f t="shared" ref="AS418:AS481" si="1325">INDEX(AM:AM,(ROW()-32)*7+27)</f>
        <v>13.92151407511062</v>
      </c>
      <c r="AT418" s="67">
        <f t="shared" ref="AT418:AT481" si="1326">AR418</f>
        <v>-2.1216497342190307E-4</v>
      </c>
      <c r="AU418" s="13">
        <f t="shared" si="1115"/>
        <v>-1.7881620541890291</v>
      </c>
      <c r="AV418" s="66">
        <f t="shared" ref="AV418:AV481" si="1327">(IF(AU418&lt;0,AU418,(AU419+AU417)/2))/360</f>
        <v>-4.9671168171917471E-3</v>
      </c>
      <c r="AW418" s="47">
        <f t="shared" ref="AW418:AW481" si="1328">INDEX(AO:AO,(ROW()-32)*7+27)</f>
        <v>-43.111212322355151</v>
      </c>
    </row>
    <row r="419" spans="2:49" ht="18.649999999999999" customHeight="1" thickTop="1" thickBot="1">
      <c r="D419" s="37">
        <v>0</v>
      </c>
      <c r="E419" s="41">
        <v>0</v>
      </c>
      <c r="F419" s="39">
        <v>1</v>
      </c>
      <c r="G419" s="40">
        <v>0</v>
      </c>
      <c r="I419" s="37">
        <v>0</v>
      </c>
      <c r="J419" s="41">
        <f t="shared" ref="J419" si="1329">IF(0=(1-$J$8*$K$8*$B416^2),10^14,$B416*$K$8/(1-$J$8*$K$8*$B416^2))</f>
        <v>-1.0576716516304299</v>
      </c>
      <c r="K419" s="39">
        <v>1</v>
      </c>
      <c r="L419" s="40">
        <v>0</v>
      </c>
      <c r="N419" s="37">
        <f t="shared" ref="N419" si="1330">D419*I416+F419*I419-E419*J416-G419*J419</f>
        <v>0</v>
      </c>
      <c r="O419" s="41">
        <f t="shared" ref="O419" si="1331">(D419*J416+E419*I416+F419*J419+G419*I419)</f>
        <v>-1.0576716516304299</v>
      </c>
      <c r="P419" s="39">
        <f t="shared" ref="P419" si="1332">D419*K416+F419*K419-E419*L416-G419*L419</f>
        <v>1</v>
      </c>
      <c r="Q419" s="40">
        <f t="shared" ref="Q419" si="1333">(D419*L416+E419*K416+F419*L419+G419*K419)</f>
        <v>0</v>
      </c>
      <c r="S419" s="37">
        <v>0</v>
      </c>
      <c r="T419" s="41">
        <v>0</v>
      </c>
      <c r="U419" s="39">
        <v>1</v>
      </c>
      <c r="V419" s="40">
        <v>0</v>
      </c>
      <c r="X419" s="37">
        <f t="shared" ref="X419" si="1334">N419*S416+P419*S419-O419*T416-Q419*T419</f>
        <v>0</v>
      </c>
      <c r="Y419" s="41">
        <f t="shared" ref="Y419" si="1335">(N419*T416+O419*S416+P419*T419+Q419*S419)</f>
        <v>-1.0576716516304299</v>
      </c>
      <c r="Z419" s="39">
        <f t="shared" ref="Z419" si="1336">N419*U416+P419*U419-O419*V416-Q419*V419</f>
        <v>-0.10331018339828302</v>
      </c>
      <c r="AA419" s="40">
        <f t="shared" ref="AA419" si="1337">(N419*V416+O419*U416+P419*V419+Q419*U419)</f>
        <v>0</v>
      </c>
      <c r="AB419" s="8"/>
      <c r="AC419" s="37">
        <v>0</v>
      </c>
      <c r="AD419" s="40">
        <f>-1/($AD$8*$B416)</f>
        <v>-0.67329166666666662</v>
      </c>
      <c r="AE419" s="39">
        <v>1</v>
      </c>
      <c r="AF419" s="40">
        <v>0</v>
      </c>
      <c r="AH419" s="37">
        <f>X419*AC416+Z419*AC419-Y419*AD416-AA419*AD419</f>
        <v>0</v>
      </c>
      <c r="AI419" s="41">
        <f>(X419*AD416+Y419*AC416+Z419*AD419+AA419*AC419)</f>
        <v>-0.98811376606656087</v>
      </c>
      <c r="AJ419" s="39">
        <f>X419*AE416+Z419*AE419-Y419*AF416-AA419*AF419</f>
        <v>-0.10331018339828302</v>
      </c>
      <c r="AK419" s="40">
        <f>(X419*AF416+Y419*AE416+Z419*AF419+AA419*AE419)</f>
        <v>0</v>
      </c>
      <c r="AL419" s="8"/>
      <c r="AM419" s="54">
        <f t="shared" ref="AM419" si="1338">(180/PI())*ATAN(-1*(($AH407*AI416+AK416+$AH$8*AI419+AK419)/($AH$8*AH416+AJ416+$AH$8*AH419+AJ419)))</f>
        <v>-80.46433412991091</v>
      </c>
      <c r="AO419" s="151">
        <f t="shared" ref="AO419" si="1339">20*LOG(((($AH$8*AH416+AJ416-$AH$8*AH419-AJ419)^2+($AH$8*AI416+AK416-$AH$8*AI419-AK419)^2)/(($AH$8*AH416+AJ416+$AH$8*AH419+AJ419)^2+($AH$8*AI416+AK416+$AH$8*AI419+AK419)^2))^0.5)</f>
        <v>-24.074945097283958</v>
      </c>
      <c r="AP419" s="152"/>
      <c r="AQ419" s="64">
        <f t="shared" si="1311"/>
        <v>7.8199999999999799</v>
      </c>
      <c r="AR419" s="65">
        <f t="shared" si="1324"/>
        <v>-2.1003793849077012E-4</v>
      </c>
      <c r="AS419" s="66">
        <f t="shared" si="1325"/>
        <v>13.88575083402684</v>
      </c>
      <c r="AT419" s="67">
        <f t="shared" si="1326"/>
        <v>-2.1003793849077012E-4</v>
      </c>
      <c r="AU419" s="13">
        <f t="shared" ref="AU419:AU482" si="1340">(AS420-AS419)/(AQ420-AQ419)</f>
        <v>-1.7789788658114014</v>
      </c>
      <c r="AV419" s="66">
        <f t="shared" si="1327"/>
        <v>-4.9416079605872259E-3</v>
      </c>
      <c r="AW419" s="47">
        <f t="shared" si="1328"/>
        <v>-43.154970660928171</v>
      </c>
    </row>
    <row r="420" spans="2:49" ht="18.649999999999999" customHeight="1">
      <c r="AO420" s="48"/>
      <c r="AQ420" s="64">
        <f t="shared" si="1311"/>
        <v>7.8399999999999803</v>
      </c>
      <c r="AR420" s="65">
        <f t="shared" si="1324"/>
        <v>-2.0793739810848126E-4</v>
      </c>
      <c r="AS420" s="66">
        <f t="shared" si="1325"/>
        <v>13.850171256710611</v>
      </c>
      <c r="AT420" s="67">
        <f t="shared" si="1326"/>
        <v>-2.0793739810848126E-4</v>
      </c>
      <c r="AU420" s="13">
        <f t="shared" si="1340"/>
        <v>-1.7698663801342485</v>
      </c>
      <c r="AV420" s="66">
        <f t="shared" si="1327"/>
        <v>-4.9162955003729126E-3</v>
      </c>
      <c r="AW420" s="47">
        <f t="shared" si="1328"/>
        <v>-43.198621027229869</v>
      </c>
    </row>
    <row r="421" spans="2:49" ht="18.649999999999999" customHeight="1" thickBot="1">
      <c r="E421" s="29" t="s">
        <v>9</v>
      </c>
      <c r="J421" s="29" t="s">
        <v>10</v>
      </c>
      <c r="O421" s="29" t="s">
        <v>11</v>
      </c>
      <c r="T421" s="29" t="s">
        <v>12</v>
      </c>
      <c r="Y421" s="29" t="s">
        <v>13</v>
      </c>
      <c r="AD421" s="29" t="s">
        <v>12</v>
      </c>
      <c r="AI421" s="29" t="s">
        <v>81</v>
      </c>
      <c r="AQ421" s="64">
        <f t="shared" si="1311"/>
        <v>7.8599999999999799</v>
      </c>
      <c r="AR421" s="65">
        <f t="shared" si="1324"/>
        <v>-2.0586295870637702E-4</v>
      </c>
      <c r="AS421" s="66">
        <f t="shared" si="1325"/>
        <v>13.814773929107927</v>
      </c>
      <c r="AT421" s="67">
        <f t="shared" si="1326"/>
        <v>-2.0586295870637702E-4</v>
      </c>
      <c r="AU421" s="13">
        <f t="shared" si="1340"/>
        <v>-1.7608238718303453</v>
      </c>
      <c r="AV421" s="66">
        <f t="shared" si="1327"/>
        <v>-4.8911774217509588E-3</v>
      </c>
      <c r="AW421" s="47">
        <f t="shared" si="1328"/>
        <v>-43.242163941533782</v>
      </c>
    </row>
    <row r="422" spans="2:49" ht="18.649999999999999" customHeight="1" thickBot="1">
      <c r="B422" s="28"/>
      <c r="D422" s="227" t="s">
        <v>70</v>
      </c>
      <c r="E422" s="228"/>
      <c r="F422" s="229" t="s">
        <v>71</v>
      </c>
      <c r="G422" s="230"/>
      <c r="H422" s="203"/>
      <c r="I422" s="231" t="s">
        <v>15</v>
      </c>
      <c r="J422" s="232"/>
      <c r="K422" s="233" t="s">
        <v>16</v>
      </c>
      <c r="L422" s="234"/>
      <c r="M422" s="30"/>
      <c r="N422" s="231" t="s">
        <v>72</v>
      </c>
      <c r="O422" s="232"/>
      <c r="P422" s="233" t="s">
        <v>73</v>
      </c>
      <c r="Q422" s="234"/>
      <c r="R422" s="30"/>
      <c r="S422" s="227" t="s">
        <v>74</v>
      </c>
      <c r="T422" s="228"/>
      <c r="U422" s="229" t="s">
        <v>75</v>
      </c>
      <c r="V422" s="230"/>
      <c r="W422" s="8"/>
      <c r="X422" s="231" t="s">
        <v>76</v>
      </c>
      <c r="Y422" s="232"/>
      <c r="Z422" s="233" t="s">
        <v>77</v>
      </c>
      <c r="AA422" s="234"/>
      <c r="AB422" s="8"/>
      <c r="AC422" s="231" t="s">
        <v>78</v>
      </c>
      <c r="AD422" s="232"/>
      <c r="AE422" s="233" t="s">
        <v>17</v>
      </c>
      <c r="AF422" s="234"/>
      <c r="AG422" s="8"/>
      <c r="AH422" s="231" t="s">
        <v>79</v>
      </c>
      <c r="AI422" s="232"/>
      <c r="AJ422" s="233" t="s">
        <v>80</v>
      </c>
      <c r="AK422" s="234"/>
      <c r="AL422" s="8"/>
      <c r="AM422" s="35" t="s">
        <v>82</v>
      </c>
      <c r="AO422" s="147" t="s">
        <v>83</v>
      </c>
      <c r="AP422" s="153"/>
      <c r="AQ422" s="64">
        <f t="shared" si="1311"/>
        <v>7.8799999999999804</v>
      </c>
      <c r="AR422" s="65">
        <f t="shared" si="1324"/>
        <v>-2.0381423348036316E-4</v>
      </c>
      <c r="AS422" s="66">
        <f t="shared" si="1325"/>
        <v>13.77955745167132</v>
      </c>
      <c r="AT422" s="67">
        <f t="shared" si="1326"/>
        <v>-2.0381423348036316E-4</v>
      </c>
      <c r="AU422" s="13">
        <f t="shared" si="1340"/>
        <v>-1.7518506248689487</v>
      </c>
      <c r="AV422" s="66">
        <f t="shared" si="1327"/>
        <v>-4.8662517357470798E-3</v>
      </c>
      <c r="AW422" s="47">
        <f t="shared" si="1328"/>
        <v>-43.285599920462417</v>
      </c>
    </row>
    <row r="423" spans="2:49" ht="18.649999999999999" customHeight="1" thickTop="1" thickBot="1">
      <c r="B423" s="55">
        <v>1.22</v>
      </c>
      <c r="D423" s="37">
        <v>1</v>
      </c>
      <c r="E423" s="38">
        <v>0</v>
      </c>
      <c r="F423" s="39">
        <v>0</v>
      </c>
      <c r="G423" s="40">
        <f t="shared" ref="G423" si="1341">-1/($E$8*$B423)</f>
        <v>-0.5239180327868852</v>
      </c>
      <c r="I423" s="37">
        <v>1</v>
      </c>
      <c r="J423" s="41">
        <v>0</v>
      </c>
      <c r="K423" s="39">
        <v>0</v>
      </c>
      <c r="L423" s="40">
        <v>0</v>
      </c>
      <c r="N423" s="37">
        <f t="shared" ref="N423" si="1342">D423*I423+F423*I426-E423*J423-G423*J426</f>
        <v>0.45798114691179759</v>
      </c>
      <c r="O423" s="41">
        <f t="shared" ref="O423" si="1343">(D423*J423+E423*I423+F423*J426+G423*I426)</f>
        <v>0</v>
      </c>
      <c r="P423" s="39">
        <f t="shared" ref="P423" si="1344">D423*K423+F423*K426-E423*L423-G423*L426</f>
        <v>0</v>
      </c>
      <c r="Q423" s="40">
        <f t="shared" ref="Q423" si="1345">(D423*L423+E423*K423+F423*L426+G423*K426)</f>
        <v>-0.5239180327868852</v>
      </c>
      <c r="S423" s="37">
        <v>1</v>
      </c>
      <c r="T423" s="38">
        <v>0</v>
      </c>
      <c r="U423" s="39">
        <v>0</v>
      </c>
      <c r="V423" s="40">
        <f t="shared" ref="V423" si="1346">-1/($T$8*$B423)</f>
        <v>-1.0260491803278686</v>
      </c>
      <c r="X423" s="37">
        <f t="shared" ref="X423" si="1347">N423*S423+P423*S426-O423*T423-Q423*T426</f>
        <v>0.45798114691179759</v>
      </c>
      <c r="Y423" s="41">
        <f t="shared" ref="Y423" si="1348">(N423*T423+O423*S423+P423*T426+Q423*S426)</f>
        <v>0</v>
      </c>
      <c r="Z423" s="39">
        <f t="shared" ref="Z423" si="1349">N423*U423+P423*U426-O423*V423-Q423*V426</f>
        <v>0</v>
      </c>
      <c r="AA423" s="40">
        <f t="shared" ref="AA423" si="1350">(N423*V423+O423*U423+P423*V426+Q423*U426)</f>
        <v>-0.99382921318135231</v>
      </c>
      <c r="AB423" s="8"/>
      <c r="AC423" s="37">
        <v>1</v>
      </c>
      <c r="AD423" s="38">
        <v>0</v>
      </c>
      <c r="AE423" s="39">
        <v>0</v>
      </c>
      <c r="AF423" s="40">
        <v>0</v>
      </c>
      <c r="AH423" s="37">
        <f>X423*AC423+Z423*AC426-Y423*AD423-AA423*AD426</f>
        <v>-0.20018632258809876</v>
      </c>
      <c r="AI423" s="41">
        <f>(X423*AD423+Y423*AC423+Z423*AD426+AA423*AC426)</f>
        <v>0</v>
      </c>
      <c r="AJ423" s="39">
        <f>X423*AE423+Z423*AE426-Y423*AF423-AA423*AF426</f>
        <v>0</v>
      </c>
      <c r="AK423" s="40">
        <f>(X423*AF423+Y423*AE423+Z423*AF426+AA423*AE426)</f>
        <v>-0.99382921318135231</v>
      </c>
      <c r="AL423" s="8"/>
      <c r="AM423" s="43">
        <f t="shared" ref="AM423" si="1351">20*LOG((2*$AH$8)/(($AH$8*AH423+AJ423+$AH$8*AH426+AJ426)^2+($AH$8*AI423+AK423+$AH$8*AI426+AK426)^2)^0.5)</f>
        <v>-2.0833457639277062E-2</v>
      </c>
      <c r="AO423" s="148">
        <f t="shared" ref="AO423" si="1352">((AH423^2+AI423^2)/(AH426^2+AI426^2))^0.5</f>
        <v>0.20143084670562775</v>
      </c>
      <c r="AP423" s="153"/>
      <c r="AQ423" s="64">
        <f t="shared" si="1311"/>
        <v>7.8999999999999799</v>
      </c>
      <c r="AR423" s="65">
        <f t="shared" si="1324"/>
        <v>-2.017908422857768E-4</v>
      </c>
      <c r="AS423" s="66">
        <f t="shared" si="1325"/>
        <v>13.744520439173941</v>
      </c>
      <c r="AT423" s="67">
        <f t="shared" si="1326"/>
        <v>-2.017908422857768E-4</v>
      </c>
      <c r="AU423" s="13">
        <f t="shared" si="1340"/>
        <v>-1.742945932368301</v>
      </c>
      <c r="AV423" s="66">
        <f t="shared" si="1327"/>
        <v>-4.8415164788008364E-3</v>
      </c>
      <c r="AW423" s="47">
        <f t="shared" si="1328"/>
        <v>-43.328929477019756</v>
      </c>
    </row>
    <row r="424" spans="2:49" ht="18.649999999999999" customHeight="1" thickBot="1">
      <c r="D424" s="45"/>
      <c r="G424" s="46"/>
      <c r="I424" s="45"/>
      <c r="L424" s="46"/>
      <c r="N424" s="45"/>
      <c r="Q424" s="46"/>
      <c r="S424" s="45"/>
      <c r="V424" s="46"/>
      <c r="X424" s="45"/>
      <c r="AA424" s="46"/>
      <c r="AC424" s="45"/>
      <c r="AF424" s="46"/>
      <c r="AH424" s="45"/>
      <c r="AK424" s="46"/>
      <c r="AO424" s="149"/>
      <c r="AP424" s="149"/>
      <c r="AQ424" s="64">
        <f t="shared" si="1311"/>
        <v>7.9199999999999697</v>
      </c>
      <c r="AR424" s="65">
        <f t="shared" si="1324"/>
        <v>-1.9979241148017861E-4</v>
      </c>
      <c r="AS424" s="66">
        <f t="shared" si="1325"/>
        <v>13.709661520526593</v>
      </c>
      <c r="AT424" s="67">
        <f t="shared" si="1326"/>
        <v>-1.9979241148017861E-4</v>
      </c>
      <c r="AU424" s="13">
        <f t="shared" si="1340"/>
        <v>-1.7341090964596395</v>
      </c>
      <c r="AV424" s="66">
        <f t="shared" si="1327"/>
        <v>-4.8169697123878873E-3</v>
      </c>
      <c r="AW424" s="47">
        <f t="shared" si="1328"/>
        <v>-43.372153120624304</v>
      </c>
    </row>
    <row r="425" spans="2:49" ht="18.649999999999999" customHeight="1" thickBot="1">
      <c r="D425" s="227" t="s">
        <v>70</v>
      </c>
      <c r="E425" s="228"/>
      <c r="F425" s="229" t="s">
        <v>71</v>
      </c>
      <c r="G425" s="230"/>
      <c r="H425" s="203"/>
      <c r="I425" s="231" t="s">
        <v>15</v>
      </c>
      <c r="J425" s="232"/>
      <c r="K425" s="233" t="s">
        <v>16</v>
      </c>
      <c r="L425" s="234"/>
      <c r="M425" s="30"/>
      <c r="N425" s="231" t="s">
        <v>72</v>
      </c>
      <c r="O425" s="232"/>
      <c r="P425" s="233" t="s">
        <v>73</v>
      </c>
      <c r="Q425" s="234"/>
      <c r="R425" s="30"/>
      <c r="S425" s="227" t="s">
        <v>74</v>
      </c>
      <c r="T425" s="228"/>
      <c r="U425" s="229" t="s">
        <v>75</v>
      </c>
      <c r="V425" s="230"/>
      <c r="W425" s="8"/>
      <c r="X425" s="231" t="s">
        <v>76</v>
      </c>
      <c r="Y425" s="232"/>
      <c r="Z425" s="233" t="s">
        <v>77</v>
      </c>
      <c r="AA425" s="234"/>
      <c r="AB425" s="8"/>
      <c r="AC425" s="231" t="s">
        <v>78</v>
      </c>
      <c r="AD425" s="232"/>
      <c r="AE425" s="233" t="s">
        <v>17</v>
      </c>
      <c r="AF425" s="234"/>
      <c r="AG425" s="8"/>
      <c r="AH425" s="231" t="s">
        <v>79</v>
      </c>
      <c r="AI425" s="232"/>
      <c r="AJ425" s="233" t="s">
        <v>80</v>
      </c>
      <c r="AK425" s="234"/>
      <c r="AL425" s="8"/>
      <c r="AM425" s="52" t="s">
        <v>84</v>
      </c>
      <c r="AO425" s="150" t="s">
        <v>85</v>
      </c>
      <c r="AP425" s="152"/>
      <c r="AQ425" s="64">
        <f t="shared" si="1311"/>
        <v>7.9399999999999702</v>
      </c>
      <c r="AR425" s="65">
        <f t="shared" si="1324"/>
        <v>-1.9781857382014894E-4</v>
      </c>
      <c r="AS425" s="66">
        <f t="shared" si="1325"/>
        <v>13.674979338597399</v>
      </c>
      <c r="AT425" s="67">
        <f t="shared" si="1326"/>
        <v>-1.9781857382014894E-4</v>
      </c>
      <c r="AU425" s="13">
        <f t="shared" si="1340"/>
        <v>-1.7253394281454262</v>
      </c>
      <c r="AV425" s="66">
        <f t="shared" si="1327"/>
        <v>-4.7926095226261834E-3</v>
      </c>
      <c r="AW425" s="47">
        <f t="shared" si="1328"/>
        <v>-43.415271357140625</v>
      </c>
    </row>
    <row r="426" spans="2:49" ht="18.649999999999999" customHeight="1" thickTop="1" thickBot="1">
      <c r="D426" s="37">
        <v>0</v>
      </c>
      <c r="E426" s="41">
        <v>0</v>
      </c>
      <c r="F426" s="39">
        <v>1</v>
      </c>
      <c r="G426" s="40">
        <v>0</v>
      </c>
      <c r="I426" s="37">
        <v>0</v>
      </c>
      <c r="J426" s="41">
        <f t="shared" ref="J426" si="1353">IF(0=(1-$J$8*$K$8*$B423^2),10^14,$B423*$K$8/(1-$J$8*$K$8*$B423^2))</f>
        <v>-1.0345489545473998</v>
      </c>
      <c r="K426" s="39">
        <v>1</v>
      </c>
      <c r="L426" s="40">
        <v>0</v>
      </c>
      <c r="N426" s="37">
        <f t="shared" ref="N426" si="1354">D426*I423+F426*I426-E426*J423-G426*J426</f>
        <v>0</v>
      </c>
      <c r="O426" s="41">
        <f t="shared" ref="O426" si="1355">(D426*J423+E426*I423+F426*J426+G426*I426)</f>
        <v>-1.0345489545473998</v>
      </c>
      <c r="P426" s="39">
        <f t="shared" ref="P426" si="1356">D426*K423+F426*K426-E426*L423-G426*L426</f>
        <v>1</v>
      </c>
      <c r="Q426" s="40">
        <f t="shared" ref="Q426" si="1357">(D426*L423+E426*K423+F426*L426+G426*K426)</f>
        <v>0</v>
      </c>
      <c r="S426" s="37">
        <v>0</v>
      </c>
      <c r="T426" s="41">
        <v>0</v>
      </c>
      <c r="U426" s="39">
        <v>1</v>
      </c>
      <c r="V426" s="40">
        <v>0</v>
      </c>
      <c r="X426" s="37">
        <f t="shared" ref="X426" si="1358">N426*S423+P426*S426-O426*T423-Q426*T426</f>
        <v>0</v>
      </c>
      <c r="Y426" s="41">
        <f t="shared" ref="Y426" si="1359">(N426*T423+O426*S423+P426*T426+Q426*S426)</f>
        <v>-1.0345489545473998</v>
      </c>
      <c r="Z426" s="39">
        <f t="shared" ref="Z426" si="1360">N426*U423+P426*U426-O426*V423-Q426*V426</f>
        <v>-6.1498106822412968E-2</v>
      </c>
      <c r="AA426" s="40">
        <f t="shared" ref="AA426" si="1361">(N426*V423+O426*U423+P426*V426+Q426*U426)</f>
        <v>0</v>
      </c>
      <c r="AB426" s="8"/>
      <c r="AC426" s="37">
        <v>0</v>
      </c>
      <c r="AD426" s="40">
        <f>-1/($AD$8*$B423)</f>
        <v>-0.66225409836065574</v>
      </c>
      <c r="AE426" s="39">
        <v>1</v>
      </c>
      <c r="AF426" s="40">
        <v>0</v>
      </c>
      <c r="AH426" s="37">
        <f>X426*AC423+Z426*AC426-Y426*AD423-AA426*AD426</f>
        <v>0</v>
      </c>
      <c r="AI426" s="41">
        <f>(X426*AD423+Y426*AC423+Z426*AD426+AA426*AC426)</f>
        <v>-0.99382158126283537</v>
      </c>
      <c r="AJ426" s="39">
        <f>X426*AE423+Z426*AE426-Y426*AF423-AA426*AF426</f>
        <v>-6.1498106822412968E-2</v>
      </c>
      <c r="AK426" s="40">
        <f>(X426*AF423+Y426*AE423+Z426*AF426+AA426*AE426)</f>
        <v>0</v>
      </c>
      <c r="AL426" s="8"/>
      <c r="AM426" s="54">
        <f t="shared" ref="AM426" si="1362">(180/PI())*ATAN(-1*(($AH414*AI423+AK423+$AH$8*AI426+AK426)/($AH$8*AH423+AJ423+$AH$8*AH426+AJ426)))</f>
        <v>-82.499851582803061</v>
      </c>
      <c r="AO426" s="151">
        <f t="shared" ref="AO426" si="1363">20*LOG(((($AH$8*AH423+AJ423-$AH$8*AH426-AJ426)^2+($AH$8*AI423+AK423-$AH$8*AI426-AK426)^2)/(($AH$8*AH423+AJ423+$AH$8*AH426+AJ426)^2+($AH$8*AI423+AK423+$AH$8*AI426+AK426)^2))^0.5)</f>
        <v>-23.200642138516486</v>
      </c>
      <c r="AP426" s="152"/>
      <c r="AQ426" s="64">
        <f t="shared" si="1311"/>
        <v>7.9599999999999698</v>
      </c>
      <c r="AR426" s="65">
        <f t="shared" si="1324"/>
        <v>-1.95868968323368E-4</v>
      </c>
      <c r="AS426" s="66">
        <f t="shared" si="1325"/>
        <v>13.640472550034492</v>
      </c>
      <c r="AT426" s="67">
        <f t="shared" si="1326"/>
        <v>-1.95868968323368E-4</v>
      </c>
      <c r="AU426" s="13">
        <f t="shared" si="1340"/>
        <v>-1.7166362471681176</v>
      </c>
      <c r="AV426" s="66">
        <f t="shared" si="1327"/>
        <v>-4.7684340199114373E-3</v>
      </c>
      <c r="AW426" s="47">
        <f t="shared" si="1328"/>
        <v>-43.458284688911455</v>
      </c>
    </row>
    <row r="427" spans="2:49" ht="18.649999999999999" customHeight="1">
      <c r="AO427" s="48"/>
      <c r="AQ427" s="64">
        <f t="shared" si="1311"/>
        <v>7.9799999999999702</v>
      </c>
      <c r="AR427" s="65">
        <f t="shared" si="1324"/>
        <v>-1.9394324014612626E-4</v>
      </c>
      <c r="AS427" s="66">
        <f t="shared" si="1325"/>
        <v>13.606139825091129</v>
      </c>
      <c r="AT427" s="67">
        <f t="shared" si="1326"/>
        <v>-1.9394324014612626E-4</v>
      </c>
      <c r="AU427" s="13">
        <f t="shared" si="1340"/>
        <v>-1.7079988818739986</v>
      </c>
      <c r="AV427" s="66">
        <f t="shared" si="1327"/>
        <v>-4.7444413385388847E-3</v>
      </c>
      <c r="AW427" s="47">
        <f t="shared" si="1328"/>
        <v>-43.501193614789521</v>
      </c>
    </row>
    <row r="428" spans="2:49" ht="18.649999999999999" customHeight="1" thickBot="1">
      <c r="E428" s="29" t="s">
        <v>9</v>
      </c>
      <c r="J428" s="29" t="s">
        <v>10</v>
      </c>
      <c r="O428" s="29" t="s">
        <v>11</v>
      </c>
      <c r="T428" s="29" t="s">
        <v>12</v>
      </c>
      <c r="Y428" s="29" t="s">
        <v>13</v>
      </c>
      <c r="AD428" s="29" t="s">
        <v>12</v>
      </c>
      <c r="AI428" s="29" t="s">
        <v>81</v>
      </c>
      <c r="AQ428" s="64">
        <f t="shared" si="1311"/>
        <v>7.9999999999999698</v>
      </c>
      <c r="AR428" s="65">
        <f t="shared" si="1324"/>
        <v>-1.920410404733721E-4</v>
      </c>
      <c r="AS428" s="66">
        <f t="shared" si="1325"/>
        <v>13.571979847453649</v>
      </c>
      <c r="AT428" s="67">
        <f t="shared" si="1326"/>
        <v>-1.920410404733721E-4</v>
      </c>
      <c r="AU428" s="13">
        <f t="shared" si="1340"/>
        <v>-1.6994266690846167</v>
      </c>
      <c r="AV428" s="66">
        <f t="shared" si="1327"/>
        <v>-4.7206296363461577E-3</v>
      </c>
      <c r="AW428" s="47">
        <f t="shared" si="1328"/>
        <v>-43.543998630167735</v>
      </c>
    </row>
    <row r="429" spans="2:49" ht="18.649999999999999" customHeight="1" thickBot="1">
      <c r="B429" s="28"/>
      <c r="D429" s="227" t="s">
        <v>70</v>
      </c>
      <c r="E429" s="228"/>
      <c r="F429" s="229" t="s">
        <v>71</v>
      </c>
      <c r="G429" s="230"/>
      <c r="H429" s="203"/>
      <c r="I429" s="231" t="s">
        <v>15</v>
      </c>
      <c r="J429" s="232"/>
      <c r="K429" s="233" t="s">
        <v>16</v>
      </c>
      <c r="L429" s="234"/>
      <c r="M429" s="30"/>
      <c r="N429" s="231" t="s">
        <v>72</v>
      </c>
      <c r="O429" s="232"/>
      <c r="P429" s="233" t="s">
        <v>73</v>
      </c>
      <c r="Q429" s="234"/>
      <c r="R429" s="30"/>
      <c r="S429" s="227" t="s">
        <v>74</v>
      </c>
      <c r="T429" s="228"/>
      <c r="U429" s="229" t="s">
        <v>75</v>
      </c>
      <c r="V429" s="230"/>
      <c r="W429" s="8"/>
      <c r="X429" s="231" t="s">
        <v>76</v>
      </c>
      <c r="Y429" s="232"/>
      <c r="Z429" s="233" t="s">
        <v>77</v>
      </c>
      <c r="AA429" s="234"/>
      <c r="AB429" s="8"/>
      <c r="AC429" s="231" t="s">
        <v>78</v>
      </c>
      <c r="AD429" s="232"/>
      <c r="AE429" s="233" t="s">
        <v>17</v>
      </c>
      <c r="AF429" s="234"/>
      <c r="AG429" s="8"/>
      <c r="AH429" s="231" t="s">
        <v>79</v>
      </c>
      <c r="AI429" s="232"/>
      <c r="AJ429" s="233" t="s">
        <v>80</v>
      </c>
      <c r="AK429" s="234"/>
      <c r="AL429" s="8"/>
      <c r="AM429" s="35" t="s">
        <v>82</v>
      </c>
      <c r="AO429" s="147" t="s">
        <v>83</v>
      </c>
      <c r="AP429" s="153"/>
      <c r="AQ429" s="64">
        <f t="shared" si="1311"/>
        <v>8.0199999999999694</v>
      </c>
      <c r="AR429" s="65">
        <f t="shared" si="1324"/>
        <v>-1.9016202640200931E-4</v>
      </c>
      <c r="AS429" s="66">
        <f t="shared" si="1325"/>
        <v>13.537991314071958</v>
      </c>
      <c r="AT429" s="67">
        <f t="shared" si="1326"/>
        <v>-1.9016202640200931E-4</v>
      </c>
      <c r="AU429" s="13">
        <f t="shared" si="1340"/>
        <v>-1.6909189539677096</v>
      </c>
      <c r="AV429" s="66">
        <f t="shared" si="1327"/>
        <v>-4.6969970943547493E-3</v>
      </c>
      <c r="AW429" s="47">
        <f t="shared" si="1328"/>
        <v>-43.586700227011228</v>
      </c>
    </row>
    <row r="430" spans="2:49" ht="18.649999999999999" customHeight="1" thickTop="1" thickBot="1">
      <c r="B430" s="55">
        <v>1.24</v>
      </c>
      <c r="D430" s="37">
        <v>1</v>
      </c>
      <c r="E430" s="38">
        <v>0</v>
      </c>
      <c r="F430" s="39">
        <v>0</v>
      </c>
      <c r="G430" s="40">
        <f t="shared" ref="G430" si="1364">-1/($E$8*$B430)</f>
        <v>-0.51546774193548384</v>
      </c>
      <c r="I430" s="37">
        <v>1</v>
      </c>
      <c r="J430" s="41">
        <v>0</v>
      </c>
      <c r="K430" s="39">
        <v>0</v>
      </c>
      <c r="L430" s="40">
        <v>0</v>
      </c>
      <c r="N430" s="37">
        <f t="shared" ref="N430" si="1365">D430*I430+F430*I433-E430*J430-G430*J433</f>
        <v>0.47808697598274663</v>
      </c>
      <c r="O430" s="41">
        <f t="shared" ref="O430" si="1366">(D430*J430+E430*I430+F430*J433+G430*I433)</f>
        <v>0</v>
      </c>
      <c r="P430" s="39">
        <f t="shared" ref="P430" si="1367">D430*K430+F430*K433-E430*L430-G430*L433</f>
        <v>0</v>
      </c>
      <c r="Q430" s="40">
        <f t="shared" ref="Q430" si="1368">(D430*L430+E430*K430+F430*L433+G430*K433)</f>
        <v>-0.51546774193548384</v>
      </c>
      <c r="S430" s="37">
        <v>1</v>
      </c>
      <c r="T430" s="38">
        <v>0</v>
      </c>
      <c r="U430" s="39">
        <v>0</v>
      </c>
      <c r="V430" s="40">
        <f t="shared" ref="V430" si="1369">-1/($T$8*$B430)</f>
        <v>-1.0094999999999998</v>
      </c>
      <c r="X430" s="37">
        <f t="shared" ref="X430" si="1370">N430*S430+P430*S433-O430*T430-Q430*T433</f>
        <v>0.47808697598274663</v>
      </c>
      <c r="Y430" s="41">
        <f t="shared" ref="Y430" si="1371">(N430*T430+O430*S430+P430*T433+Q430*S433)</f>
        <v>0</v>
      </c>
      <c r="Z430" s="39">
        <f t="shared" ref="Z430" si="1372">N430*U430+P430*U433-O430*V430-Q430*V433</f>
        <v>0</v>
      </c>
      <c r="AA430" s="40">
        <f t="shared" ref="AA430" si="1373">(N430*V430+O430*U430+P430*V433+Q430*U433)</f>
        <v>-0.99809654419006644</v>
      </c>
      <c r="AB430" s="8"/>
      <c r="AC430" s="37">
        <v>1</v>
      </c>
      <c r="AD430" s="38">
        <v>0</v>
      </c>
      <c r="AE430" s="39">
        <v>0</v>
      </c>
      <c r="AF430" s="40">
        <v>0</v>
      </c>
      <c r="AH430" s="37">
        <f>X430*AC430+Z430*AC433-Y430*AD430-AA430*AD433</f>
        <v>-0.1722453650481921</v>
      </c>
      <c r="AI430" s="41">
        <f>(X430*AD430+Y430*AC430+Z430*AD433+AA430*AC433)</f>
        <v>0</v>
      </c>
      <c r="AJ430" s="39">
        <f>X430*AE430+Z430*AE433-Y430*AF430-AA430*AF433</f>
        <v>0</v>
      </c>
      <c r="AK430" s="40">
        <f>(X430*AF430+Y430*AE430+Z430*AF433+AA430*AE433)</f>
        <v>-0.99809654419006644</v>
      </c>
      <c r="AL430" s="8"/>
      <c r="AM430" s="43">
        <f t="shared" ref="AM430" si="1374">20*LOG((2*$AH$8)/(($AH$8*AH430+AJ430+$AH$8*AH433+AJ433)^2+($AH$8*AI430+AK430+$AH$8*AI433+AK433)^2)^0.5)</f>
        <v>-2.4400413450414771E-2</v>
      </c>
      <c r="AO430" s="148">
        <f t="shared" ref="AO430" si="1375">((AH430^2+AI430^2)/(AH433^2+AI433^2))^0.5</f>
        <v>0.17257510189627914</v>
      </c>
      <c r="AP430" s="153"/>
      <c r="AQ430" s="64">
        <f t="shared" si="1311"/>
        <v>8.0399999999999707</v>
      </c>
      <c r="AR430" s="65">
        <f t="shared" si="1324"/>
        <v>-1.8830586081648051E-4</v>
      </c>
      <c r="AS430" s="66">
        <f t="shared" si="1325"/>
        <v>13.504172934992601</v>
      </c>
      <c r="AT430" s="67">
        <f t="shared" si="1326"/>
        <v>-1.8830586081648051E-4</v>
      </c>
      <c r="AU430" s="13">
        <f t="shared" si="1340"/>
        <v>-1.6824750899118084</v>
      </c>
      <c r="AV430" s="66">
        <f t="shared" si="1327"/>
        <v>-4.6735419164216901E-3</v>
      </c>
      <c r="AW430" s="47">
        <f t="shared" si="1328"/>
        <v>-43.629298893886805</v>
      </c>
    </row>
    <row r="431" spans="2:49" ht="18.649999999999999" customHeight="1" thickBot="1">
      <c r="D431" s="45"/>
      <c r="G431" s="46"/>
      <c r="I431" s="45"/>
      <c r="L431" s="46"/>
      <c r="N431" s="45"/>
      <c r="Q431" s="46"/>
      <c r="S431" s="45"/>
      <c r="V431" s="46"/>
      <c r="X431" s="45"/>
      <c r="AA431" s="46"/>
      <c r="AC431" s="45"/>
      <c r="AF431" s="46"/>
      <c r="AH431" s="45"/>
      <c r="AK431" s="46"/>
      <c r="AO431" s="149"/>
      <c r="AP431" s="149"/>
      <c r="AQ431" s="64">
        <f t="shared" si="1311"/>
        <v>8.0599999999999703</v>
      </c>
      <c r="AR431" s="65">
        <f t="shared" si="1324"/>
        <v>-1.8647221228749536E-4</v>
      </c>
      <c r="AS431" s="66">
        <f t="shared" si="1325"/>
        <v>13.470523433194366</v>
      </c>
      <c r="AT431" s="67">
        <f t="shared" si="1326"/>
        <v>-1.8647221228749536E-4</v>
      </c>
      <c r="AU431" s="13">
        <f t="shared" si="1340"/>
        <v>-1.6740944384018877</v>
      </c>
      <c r="AV431" s="66">
        <f t="shared" si="1327"/>
        <v>-4.650262328894132E-3</v>
      </c>
      <c r="AW431" s="47">
        <f t="shared" si="1328"/>
        <v>-43.671795115993497</v>
      </c>
    </row>
    <row r="432" spans="2:49" ht="18.649999999999999" customHeight="1" thickBot="1">
      <c r="D432" s="227" t="s">
        <v>70</v>
      </c>
      <c r="E432" s="228"/>
      <c r="F432" s="229" t="s">
        <v>71</v>
      </c>
      <c r="G432" s="230"/>
      <c r="H432" s="203"/>
      <c r="I432" s="231" t="s">
        <v>15</v>
      </c>
      <c r="J432" s="232"/>
      <c r="K432" s="233" t="s">
        <v>16</v>
      </c>
      <c r="L432" s="234"/>
      <c r="M432" s="30"/>
      <c r="N432" s="231" t="s">
        <v>72</v>
      </c>
      <c r="O432" s="232"/>
      <c r="P432" s="233" t="s">
        <v>73</v>
      </c>
      <c r="Q432" s="234"/>
      <c r="R432" s="30"/>
      <c r="S432" s="227" t="s">
        <v>74</v>
      </c>
      <c r="T432" s="228"/>
      <c r="U432" s="229" t="s">
        <v>75</v>
      </c>
      <c r="V432" s="230"/>
      <c r="W432" s="8"/>
      <c r="X432" s="231" t="s">
        <v>76</v>
      </c>
      <c r="Y432" s="232"/>
      <c r="Z432" s="233" t="s">
        <v>77</v>
      </c>
      <c r="AA432" s="234"/>
      <c r="AB432" s="8"/>
      <c r="AC432" s="231" t="s">
        <v>78</v>
      </c>
      <c r="AD432" s="232"/>
      <c r="AE432" s="233" t="s">
        <v>17</v>
      </c>
      <c r="AF432" s="234"/>
      <c r="AG432" s="8"/>
      <c r="AH432" s="231" t="s">
        <v>79</v>
      </c>
      <c r="AI432" s="232"/>
      <c r="AJ432" s="233" t="s">
        <v>80</v>
      </c>
      <c r="AK432" s="234"/>
      <c r="AL432" s="8"/>
      <c r="AM432" s="52" t="s">
        <v>84</v>
      </c>
      <c r="AO432" s="150" t="s">
        <v>85</v>
      </c>
      <c r="AP432" s="152"/>
      <c r="AQ432" s="64">
        <f t="shared" si="1311"/>
        <v>8.0799999999999699</v>
      </c>
      <c r="AR432" s="65">
        <f t="shared" si="1324"/>
        <v>-1.8466075496304456E-4</v>
      </c>
      <c r="AS432" s="66">
        <f t="shared" si="1325"/>
        <v>13.437041544426329</v>
      </c>
      <c r="AT432" s="67">
        <f t="shared" si="1326"/>
        <v>-1.8466075496304456E-4</v>
      </c>
      <c r="AU432" s="13">
        <f t="shared" si="1340"/>
        <v>-1.665776368898122</v>
      </c>
      <c r="AV432" s="66">
        <f t="shared" si="1327"/>
        <v>-4.6271565802725612E-3</v>
      </c>
      <c r="AW432" s="47">
        <f t="shared" si="1328"/>
        <v>-43.714189375192703</v>
      </c>
    </row>
    <row r="433" spans="2:49" ht="18.649999999999999" customHeight="1" thickTop="1" thickBot="1">
      <c r="D433" s="37">
        <v>0</v>
      </c>
      <c r="E433" s="41">
        <v>0</v>
      </c>
      <c r="F433" s="39">
        <v>1</v>
      </c>
      <c r="G433" s="40">
        <v>0</v>
      </c>
      <c r="I433" s="37">
        <v>0</v>
      </c>
      <c r="J433" s="41">
        <f t="shared" ref="J433" si="1376">IF(0=(1-$J$8*$K$8*$B430^2),10^14,$B430*$K$8/(1-$J$8*$K$8*$B430^2))</f>
        <v>-1.0125037544688418</v>
      </c>
      <c r="K433" s="39">
        <v>1</v>
      </c>
      <c r="L433" s="40">
        <v>0</v>
      </c>
      <c r="N433" s="37">
        <f t="shared" ref="N433" si="1377">D433*I430+F433*I433-E433*J430-G433*J433</f>
        <v>0</v>
      </c>
      <c r="O433" s="41">
        <f t="shared" ref="O433" si="1378">(D433*J430+E433*I430+F433*J433+G433*I433)</f>
        <v>-1.0125037544688418</v>
      </c>
      <c r="P433" s="39">
        <f t="shared" ref="P433" si="1379">D433*K430+F433*K433-E433*L430-G433*L433</f>
        <v>1</v>
      </c>
      <c r="Q433" s="40">
        <f t="shared" ref="Q433" si="1380">(D433*L430+E433*K430+F433*L433+G433*K433)</f>
        <v>0</v>
      </c>
      <c r="S433" s="37">
        <v>0</v>
      </c>
      <c r="T433" s="41">
        <v>0</v>
      </c>
      <c r="U433" s="39">
        <v>1</v>
      </c>
      <c r="V433" s="40">
        <v>0</v>
      </c>
      <c r="X433" s="37">
        <f t="shared" ref="X433" si="1381">N433*S430+P433*S433-O433*T430-Q433*T433</f>
        <v>0</v>
      </c>
      <c r="Y433" s="41">
        <f t="shared" ref="Y433" si="1382">(N433*T430+O433*S430+P433*T433+Q433*S433)</f>
        <v>-1.0125037544688418</v>
      </c>
      <c r="Z433" s="39">
        <f t="shared" ref="Z433" si="1383">N433*U430+P433*U433-O433*V430-Q433*V433</f>
        <v>-2.2122540136295665E-2</v>
      </c>
      <c r="AA433" s="40">
        <f t="shared" ref="AA433" si="1384">(N433*V430+O433*U430+P433*V433+Q433*U433)</f>
        <v>0</v>
      </c>
      <c r="AB433" s="8"/>
      <c r="AC433" s="37">
        <v>0</v>
      </c>
      <c r="AD433" s="40">
        <f>-1/($AD$8*$B430)</f>
        <v>-0.65157258064516121</v>
      </c>
      <c r="AE433" s="39">
        <v>1</v>
      </c>
      <c r="AF433" s="40">
        <v>0</v>
      </c>
      <c r="AH433" s="37">
        <f>X433*AC430+Z433*AC433-Y433*AD430-AA433*AD433</f>
        <v>0</v>
      </c>
      <c r="AI433" s="41">
        <f>(X433*AD430+Y433*AC430+Z433*AD433+AA433*AC433)</f>
        <v>-0.99808931390180944</v>
      </c>
      <c r="AJ433" s="39">
        <f>X433*AE430+Z433*AE433-Y433*AF430-AA433*AF433</f>
        <v>-2.2122540136295665E-2</v>
      </c>
      <c r="AK433" s="40">
        <f>(X433*AF430+Y433*AE430+Z433*AF433+AA433*AE433)</f>
        <v>0</v>
      </c>
      <c r="AL433" s="8"/>
      <c r="AM433" s="54">
        <f t="shared" ref="AM433" si="1385">(180/PI())*ATAN(-1*(($AH421*AI430+AK430+$AH$8*AI433+AK433)/($AH$8*AH430+AJ430+$AH$8*AH433+AJ433)))</f>
        <v>-84.438661565048037</v>
      </c>
      <c r="AO433" s="151">
        <f t="shared" ref="AO433" si="1386">20*LOG(((($AH$8*AH430+AJ430-$AH$8*AH433-AJ433)^2+($AH$8*AI430+AK430-$AH$8*AI433-AK433)^2)/(($AH$8*AH430+AJ430+$AH$8*AH433+AJ433)^2+($AH$8*AI430+AK430+$AH$8*AI433+AK433)^2))^0.5)</f>
        <v>-22.516065754978566</v>
      </c>
      <c r="AP433" s="152"/>
      <c r="AQ433" s="64">
        <f t="shared" si="1311"/>
        <v>8.0999999999999694</v>
      </c>
      <c r="AR433" s="65">
        <f t="shared" si="1324"/>
        <v>-1.8287116845459248E-4</v>
      </c>
      <c r="AS433" s="66">
        <f t="shared" si="1325"/>
        <v>13.403726017048367</v>
      </c>
      <c r="AT433" s="67">
        <f t="shared" si="1326"/>
        <v>-1.8287116845459248E-4</v>
      </c>
      <c r="AU433" s="13">
        <f t="shared" si="1340"/>
        <v>-1.6575202587176587</v>
      </c>
      <c r="AV433" s="66">
        <f t="shared" si="1327"/>
        <v>-4.6042229408823857E-3</v>
      </c>
      <c r="AW433" s="47">
        <f t="shared" si="1328"/>
        <v>-43.756482150037243</v>
      </c>
    </row>
    <row r="434" spans="2:49" ht="18.649999999999999" customHeight="1">
      <c r="AO434" s="48"/>
      <c r="AQ434" s="64">
        <f t="shared" si="1311"/>
        <v>8.1199999999999708</v>
      </c>
      <c r="AR434" s="65">
        <f t="shared" si="1324"/>
        <v>-1.8110313774352164E-4</v>
      </c>
      <c r="AS434" s="66">
        <f t="shared" si="1325"/>
        <v>13.370575611874012</v>
      </c>
      <c r="AT434" s="67">
        <f t="shared" si="1326"/>
        <v>-1.8110313774352164E-4</v>
      </c>
      <c r="AU434" s="13">
        <f t="shared" si="1340"/>
        <v>-1.6493254929140018</v>
      </c>
      <c r="AV434" s="66">
        <f t="shared" si="1327"/>
        <v>-4.5814597025388938E-3</v>
      </c>
      <c r="AW434" s="47">
        <f t="shared" si="1328"/>
        <v>-43.798673915800876</v>
      </c>
    </row>
    <row r="435" spans="2:49" ht="18.649999999999999" customHeight="1" thickBot="1">
      <c r="E435" s="29" t="s">
        <v>9</v>
      </c>
      <c r="J435" s="29" t="s">
        <v>10</v>
      </c>
      <c r="O435" s="29" t="s">
        <v>11</v>
      </c>
      <c r="T435" s="29" t="s">
        <v>12</v>
      </c>
      <c r="Y435" s="29" t="s">
        <v>13</v>
      </c>
      <c r="AD435" s="29" t="s">
        <v>12</v>
      </c>
      <c r="AI435" s="29" t="s">
        <v>81</v>
      </c>
      <c r="AQ435" s="64">
        <f t="shared" si="1311"/>
        <v>8.1399999999999704</v>
      </c>
      <c r="AR435" s="65">
        <f t="shared" si="1324"/>
        <v>-1.7935635306732644E-4</v>
      </c>
      <c r="AS435" s="66">
        <f t="shared" si="1325"/>
        <v>13.337589102015732</v>
      </c>
      <c r="AT435" s="67">
        <f t="shared" si="1326"/>
        <v>-1.7935635306732644E-4</v>
      </c>
      <c r="AU435" s="13">
        <f t="shared" si="1340"/>
        <v>-1.6411914641654941</v>
      </c>
      <c r="AV435" s="66">
        <f t="shared" si="1327"/>
        <v>-4.5588651782374834E-3</v>
      </c>
      <c r="AW435" s="47">
        <f t="shared" si="1328"/>
        <v>-43.840765144507088</v>
      </c>
    </row>
    <row r="436" spans="2:49" ht="18.649999999999999" customHeight="1" thickBot="1">
      <c r="B436" s="28"/>
      <c r="D436" s="227" t="s">
        <v>70</v>
      </c>
      <c r="E436" s="228"/>
      <c r="F436" s="229" t="s">
        <v>71</v>
      </c>
      <c r="G436" s="230"/>
      <c r="H436" s="203"/>
      <c r="I436" s="231" t="s">
        <v>15</v>
      </c>
      <c r="J436" s="232"/>
      <c r="K436" s="233" t="s">
        <v>16</v>
      </c>
      <c r="L436" s="234"/>
      <c r="M436" s="30"/>
      <c r="N436" s="231" t="s">
        <v>72</v>
      </c>
      <c r="O436" s="232"/>
      <c r="P436" s="233" t="s">
        <v>73</v>
      </c>
      <c r="Q436" s="234"/>
      <c r="R436" s="30"/>
      <c r="S436" s="227" t="s">
        <v>74</v>
      </c>
      <c r="T436" s="228"/>
      <c r="U436" s="229" t="s">
        <v>75</v>
      </c>
      <c r="V436" s="230"/>
      <c r="W436" s="8"/>
      <c r="X436" s="231" t="s">
        <v>76</v>
      </c>
      <c r="Y436" s="232"/>
      <c r="Z436" s="233" t="s">
        <v>77</v>
      </c>
      <c r="AA436" s="234"/>
      <c r="AB436" s="8"/>
      <c r="AC436" s="231" t="s">
        <v>78</v>
      </c>
      <c r="AD436" s="232"/>
      <c r="AE436" s="233" t="s">
        <v>17</v>
      </c>
      <c r="AF436" s="234"/>
      <c r="AG436" s="8"/>
      <c r="AH436" s="231" t="s">
        <v>79</v>
      </c>
      <c r="AI436" s="232"/>
      <c r="AJ436" s="233" t="s">
        <v>80</v>
      </c>
      <c r="AK436" s="234"/>
      <c r="AL436" s="8"/>
      <c r="AM436" s="35" t="s">
        <v>82</v>
      </c>
      <c r="AO436" s="147" t="s">
        <v>83</v>
      </c>
      <c r="AP436" s="153"/>
      <c r="AQ436" s="64">
        <f t="shared" si="1311"/>
        <v>8.1599999999999699</v>
      </c>
      <c r="AR436" s="65">
        <f t="shared" si="1324"/>
        <v>-1.7763050982798687E-4</v>
      </c>
      <c r="AS436" s="66">
        <f t="shared" si="1325"/>
        <v>13.304765272732423</v>
      </c>
      <c r="AT436" s="67">
        <f t="shared" si="1326"/>
        <v>-1.7763050982798687E-4</v>
      </c>
      <c r="AU436" s="13">
        <f t="shared" si="1340"/>
        <v>-1.6331175726599938</v>
      </c>
      <c r="AV436" s="66">
        <f t="shared" si="1327"/>
        <v>-4.5364377018333162E-3</v>
      </c>
      <c r="AW436" s="47">
        <f t="shared" si="1328"/>
        <v>-43.882756304957873</v>
      </c>
    </row>
    <row r="437" spans="2:49" ht="18.649999999999999" customHeight="1" thickTop="1" thickBot="1">
      <c r="B437" s="55">
        <v>1.26</v>
      </c>
      <c r="D437" s="37">
        <v>1</v>
      </c>
      <c r="E437" s="38">
        <v>0</v>
      </c>
      <c r="F437" s="39">
        <v>0</v>
      </c>
      <c r="G437" s="40">
        <f t="shared" ref="G437" si="1387">-1/($E$8*$B437)</f>
        <v>-0.50728571428571423</v>
      </c>
      <c r="I437" s="37">
        <v>1</v>
      </c>
      <c r="J437" s="41">
        <v>0</v>
      </c>
      <c r="K437" s="39">
        <v>0</v>
      </c>
      <c r="L437" s="40">
        <v>0</v>
      </c>
      <c r="N437" s="37">
        <f t="shared" ref="N437" si="1388">D437*I437+F437*I440-E437*J437-G437*J440</f>
        <v>0.49704704268465194</v>
      </c>
      <c r="O437" s="41">
        <f t="shared" ref="O437" si="1389">(D437*J437+E437*I437+F437*J440+G437*I440)</f>
        <v>0</v>
      </c>
      <c r="P437" s="39">
        <f t="shared" ref="P437" si="1390">D437*K437+F437*K440-E437*L437-G437*L440</f>
        <v>0</v>
      </c>
      <c r="Q437" s="40">
        <f t="shared" ref="Q437" si="1391">(D437*L437+E437*K437+F437*L440+G437*K440)</f>
        <v>-0.50728571428571423</v>
      </c>
      <c r="S437" s="37">
        <v>1</v>
      </c>
      <c r="T437" s="38">
        <v>0</v>
      </c>
      <c r="U437" s="39">
        <v>0</v>
      </c>
      <c r="V437" s="40">
        <f t="shared" ref="V437" si="1392">-1/($T$8*$B437)</f>
        <v>-0.99347619047619029</v>
      </c>
      <c r="X437" s="37">
        <f t="shared" ref="X437" si="1393">N437*S437+P437*S440-O437*T437-Q437*T440</f>
        <v>0.49704704268465194</v>
      </c>
      <c r="Y437" s="41">
        <f t="shared" ref="Y437" si="1394">(N437*T437+O437*S437+P437*T440+Q437*S440)</f>
        <v>0</v>
      </c>
      <c r="Z437" s="39">
        <f t="shared" ref="Z437" si="1395">N437*U437+P437*U440-O437*V437-Q437*V440</f>
        <v>0</v>
      </c>
      <c r="AA437" s="40">
        <f t="shared" ref="AA437" si="1396">(N437*V437+O437*U437+P437*V440+Q437*U440)</f>
        <v>-1.0010901167395185</v>
      </c>
      <c r="AB437" s="8"/>
      <c r="AC437" s="37">
        <v>1</v>
      </c>
      <c r="AD437" s="38">
        <v>0</v>
      </c>
      <c r="AE437" s="39">
        <v>0</v>
      </c>
      <c r="AF437" s="40">
        <v>0</v>
      </c>
      <c r="AH437" s="37">
        <f>X437*AC437+Z437*AC440-Y437*AD437-AA437*AD440</f>
        <v>-0.14488213177542253</v>
      </c>
      <c r="AI437" s="41">
        <f>(X437*AD437+Y437*AC437+Z437*AD440+AA437*AC440)</f>
        <v>0</v>
      </c>
      <c r="AJ437" s="39">
        <f>X437*AE437+Z437*AE440-Y437*AF437-AA437*AF440</f>
        <v>0</v>
      </c>
      <c r="AK437" s="40">
        <f>(X437*AF437+Y437*AE437+Z437*AF440+AA437*AE440)</f>
        <v>-1.0010901167395185</v>
      </c>
      <c r="AL437" s="8"/>
      <c r="AM437" s="43">
        <f t="shared" ref="AM437" si="1397">20*LOG((2*$AH$8)/(($AH$8*AH437+AJ437+$AH$8*AH440+AJ440)^2+($AH$8*AI437+AK437+$AH$8*AI440+AK440)^2)^0.5)</f>
        <v>-2.7668760520726986E-2</v>
      </c>
      <c r="AO437" s="148">
        <f t="shared" ref="AO437" si="1398">((AH437^2+AI437^2)/(AH440^2+AI440^2))^0.5</f>
        <v>0.14472535662749178</v>
      </c>
      <c r="AP437" s="153"/>
      <c r="AQ437" s="64">
        <f t="shared" si="1311"/>
        <v>8.1799999999999695</v>
      </c>
      <c r="AR437" s="65">
        <f t="shared" si="1324"/>
        <v>-1.7592530849552162E-4</v>
      </c>
      <c r="AS437" s="66">
        <f t="shared" si="1325"/>
        <v>13.272102921279224</v>
      </c>
      <c r="AT437" s="67">
        <f t="shared" si="1326"/>
        <v>-1.7592530849552162E-4</v>
      </c>
      <c r="AU437" s="13">
        <f t="shared" si="1340"/>
        <v>-1.6251032259836831</v>
      </c>
      <c r="AV437" s="66">
        <f t="shared" si="1327"/>
        <v>-4.5141756277324533E-3</v>
      </c>
      <c r="AW437" s="47">
        <f t="shared" si="1328"/>
        <v>-43.924647862761717</v>
      </c>
    </row>
    <row r="438" spans="2:49" ht="18.649999999999999" customHeight="1" thickBot="1">
      <c r="D438" s="45"/>
      <c r="G438" s="46"/>
      <c r="I438" s="45"/>
      <c r="L438" s="46"/>
      <c r="N438" s="45"/>
      <c r="Q438" s="46"/>
      <c r="S438" s="45"/>
      <c r="V438" s="46"/>
      <c r="X438" s="45"/>
      <c r="AA438" s="46"/>
      <c r="AC438" s="45"/>
      <c r="AF438" s="46"/>
      <c r="AH438" s="45"/>
      <c r="AK438" s="46"/>
      <c r="AO438" s="149"/>
      <c r="AP438" s="149"/>
      <c r="AQ438" s="64">
        <f t="shared" si="1311"/>
        <v>8.1999999999999709</v>
      </c>
      <c r="AR438" s="65">
        <f t="shared" si="1324"/>
        <v>-1.7424045450189742E-4</v>
      </c>
      <c r="AS438" s="66">
        <f t="shared" si="1325"/>
        <v>13.239600856759548</v>
      </c>
      <c r="AT438" s="67">
        <f t="shared" si="1326"/>
        <v>-1.7424045450189742E-4</v>
      </c>
      <c r="AU438" s="13">
        <f t="shared" si="1340"/>
        <v>-1.6171478390116245</v>
      </c>
      <c r="AV438" s="66">
        <f t="shared" si="1327"/>
        <v>-4.4920773305878459E-3</v>
      </c>
      <c r="AW438" s="47">
        <f t="shared" si="1328"/>
        <v>-43.966440280362278</v>
      </c>
    </row>
    <row r="439" spans="2:49" ht="18.649999999999999" customHeight="1" thickBot="1">
      <c r="D439" s="227" t="s">
        <v>70</v>
      </c>
      <c r="E439" s="228"/>
      <c r="F439" s="229" t="s">
        <v>71</v>
      </c>
      <c r="G439" s="230"/>
      <c r="H439" s="203"/>
      <c r="I439" s="231" t="s">
        <v>15</v>
      </c>
      <c r="J439" s="232"/>
      <c r="K439" s="233" t="s">
        <v>16</v>
      </c>
      <c r="L439" s="234"/>
      <c r="M439" s="30"/>
      <c r="N439" s="231" t="s">
        <v>72</v>
      </c>
      <c r="O439" s="232"/>
      <c r="P439" s="233" t="s">
        <v>73</v>
      </c>
      <c r="Q439" s="234"/>
      <c r="R439" s="30"/>
      <c r="S439" s="227" t="s">
        <v>74</v>
      </c>
      <c r="T439" s="228"/>
      <c r="U439" s="229" t="s">
        <v>75</v>
      </c>
      <c r="V439" s="230"/>
      <c r="W439" s="8"/>
      <c r="X439" s="231" t="s">
        <v>76</v>
      </c>
      <c r="Y439" s="232"/>
      <c r="Z439" s="233" t="s">
        <v>77</v>
      </c>
      <c r="AA439" s="234"/>
      <c r="AB439" s="8"/>
      <c r="AC439" s="231" t="s">
        <v>78</v>
      </c>
      <c r="AD439" s="232"/>
      <c r="AE439" s="233" t="s">
        <v>17</v>
      </c>
      <c r="AF439" s="234"/>
      <c r="AG439" s="8"/>
      <c r="AH439" s="231" t="s">
        <v>79</v>
      </c>
      <c r="AI439" s="232"/>
      <c r="AJ439" s="233" t="s">
        <v>80</v>
      </c>
      <c r="AK439" s="234"/>
      <c r="AL439" s="8"/>
      <c r="AM439" s="52" t="s">
        <v>84</v>
      </c>
      <c r="AO439" s="150" t="s">
        <v>85</v>
      </c>
      <c r="AP439" s="152"/>
      <c r="AQ439" s="64">
        <f t="shared" si="1311"/>
        <v>8.2199999999999704</v>
      </c>
      <c r="AR439" s="65">
        <f t="shared" si="1324"/>
        <v>-1.725756581580836E-4</v>
      </c>
      <c r="AS439" s="66">
        <f t="shared" si="1325"/>
        <v>13.207257899979316</v>
      </c>
      <c r="AT439" s="67">
        <f t="shared" si="1326"/>
        <v>-1.725756581580836E-4</v>
      </c>
      <c r="AU439" s="13">
        <f t="shared" si="1340"/>
        <v>-1.6092508338009801</v>
      </c>
      <c r="AV439" s="66">
        <f t="shared" si="1327"/>
        <v>-4.4701412050027227E-3</v>
      </c>
      <c r="AW439" s="47">
        <f t="shared" si="1328"/>
        <v>-44.008134017064833</v>
      </c>
    </row>
    <row r="440" spans="2:49" ht="18.649999999999999" customHeight="1" thickTop="1" thickBot="1">
      <c r="D440" s="37">
        <v>0</v>
      </c>
      <c r="E440" s="41">
        <v>0</v>
      </c>
      <c r="F440" s="39">
        <v>1</v>
      </c>
      <c r="G440" s="40">
        <v>0</v>
      </c>
      <c r="I440" s="37">
        <v>0</v>
      </c>
      <c r="J440" s="41">
        <f t="shared" ref="J440" si="1399">IF(0=(1-$J$8*$K$8*$B437^2),10^14,$B437*$K$8/(1-$J$8*$K$8*$B437^2))</f>
        <v>-0.99145894148336722</v>
      </c>
      <c r="K440" s="39">
        <v>1</v>
      </c>
      <c r="L440" s="40">
        <v>0</v>
      </c>
      <c r="N440" s="37">
        <f t="shared" ref="N440" si="1400">D440*I437+F440*I440-E440*J437-G440*J440</f>
        <v>0</v>
      </c>
      <c r="O440" s="41">
        <f t="shared" ref="O440" si="1401">(D440*J437+E440*I437+F440*J440+G440*I440)</f>
        <v>-0.99145894148336722</v>
      </c>
      <c r="P440" s="39">
        <f t="shared" ref="P440" si="1402">D440*K437+F440*K440-E440*L437-G440*L440</f>
        <v>1</v>
      </c>
      <c r="Q440" s="40">
        <f t="shared" ref="Q440" si="1403">(D440*L437+E440*K437+F440*L440+G440*K440)</f>
        <v>0</v>
      </c>
      <c r="S440" s="37">
        <v>0</v>
      </c>
      <c r="T440" s="41">
        <v>0</v>
      </c>
      <c r="U440" s="39">
        <v>1</v>
      </c>
      <c r="V440" s="40">
        <v>0</v>
      </c>
      <c r="X440" s="37">
        <f t="shared" ref="X440" si="1404">N440*S437+P440*S440-O440*T437-Q440*T440</f>
        <v>0</v>
      </c>
      <c r="Y440" s="41">
        <f t="shared" ref="Y440" si="1405">(N440*T437+O440*S437+P440*T440+Q440*S440)</f>
        <v>-0.99145894148336722</v>
      </c>
      <c r="Z440" s="39">
        <f t="shared" ref="Z440" si="1406">N440*U437+P440*U440-O440*V437-Q440*V440</f>
        <v>1.5009147801548273E-2</v>
      </c>
      <c r="AA440" s="40">
        <f t="shared" ref="AA440" si="1407">(N440*V437+O440*U437+P440*V440+Q440*U440)</f>
        <v>0</v>
      </c>
      <c r="AB440" s="8"/>
      <c r="AC440" s="37">
        <v>0</v>
      </c>
      <c r="AD440" s="40">
        <f>-1/($AD$8*$B437)</f>
        <v>-0.64123015873015865</v>
      </c>
      <c r="AE440" s="39">
        <v>1</v>
      </c>
      <c r="AF440" s="40">
        <v>0</v>
      </c>
      <c r="AH440" s="37">
        <f>X440*AC437+Z440*AC440-Y440*AD437-AA440*AD440</f>
        <v>0</v>
      </c>
      <c r="AI440" s="41">
        <f>(X440*AD437+Y440*AC437+Z440*AD440+AA440*AC440)</f>
        <v>-1.0010832597105583</v>
      </c>
      <c r="AJ440" s="39">
        <f>X440*AE437+Z440*AE440-Y440*AF437-AA440*AF440</f>
        <v>1.5009147801548273E-2</v>
      </c>
      <c r="AK440" s="40">
        <f>(X440*AF437+Y440*AE437+Z440*AF440+AA440*AE440)</f>
        <v>0</v>
      </c>
      <c r="AL440" s="8"/>
      <c r="AM440" s="54">
        <f t="shared" ref="AM440" si="1408">(180/PI())*ATAN(-1*(($AH428*AI437+AK437+$AH$8*AI440+AK440)/($AH$8*AH437+AJ437+$AH$8*AH440+AJ440)))</f>
        <v>-86.28865126254253</v>
      </c>
      <c r="AO440" s="151">
        <f t="shared" ref="AO440" si="1409">20*LOG(((($AH$8*AH437+AJ437-$AH$8*AH440-AJ440)^2+($AH$8*AI437+AK437-$AH$8*AI440-AK440)^2)/(($AH$8*AH437+AJ437+$AH$8*AH440+AJ440)^2+($AH$8*AI437+AK437+$AH$8*AI440+AK440)^2))^0.5)</f>
        <v>-21.971773103818414</v>
      </c>
      <c r="AP440" s="152"/>
      <c r="AQ440" s="64">
        <f t="shared" si="1311"/>
        <v>8.23999999999997</v>
      </c>
      <c r="AR440" s="65">
        <f t="shared" si="1324"/>
        <v>-1.7093063455953447E-4</v>
      </c>
      <c r="AS440" s="66">
        <f t="shared" si="1325"/>
        <v>13.175072883303297</v>
      </c>
      <c r="AT440" s="67">
        <f t="shared" si="1326"/>
        <v>-1.7093063455953447E-4</v>
      </c>
      <c r="AU440" s="13">
        <f t="shared" si="1340"/>
        <v>-1.6014116394848963</v>
      </c>
      <c r="AV440" s="66">
        <f t="shared" si="1327"/>
        <v>-4.4483656652358232E-3</v>
      </c>
      <c r="AW440" s="47">
        <f t="shared" si="1328"/>
        <v>-44.049729529065374</v>
      </c>
    </row>
    <row r="441" spans="2:49" ht="18.649999999999999" customHeight="1">
      <c r="AO441" s="48"/>
      <c r="AQ441" s="64">
        <f t="shared" si="1311"/>
        <v>8.2599999999999696</v>
      </c>
      <c r="AR441" s="65">
        <f t="shared" si="1324"/>
        <v>-1.6930510349456556E-4</v>
      </c>
      <c r="AS441" s="66">
        <f t="shared" si="1325"/>
        <v>13.1430446505136</v>
      </c>
      <c r="AT441" s="67">
        <f t="shared" si="1326"/>
        <v>-1.6930510349456556E-4</v>
      </c>
      <c r="AU441" s="13">
        <f t="shared" si="1340"/>
        <v>-1.5936296921673316</v>
      </c>
      <c r="AV441" s="66">
        <f t="shared" si="1327"/>
        <v>-4.4267491449092545E-3</v>
      </c>
      <c r="AW441" s="47">
        <f t="shared" si="1328"/>
        <v>-44.091227269476605</v>
      </c>
    </row>
    <row r="442" spans="2:49" ht="18.649999999999999" customHeight="1" thickBot="1">
      <c r="E442" s="29" t="s">
        <v>9</v>
      </c>
      <c r="J442" s="29" t="s">
        <v>10</v>
      </c>
      <c r="O442" s="29" t="s">
        <v>11</v>
      </c>
      <c r="T442" s="29" t="s">
        <v>12</v>
      </c>
      <c r="Y442" s="29" t="s">
        <v>13</v>
      </c>
      <c r="AD442" s="29" t="s">
        <v>12</v>
      </c>
      <c r="AI442" s="29" t="s">
        <v>81</v>
      </c>
      <c r="AQ442" s="64">
        <f t="shared" si="1311"/>
        <v>8.2799999999999692</v>
      </c>
      <c r="AR442" s="65">
        <f t="shared" si="1324"/>
        <v>-1.6769878935658713E-4</v>
      </c>
      <c r="AS442" s="66">
        <f t="shared" si="1325"/>
        <v>13.111172056670254</v>
      </c>
      <c r="AT442" s="67">
        <f t="shared" si="1326"/>
        <v>-1.6769878935658713E-4</v>
      </c>
      <c r="AU442" s="13">
        <f t="shared" si="1340"/>
        <v>-1.5859044348245628</v>
      </c>
      <c r="AV442" s="66">
        <f t="shared" si="1327"/>
        <v>-4.4052900967348962E-3</v>
      </c>
      <c r="AW442" s="47">
        <f t="shared" si="1328"/>
        <v>-44.13262768835493</v>
      </c>
    </row>
    <row r="443" spans="2:49" ht="18.649999999999999" customHeight="1" thickBot="1">
      <c r="B443" s="28"/>
      <c r="D443" s="227" t="s">
        <v>70</v>
      </c>
      <c r="E443" s="228"/>
      <c r="F443" s="229" t="s">
        <v>71</v>
      </c>
      <c r="G443" s="230"/>
      <c r="H443" s="203"/>
      <c r="I443" s="231" t="s">
        <v>15</v>
      </c>
      <c r="J443" s="232"/>
      <c r="K443" s="233" t="s">
        <v>16</v>
      </c>
      <c r="L443" s="234"/>
      <c r="M443" s="30"/>
      <c r="N443" s="231" t="s">
        <v>72</v>
      </c>
      <c r="O443" s="232"/>
      <c r="P443" s="233" t="s">
        <v>73</v>
      </c>
      <c r="Q443" s="234"/>
      <c r="R443" s="30"/>
      <c r="S443" s="227" t="s">
        <v>74</v>
      </c>
      <c r="T443" s="228"/>
      <c r="U443" s="229" t="s">
        <v>75</v>
      </c>
      <c r="V443" s="230"/>
      <c r="W443" s="8"/>
      <c r="X443" s="231" t="s">
        <v>76</v>
      </c>
      <c r="Y443" s="232"/>
      <c r="Z443" s="233" t="s">
        <v>77</v>
      </c>
      <c r="AA443" s="234"/>
      <c r="AB443" s="8"/>
      <c r="AC443" s="231" t="s">
        <v>78</v>
      </c>
      <c r="AD443" s="232"/>
      <c r="AE443" s="233" t="s">
        <v>17</v>
      </c>
      <c r="AF443" s="234"/>
      <c r="AG443" s="8"/>
      <c r="AH443" s="231" t="s">
        <v>79</v>
      </c>
      <c r="AI443" s="232"/>
      <c r="AJ443" s="233" t="s">
        <v>80</v>
      </c>
      <c r="AK443" s="234"/>
      <c r="AL443" s="8"/>
      <c r="AM443" s="35" t="s">
        <v>82</v>
      </c>
      <c r="AO443" s="147" t="s">
        <v>83</v>
      </c>
      <c r="AP443" s="153"/>
      <c r="AQ443" s="64">
        <f t="shared" si="1311"/>
        <v>8.2999999999999705</v>
      </c>
      <c r="AR443" s="65">
        <f t="shared" si="1324"/>
        <v>-1.6611142105730267E-4</v>
      </c>
      <c r="AS443" s="66">
        <f t="shared" si="1325"/>
        <v>13.079453967973761</v>
      </c>
      <c r="AT443" s="67">
        <f t="shared" si="1326"/>
        <v>-1.6611142105730267E-4</v>
      </c>
      <c r="AU443" s="13">
        <f t="shared" si="1340"/>
        <v>-1.5782353171999279</v>
      </c>
      <c r="AV443" s="66">
        <f t="shared" si="1327"/>
        <v>-4.3839869922220219E-3</v>
      </c>
      <c r="AW443" s="47">
        <f t="shared" si="1328"/>
        <v>-44.173931232727746</v>
      </c>
    </row>
    <row r="444" spans="2:49" ht="18.649999999999999" customHeight="1" thickTop="1" thickBot="1">
      <c r="B444" s="55">
        <v>1.28</v>
      </c>
      <c r="D444" s="37">
        <v>1</v>
      </c>
      <c r="E444" s="38">
        <v>0</v>
      </c>
      <c r="F444" s="39">
        <v>0</v>
      </c>
      <c r="G444" s="40">
        <f t="shared" ref="G444" si="1410">-1/($E$8*$B444)</f>
        <v>-0.49935937499999999</v>
      </c>
      <c r="I444" s="37">
        <v>1</v>
      </c>
      <c r="J444" s="41">
        <v>0</v>
      </c>
      <c r="K444" s="39">
        <v>0</v>
      </c>
      <c r="L444" s="40">
        <v>0</v>
      </c>
      <c r="N444" s="37">
        <f t="shared" ref="N444" si="1411">D444*I444+F444*I447-E444*J444-G444*J447</f>
        <v>0.51494988737151148</v>
      </c>
      <c r="O444" s="41">
        <f t="shared" ref="O444" si="1412">(D444*J444+E444*I444+F444*J447+G444*I447)</f>
        <v>0</v>
      </c>
      <c r="P444" s="39">
        <f t="shared" ref="P444" si="1413">D444*K444+F444*K447-E444*L444-G444*L447</f>
        <v>0</v>
      </c>
      <c r="Q444" s="40">
        <f t="shared" ref="Q444" si="1414">(D444*L444+E444*K444+F444*L447+G444*K447)</f>
        <v>-0.49935937499999999</v>
      </c>
      <c r="S444" s="37">
        <v>1</v>
      </c>
      <c r="T444" s="38">
        <v>0</v>
      </c>
      <c r="U444" s="39">
        <v>0</v>
      </c>
      <c r="V444" s="40">
        <f t="shared" ref="V444" si="1415">-1/($T$8*$B444)</f>
        <v>-0.97795312499999998</v>
      </c>
      <c r="X444" s="37">
        <f t="shared" ref="X444" si="1416">N444*S444+P444*S447-O444*T444-Q444*T447</f>
        <v>0.51494988737151148</v>
      </c>
      <c r="Y444" s="41">
        <f t="shared" ref="Y444" si="1417">(N444*T444+O444*S444+P444*T447+Q444*S447)</f>
        <v>0</v>
      </c>
      <c r="Z444" s="39">
        <f t="shared" ref="Z444" si="1418">N444*U444+P444*U447-O444*V444-Q444*V447</f>
        <v>0</v>
      </c>
      <c r="AA444" s="40">
        <f t="shared" ref="AA444" si="1419">(N444*V444+O444*U444+P444*V447+Q444*U447)</f>
        <v>-1.0029562265733676</v>
      </c>
      <c r="AB444" s="8"/>
      <c r="AC444" s="37">
        <v>1</v>
      </c>
      <c r="AD444" s="38">
        <v>0</v>
      </c>
      <c r="AE444" s="39">
        <v>0</v>
      </c>
      <c r="AF444" s="40">
        <v>0</v>
      </c>
      <c r="AH444" s="37">
        <f>X444*AC444+Z444*AC447-Y444*AD444-AA444*AD447</f>
        <v>-0.11812705267532619</v>
      </c>
      <c r="AI444" s="41">
        <f>(X444*AD444+Y444*AC444+Z444*AD447+AA444*AC447)</f>
        <v>0</v>
      </c>
      <c r="AJ444" s="39">
        <f>X444*AE444+Z444*AE447-Y444*AF444-AA444*AF447</f>
        <v>0</v>
      </c>
      <c r="AK444" s="40">
        <f>(X444*AF444+Y444*AE444+Z444*AF447+AA444*AE447)</f>
        <v>-1.0029562265733676</v>
      </c>
      <c r="AL444" s="8"/>
      <c r="AM444" s="43">
        <f t="shared" ref="AM444" si="1420">20*LOG((2*$AH$8)/(($AH$8*AH444+AJ444+$AH$8*AH447+AJ447)^2+($AH$8*AI444+AK444+$AH$8*AI447+AK447)^2)^0.5)</f>
        <v>-3.0607766078845289E-2</v>
      </c>
      <c r="AO444" s="148">
        <f t="shared" ref="AO444" si="1421">((AH444^2+AI444^2)/(AH447^2+AI447^2))^0.5</f>
        <v>0.11777963608629317</v>
      </c>
      <c r="AP444" s="153"/>
      <c r="AQ444" s="64">
        <f t="shared" si="1311"/>
        <v>8.3199999999999701</v>
      </c>
      <c r="AR444" s="65">
        <f t="shared" si="1324"/>
        <v>-1.6454273195051555E-4</v>
      </c>
      <c r="AS444" s="66">
        <f t="shared" si="1325"/>
        <v>13.047889261629763</v>
      </c>
      <c r="AT444" s="67">
        <f t="shared" si="1326"/>
        <v>-1.6454273195051555E-4</v>
      </c>
      <c r="AU444" s="13">
        <f t="shared" si="1340"/>
        <v>-1.5706217957096038</v>
      </c>
      <c r="AV444" s="66">
        <f t="shared" si="1327"/>
        <v>-4.362838321415566E-3</v>
      </c>
      <c r="AW444" s="47">
        <f t="shared" si="1328"/>
        <v>-44.215138346618915</v>
      </c>
    </row>
    <row r="445" spans="2:49" ht="18.649999999999999" customHeight="1" thickBot="1">
      <c r="D445" s="45"/>
      <c r="G445" s="46"/>
      <c r="I445" s="45"/>
      <c r="L445" s="46"/>
      <c r="N445" s="45"/>
      <c r="Q445" s="46"/>
      <c r="S445" s="45"/>
      <c r="V445" s="46"/>
      <c r="X445" s="45"/>
      <c r="AA445" s="46"/>
      <c r="AC445" s="45"/>
      <c r="AF445" s="46"/>
      <c r="AH445" s="45"/>
      <c r="AK445" s="46"/>
      <c r="AO445" s="149"/>
      <c r="AP445" s="149"/>
      <c r="AQ445" s="64">
        <f t="shared" si="1311"/>
        <v>8.3399999999999697</v>
      </c>
      <c r="AR445" s="65">
        <f t="shared" si="1324"/>
        <v>-1.6299245973857741E-4</v>
      </c>
      <c r="AS445" s="66">
        <f t="shared" si="1325"/>
        <v>13.016476825715571</v>
      </c>
      <c r="AT445" s="67">
        <f t="shared" si="1326"/>
        <v>-1.6299245973857741E-4</v>
      </c>
      <c r="AU445" s="13">
        <f t="shared" si="1340"/>
        <v>-1.5630633333424959</v>
      </c>
      <c r="AV445" s="66">
        <f t="shared" si="1327"/>
        <v>-4.3418425926180443E-3</v>
      </c>
      <c r="AW445" s="47">
        <f t="shared" si="1328"/>
        <v>-44.256249471075137</v>
      </c>
    </row>
    <row r="446" spans="2:49" ht="18.649999999999999" customHeight="1" thickBot="1">
      <c r="D446" s="227" t="s">
        <v>70</v>
      </c>
      <c r="E446" s="228"/>
      <c r="F446" s="229" t="s">
        <v>71</v>
      </c>
      <c r="G446" s="230"/>
      <c r="H446" s="203"/>
      <c r="I446" s="231" t="s">
        <v>15</v>
      </c>
      <c r="J446" s="232"/>
      <c r="K446" s="233" t="s">
        <v>16</v>
      </c>
      <c r="L446" s="234"/>
      <c r="M446" s="30"/>
      <c r="N446" s="231" t="s">
        <v>72</v>
      </c>
      <c r="O446" s="232"/>
      <c r="P446" s="233" t="s">
        <v>73</v>
      </c>
      <c r="Q446" s="234"/>
      <c r="R446" s="30"/>
      <c r="S446" s="227" t="s">
        <v>74</v>
      </c>
      <c r="T446" s="228"/>
      <c r="U446" s="229" t="s">
        <v>75</v>
      </c>
      <c r="V446" s="230"/>
      <c r="W446" s="8"/>
      <c r="X446" s="231" t="s">
        <v>76</v>
      </c>
      <c r="Y446" s="232"/>
      <c r="Z446" s="233" t="s">
        <v>77</v>
      </c>
      <c r="AA446" s="234"/>
      <c r="AB446" s="8"/>
      <c r="AC446" s="231" t="s">
        <v>78</v>
      </c>
      <c r="AD446" s="232"/>
      <c r="AE446" s="233" t="s">
        <v>17</v>
      </c>
      <c r="AF446" s="234"/>
      <c r="AG446" s="8"/>
      <c r="AH446" s="231" t="s">
        <v>79</v>
      </c>
      <c r="AI446" s="232"/>
      <c r="AJ446" s="233" t="s">
        <v>80</v>
      </c>
      <c r="AK446" s="234"/>
      <c r="AL446" s="8"/>
      <c r="AM446" s="52" t="s">
        <v>84</v>
      </c>
      <c r="AO446" s="150" t="s">
        <v>85</v>
      </c>
      <c r="AP446" s="152"/>
      <c r="AQ446" s="64">
        <f t="shared" si="1311"/>
        <v>8.3599999999999692</v>
      </c>
      <c r="AR446" s="65">
        <f t="shared" si="1324"/>
        <v>-1.6146034639330259E-4</v>
      </c>
      <c r="AS446" s="66">
        <f t="shared" si="1325"/>
        <v>12.985215559048722</v>
      </c>
      <c r="AT446" s="67">
        <f t="shared" si="1326"/>
        <v>-1.6146034639330259E-4</v>
      </c>
      <c r="AU446" s="13">
        <f t="shared" si="1340"/>
        <v>-1.5555593995672028</v>
      </c>
      <c r="AV446" s="66">
        <f t="shared" si="1327"/>
        <v>-4.320998332131119E-3</v>
      </c>
      <c r="AW446" s="47">
        <f t="shared" si="1328"/>
        <v>-44.297265044191889</v>
      </c>
    </row>
    <row r="447" spans="2:49" ht="18.649999999999999" customHeight="1" thickTop="1" thickBot="1">
      <c r="D447" s="37">
        <v>0</v>
      </c>
      <c r="E447" s="41">
        <v>0</v>
      </c>
      <c r="F447" s="39">
        <v>1</v>
      </c>
      <c r="G447" s="40">
        <v>0</v>
      </c>
      <c r="I447" s="37">
        <v>0</v>
      </c>
      <c r="J447" s="41">
        <f t="shared" ref="J447" si="1422">IF(0=(1-$J$8*$K$8*$B444^2),10^14,$B444*$K$8/(1-$J$8*$K$8*$B444^2))</f>
        <v>-0.97134476073166465</v>
      </c>
      <c r="K447" s="39">
        <v>1</v>
      </c>
      <c r="L447" s="40">
        <v>0</v>
      </c>
      <c r="N447" s="37">
        <f t="shared" ref="N447" si="1423">D447*I444+F447*I447-E447*J444-G447*J447</f>
        <v>0</v>
      </c>
      <c r="O447" s="41">
        <f t="shared" ref="O447" si="1424">(D447*J444+E447*I444+F447*J447+G447*I447)</f>
        <v>-0.97134476073166465</v>
      </c>
      <c r="P447" s="39">
        <f t="shared" ref="P447" si="1425">D447*K444+F447*K447-E447*L444-G447*L447</f>
        <v>1</v>
      </c>
      <c r="Q447" s="40">
        <f t="shared" ref="Q447" si="1426">(D447*L444+E447*K444+F447*L447+G447*K447)</f>
        <v>0</v>
      </c>
      <c r="S447" s="37">
        <v>0</v>
      </c>
      <c r="T447" s="41">
        <v>0</v>
      </c>
      <c r="U447" s="39">
        <v>1</v>
      </c>
      <c r="V447" s="40">
        <v>0</v>
      </c>
      <c r="X447" s="37">
        <f t="shared" ref="X447" si="1427">N447*S444+P447*S447-O447*T444-Q447*T447</f>
        <v>0</v>
      </c>
      <c r="Y447" s="41">
        <f t="shared" ref="Y447" si="1428">(N447*T444+O447*S444+P447*T447+Q447*S447)</f>
        <v>-0.97134476073166465</v>
      </c>
      <c r="Z447" s="39">
        <f t="shared" ref="Z447" si="1429">N447*U444+P447*U447-O447*V444-Q447*V447</f>
        <v>5.0070355790091337E-2</v>
      </c>
      <c r="AA447" s="40">
        <f t="shared" ref="AA447" si="1430">(N447*V444+O447*U444+P447*V447+Q447*U447)</f>
        <v>0</v>
      </c>
      <c r="AB447" s="8"/>
      <c r="AC447" s="37">
        <v>0</v>
      </c>
      <c r="AD447" s="40">
        <f>-1/($AD$8*$B444)</f>
        <v>-0.6312109374999999</v>
      </c>
      <c r="AE447" s="39">
        <v>1</v>
      </c>
      <c r="AF447" s="40">
        <v>0</v>
      </c>
      <c r="AH447" s="37">
        <f>X447*AC444+Z447*AC447-Y447*AD444-AA447*AD447</f>
        <v>0</v>
      </c>
      <c r="AI447" s="41">
        <f>(X447*AD444+Y447*AC444+Z447*AD447+AA447*AC447)</f>
        <v>-1.0029497169508867</v>
      </c>
      <c r="AJ447" s="39">
        <f>X447*AE444+Z447*AE447-Y447*AF444-AA447*AF447</f>
        <v>5.0070355790091337E-2</v>
      </c>
      <c r="AK447" s="40">
        <f>(X447*AF444+Y447*AE444+Z447*AF447+AA447*AE447)</f>
        <v>0</v>
      </c>
      <c r="AL447" s="8"/>
      <c r="AM447" s="54">
        <f t="shared" ref="AM447" si="1431">(180/PI())*ATAN(-1*(($AH435*AI444+AK444+$AH$8*AI447+AK447)/($AH$8*AH444+AJ444+$AH$8*AH447+AJ447)))</f>
        <v>-88.056805039521052</v>
      </c>
      <c r="AO447" s="151">
        <f t="shared" ref="AO447" si="1432">20*LOG(((($AH$8*AH444+AJ444-$AH$8*AH447-AJ447)^2+($AH$8*AI444+AK444-$AH$8*AI447-AK447)^2)/(($AH$8*AH444+AJ444+$AH$8*AH447+AJ447)^2+($AH$8*AI444+AK444+$AH$8*AI447+AK447)^2))^0.5)</f>
        <v>-21.534821672133809</v>
      </c>
      <c r="AP447" s="152"/>
      <c r="AQ447" s="64">
        <f t="shared" si="1311"/>
        <v>8.3799999999999706</v>
      </c>
      <c r="AR447" s="65">
        <f t="shared" si="1324"/>
        <v>-1.599461380855616E-4</v>
      </c>
      <c r="AS447" s="66">
        <f t="shared" si="1325"/>
        <v>12.954104371057376</v>
      </c>
      <c r="AT447" s="67">
        <f t="shared" si="1326"/>
        <v>-1.599461380855616E-4</v>
      </c>
      <c r="AU447" s="13">
        <f t="shared" si="1340"/>
        <v>-1.5481094702367724</v>
      </c>
      <c r="AV447" s="66">
        <f t="shared" si="1327"/>
        <v>-4.3003040839910342E-3</v>
      </c>
      <c r="AW447" s="47">
        <f t="shared" si="1328"/>
        <v>-44.338185501138639</v>
      </c>
    </row>
    <row r="448" spans="2:49" ht="18.649999999999999" customHeight="1">
      <c r="AO448" s="48"/>
      <c r="AQ448" s="64">
        <f t="shared" si="1311"/>
        <v>8.3999999999999595</v>
      </c>
      <c r="AR448" s="65">
        <f t="shared" si="1324"/>
        <v>-1.5844958510233828E-4</v>
      </c>
      <c r="AS448" s="66">
        <f t="shared" si="1325"/>
        <v>12.923142181652658</v>
      </c>
      <c r="AT448" s="67">
        <f t="shared" si="1326"/>
        <v>-1.5844958510233828E-4</v>
      </c>
      <c r="AU448" s="13">
        <f t="shared" si="1340"/>
        <v>-1.5407130274974383</v>
      </c>
      <c r="AV448" s="66">
        <f t="shared" si="1327"/>
        <v>-4.2797584097151063E-3</v>
      </c>
      <c r="AW448" s="47">
        <f t="shared" si="1328"/>
        <v>-44.379011274184286</v>
      </c>
    </row>
    <row r="449" spans="2:49" ht="18.649999999999999" customHeight="1" thickBot="1">
      <c r="E449" s="29" t="s">
        <v>9</v>
      </c>
      <c r="J449" s="29" t="s">
        <v>10</v>
      </c>
      <c r="O449" s="29" t="s">
        <v>11</v>
      </c>
      <c r="T449" s="29" t="s">
        <v>12</v>
      </c>
      <c r="Y449" s="29" t="s">
        <v>13</v>
      </c>
      <c r="AD449" s="29" t="s">
        <v>12</v>
      </c>
      <c r="AI449" s="29" t="s">
        <v>81</v>
      </c>
      <c r="AQ449" s="64">
        <f t="shared" si="1311"/>
        <v>8.4199999999999608</v>
      </c>
      <c r="AR449" s="65">
        <f t="shared" si="1324"/>
        <v>-1.5697044176764513E-4</v>
      </c>
      <c r="AS449" s="66">
        <f t="shared" si="1325"/>
        <v>12.892327921102707</v>
      </c>
      <c r="AT449" s="67">
        <f t="shared" si="1326"/>
        <v>-1.5697044176764513E-4</v>
      </c>
      <c r="AU449" s="13">
        <f t="shared" si="1340"/>
        <v>-1.5333695596970613</v>
      </c>
      <c r="AV449" s="66">
        <f t="shared" si="1327"/>
        <v>-4.2593598880473925E-3</v>
      </c>
      <c r="AW449" s="47">
        <f t="shared" si="1328"/>
        <v>-44.419742792722104</v>
      </c>
    </row>
    <row r="450" spans="2:49" ht="18.649999999999999" customHeight="1" thickBot="1">
      <c r="B450" s="28"/>
      <c r="D450" s="227" t="s">
        <v>70</v>
      </c>
      <c r="E450" s="228"/>
      <c r="F450" s="229" t="s">
        <v>71</v>
      </c>
      <c r="G450" s="230"/>
      <c r="H450" s="203"/>
      <c r="I450" s="231" t="s">
        <v>15</v>
      </c>
      <c r="J450" s="232"/>
      <c r="K450" s="233" t="s">
        <v>16</v>
      </c>
      <c r="L450" s="234"/>
      <c r="M450" s="30"/>
      <c r="N450" s="231" t="s">
        <v>72</v>
      </c>
      <c r="O450" s="232"/>
      <c r="P450" s="233" t="s">
        <v>73</v>
      </c>
      <c r="Q450" s="234"/>
      <c r="R450" s="30"/>
      <c r="S450" s="227" t="s">
        <v>74</v>
      </c>
      <c r="T450" s="228"/>
      <c r="U450" s="229" t="s">
        <v>75</v>
      </c>
      <c r="V450" s="230"/>
      <c r="W450" s="8"/>
      <c r="X450" s="231" t="s">
        <v>76</v>
      </c>
      <c r="Y450" s="232"/>
      <c r="Z450" s="233" t="s">
        <v>77</v>
      </c>
      <c r="AA450" s="234"/>
      <c r="AB450" s="8"/>
      <c r="AC450" s="231" t="s">
        <v>78</v>
      </c>
      <c r="AD450" s="232"/>
      <c r="AE450" s="233" t="s">
        <v>17</v>
      </c>
      <c r="AF450" s="234"/>
      <c r="AG450" s="8"/>
      <c r="AH450" s="231" t="s">
        <v>79</v>
      </c>
      <c r="AI450" s="232"/>
      <c r="AJ450" s="233" t="s">
        <v>80</v>
      </c>
      <c r="AK450" s="234"/>
      <c r="AL450" s="8"/>
      <c r="AM450" s="35" t="s">
        <v>82</v>
      </c>
      <c r="AO450" s="147" t="s">
        <v>83</v>
      </c>
      <c r="AP450" s="153"/>
      <c r="AQ450" s="64">
        <f t="shared" si="1311"/>
        <v>8.4399999999999604</v>
      </c>
      <c r="AR450" s="65">
        <f t="shared" si="1324"/>
        <v>-1.555084663740461E-4</v>
      </c>
      <c r="AS450" s="66">
        <f t="shared" si="1325"/>
        <v>12.861660529908766</v>
      </c>
      <c r="AT450" s="67">
        <f t="shared" si="1326"/>
        <v>-1.555084663740461E-4</v>
      </c>
      <c r="AU450" s="13">
        <f t="shared" si="1340"/>
        <v>-1.5260785612974608</v>
      </c>
      <c r="AV450" s="66">
        <f t="shared" si="1327"/>
        <v>-4.2391071147151686E-3</v>
      </c>
      <c r="AW450" s="47">
        <f t="shared" si="1328"/>
        <v>-44.460380483294486</v>
      </c>
    </row>
    <row r="451" spans="2:49" ht="18.649999999999999" customHeight="1" thickTop="1" thickBot="1">
      <c r="B451" s="55">
        <v>1.3</v>
      </c>
      <c r="D451" s="37">
        <v>1</v>
      </c>
      <c r="E451" s="38">
        <v>0</v>
      </c>
      <c r="F451" s="39">
        <v>0</v>
      </c>
      <c r="G451" s="40">
        <f t="shared" ref="G451" si="1433">-1/($E$8*$B451)</f>
        <v>-0.49167692307692301</v>
      </c>
      <c r="I451" s="37">
        <v>1</v>
      </c>
      <c r="J451" s="41">
        <v>0</v>
      </c>
      <c r="K451" s="39">
        <v>0</v>
      </c>
      <c r="L451" s="40">
        <v>0</v>
      </c>
      <c r="N451" s="37">
        <f t="shared" ref="N451" si="1434">D451*I451+F451*I454-E451*J451-G451*J454</f>
        <v>0.53187541128565963</v>
      </c>
      <c r="O451" s="41">
        <f t="shared" ref="O451" si="1435">(D451*J451+E451*I451+F451*J454+G451*I454)</f>
        <v>0</v>
      </c>
      <c r="P451" s="39">
        <f t="shared" ref="P451" si="1436">D451*K451+F451*K454-E451*L451-G451*L454</f>
        <v>0</v>
      </c>
      <c r="Q451" s="40">
        <f t="shared" ref="Q451" si="1437">(D451*L451+E451*K451+F451*L454+G451*K454)</f>
        <v>-0.49167692307692301</v>
      </c>
      <c r="S451" s="37">
        <v>1</v>
      </c>
      <c r="T451" s="38">
        <v>0</v>
      </c>
      <c r="U451" s="39">
        <v>0</v>
      </c>
      <c r="V451" s="40">
        <f t="shared" ref="V451" si="1438">-1/($T$8*$B451)</f>
        <v>-0.96290769230769213</v>
      </c>
      <c r="X451" s="37">
        <f t="shared" ref="X451" si="1439">N451*S451+P451*S454-O451*T451-Q451*T454</f>
        <v>0.53187541128565963</v>
      </c>
      <c r="Y451" s="41">
        <f t="shared" ref="Y451" si="1440">(N451*T451+O451*S451+P451*T454+Q451*S454)</f>
        <v>0</v>
      </c>
      <c r="Z451" s="39">
        <f t="shared" ref="Z451" si="1441">N451*U451+P451*U454-O451*V451-Q451*V454</f>
        <v>0</v>
      </c>
      <c r="AA451" s="40">
        <f t="shared" ref="AA451" si="1442">(N451*V451+O451*U451+P451*V454+Q451*U454)</f>
        <v>-1.003823847953202</v>
      </c>
      <c r="AB451" s="8"/>
      <c r="AC451" s="37">
        <v>1</v>
      </c>
      <c r="AD451" s="38">
        <v>0</v>
      </c>
      <c r="AE451" s="39">
        <v>0</v>
      </c>
      <c r="AF451" s="40">
        <v>0</v>
      </c>
      <c r="AH451" s="37">
        <f>X451*AC451+Z451*AC454-Y451*AD451-AA451*AD454</f>
        <v>-9.2001110217255322E-2</v>
      </c>
      <c r="AI451" s="41">
        <f>(X451*AD451+Y451*AC451+Z451*AD454+AA451*AC454)</f>
        <v>0</v>
      </c>
      <c r="AJ451" s="39">
        <f>X451*AE451+Z451*AE454-Y451*AF451-AA451*AF454</f>
        <v>0</v>
      </c>
      <c r="AK451" s="40">
        <f>(X451*AF451+Y451*AE451+Z451*AF454+AA451*AE454)</f>
        <v>-1.003823847953202</v>
      </c>
      <c r="AL451" s="8"/>
      <c r="AM451" s="43">
        <f t="shared" ref="AM451" si="1443">20*LOG((2*$AH$8)/(($AH$8*AH451+AJ451+$AH$8*AH454+AJ454)^2+($AH$8*AI451+AK451+$AH$8*AI454+AK454)^2)^0.5)</f>
        <v>-3.3206546682598523E-2</v>
      </c>
      <c r="AO451" s="148">
        <f t="shared" ref="AO451" si="1444">((AH451^2+AI451^2)/(AH454^2+AI454^2))^0.5</f>
        <v>9.165121683725487E-2</v>
      </c>
      <c r="AP451" s="153"/>
      <c r="AQ451" s="64">
        <f t="shared" si="1311"/>
        <v>8.45999999999996</v>
      </c>
      <c r="AR451" s="65">
        <f t="shared" si="1324"/>
        <v>-1.5406342109971507E-4</v>
      </c>
      <c r="AS451" s="66">
        <f t="shared" si="1325"/>
        <v>12.831138958682818</v>
      </c>
      <c r="AT451" s="67">
        <f t="shared" si="1326"/>
        <v>-1.5406342109971507E-4</v>
      </c>
      <c r="AU451" s="13">
        <f t="shared" si="1340"/>
        <v>-1.5188395327855422</v>
      </c>
      <c r="AV451" s="66">
        <f t="shared" si="1327"/>
        <v>-4.2189987021820615E-3</v>
      </c>
      <c r="AW451" s="47">
        <f t="shared" si="1328"/>
        <v>-44.500924769617065</v>
      </c>
    </row>
    <row r="452" spans="2:49" ht="18.649999999999999" customHeight="1" thickBot="1">
      <c r="D452" s="45"/>
      <c r="G452" s="46"/>
      <c r="I452" s="45"/>
      <c r="L452" s="46"/>
      <c r="N452" s="45"/>
      <c r="Q452" s="46"/>
      <c r="S452" s="45"/>
      <c r="V452" s="46"/>
      <c r="X452" s="45"/>
      <c r="AA452" s="46"/>
      <c r="AC452" s="45"/>
      <c r="AF452" s="46"/>
      <c r="AH452" s="45"/>
      <c r="AK452" s="46"/>
      <c r="AO452" s="149"/>
      <c r="AP452" s="149"/>
      <c r="AQ452" s="64">
        <f t="shared" si="1311"/>
        <v>8.4799999999999596</v>
      </c>
      <c r="AR452" s="65">
        <f t="shared" si="1324"/>
        <v>-1.5263507195924605E-4</v>
      </c>
      <c r="AS452" s="66">
        <f t="shared" si="1325"/>
        <v>12.800762168027108</v>
      </c>
      <c r="AT452" s="67">
        <f t="shared" si="1326"/>
        <v>-1.5263507195924605E-4</v>
      </c>
      <c r="AU452" s="13">
        <f t="shared" si="1340"/>
        <v>-1.5116519805886564</v>
      </c>
      <c r="AV452" s="66">
        <f t="shared" si="1327"/>
        <v>-4.1990332794129342E-3</v>
      </c>
      <c r="AW452" s="47">
        <f t="shared" si="1328"/>
        <v>-44.541376072603612</v>
      </c>
    </row>
    <row r="453" spans="2:49" ht="18.649999999999999" customHeight="1" thickBot="1">
      <c r="D453" s="227" t="s">
        <v>70</v>
      </c>
      <c r="E453" s="228"/>
      <c r="F453" s="229" t="s">
        <v>71</v>
      </c>
      <c r="G453" s="230"/>
      <c r="H453" s="203"/>
      <c r="I453" s="231" t="s">
        <v>15</v>
      </c>
      <c r="J453" s="232"/>
      <c r="K453" s="233" t="s">
        <v>16</v>
      </c>
      <c r="L453" s="234"/>
      <c r="M453" s="30"/>
      <c r="N453" s="231" t="s">
        <v>72</v>
      </c>
      <c r="O453" s="232"/>
      <c r="P453" s="233" t="s">
        <v>73</v>
      </c>
      <c r="Q453" s="234"/>
      <c r="R453" s="30"/>
      <c r="S453" s="227" t="s">
        <v>74</v>
      </c>
      <c r="T453" s="228"/>
      <c r="U453" s="229" t="s">
        <v>75</v>
      </c>
      <c r="V453" s="230"/>
      <c r="W453" s="8"/>
      <c r="X453" s="231" t="s">
        <v>76</v>
      </c>
      <c r="Y453" s="232"/>
      <c r="Z453" s="233" t="s">
        <v>77</v>
      </c>
      <c r="AA453" s="234"/>
      <c r="AB453" s="8"/>
      <c r="AC453" s="231" t="s">
        <v>78</v>
      </c>
      <c r="AD453" s="232"/>
      <c r="AE453" s="233" t="s">
        <v>17</v>
      </c>
      <c r="AF453" s="234"/>
      <c r="AG453" s="8"/>
      <c r="AH453" s="231" t="s">
        <v>79</v>
      </c>
      <c r="AI453" s="232"/>
      <c r="AJ453" s="233" t="s">
        <v>80</v>
      </c>
      <c r="AK453" s="234"/>
      <c r="AL453" s="8"/>
      <c r="AM453" s="52" t="s">
        <v>84</v>
      </c>
      <c r="AO453" s="150" t="s">
        <v>85</v>
      </c>
      <c r="AP453" s="152"/>
      <c r="AQ453" s="64">
        <f t="shared" si="1311"/>
        <v>8.4999999999999591</v>
      </c>
      <c r="AR453" s="65">
        <f t="shared" si="1324"/>
        <v>-1.5122318870721123E-4</v>
      </c>
      <c r="AS453" s="66">
        <f t="shared" si="1325"/>
        <v>12.770529128415335</v>
      </c>
      <c r="AT453" s="67">
        <f t="shared" si="1326"/>
        <v>-1.5122318870721123E-4</v>
      </c>
      <c r="AU453" s="13">
        <f t="shared" si="1340"/>
        <v>-1.5045154169873827</v>
      </c>
      <c r="AV453" s="66">
        <f t="shared" si="1327"/>
        <v>-4.1792094916316188E-3</v>
      </c>
      <c r="AW453" s="47">
        <f t="shared" si="1328"/>
        <v>-44.581734810389577</v>
      </c>
    </row>
    <row r="454" spans="2:49" ht="18.649999999999999" customHeight="1" thickTop="1" thickBot="1">
      <c r="D454" s="37">
        <v>0</v>
      </c>
      <c r="E454" s="41">
        <v>0</v>
      </c>
      <c r="F454" s="39">
        <v>1</v>
      </c>
      <c r="G454" s="40">
        <v>0</v>
      </c>
      <c r="I454" s="37">
        <v>0</v>
      </c>
      <c r="J454" s="41">
        <f t="shared" ref="J454" si="1445">IF(0=(1-$J$8*$K$8*$B451^2),10^14,$B451*$K$8/(1-$J$8*$K$8*$B451^2))</f>
        <v>-0.95209794631972622</v>
      </c>
      <c r="K454" s="39">
        <v>1</v>
      </c>
      <c r="L454" s="40">
        <v>0</v>
      </c>
      <c r="N454" s="37">
        <f t="shared" ref="N454" si="1446">D454*I451+F454*I454-E454*J451-G454*J454</f>
        <v>0</v>
      </c>
      <c r="O454" s="41">
        <f t="shared" ref="O454" si="1447">(D454*J451+E454*I451+F454*J454+G454*I454)</f>
        <v>-0.95209794631972622</v>
      </c>
      <c r="P454" s="39">
        <f t="shared" ref="P454" si="1448">D454*K451+F454*K454-E454*L451-G454*L454</f>
        <v>1</v>
      </c>
      <c r="Q454" s="40">
        <f t="shared" ref="Q454" si="1449">(D454*L451+E454*K451+F454*L454+G454*K454)</f>
        <v>0</v>
      </c>
      <c r="S454" s="37">
        <v>0</v>
      </c>
      <c r="T454" s="41">
        <v>0</v>
      </c>
      <c r="U454" s="39">
        <v>1</v>
      </c>
      <c r="V454" s="40">
        <v>0</v>
      </c>
      <c r="X454" s="37">
        <f t="shared" ref="X454" si="1450">N454*S451+P454*S454-O454*T451-Q454*T454</f>
        <v>0</v>
      </c>
      <c r="Y454" s="41">
        <f t="shared" ref="Y454" si="1451">(N454*T451+O454*S451+P454*T454+Q454*S454)</f>
        <v>-0.95209794631972622</v>
      </c>
      <c r="Z454" s="39">
        <f t="shared" ref="Z454" si="1452">N454*U451+P454*U454-O454*V451-Q454*V454</f>
        <v>8.3217563658379512E-2</v>
      </c>
      <c r="AA454" s="40">
        <f t="shared" ref="AA454" si="1453">(N454*V451+O454*U451+P454*V454+Q454*U454)</f>
        <v>0</v>
      </c>
      <c r="AB454" s="8"/>
      <c r="AC454" s="37">
        <v>0</v>
      </c>
      <c r="AD454" s="40">
        <f>-1/($AD$8*$B451)</f>
        <v>-0.62149999999999994</v>
      </c>
      <c r="AE454" s="39">
        <v>1</v>
      </c>
      <c r="AF454" s="40">
        <v>0</v>
      </c>
      <c r="AH454" s="37">
        <f>X454*AC451+Z454*AC454-Y454*AD451-AA454*AD454</f>
        <v>0</v>
      </c>
      <c r="AI454" s="41">
        <f>(X454*AD451+Y454*AC451+Z454*AD454+AA454*AC454)</f>
        <v>-1.0038176621334092</v>
      </c>
      <c r="AJ454" s="39">
        <f>X454*AE451+Z454*AE454-Y454*AF451-AA454*AF454</f>
        <v>8.3217563658379512E-2</v>
      </c>
      <c r="AK454" s="40">
        <f>(X454*AF451+Y454*AE451+Z454*AF454+AA454*AE454)</f>
        <v>0</v>
      </c>
      <c r="AL454" s="8"/>
      <c r="AM454" s="54">
        <f t="shared" ref="AM454" si="1454">(180/PI())*ATAN(-1*(($AH442*AI451+AK451+$AH$8*AI454+AK454)/($AH$8*AH451+AJ451+$AH$8*AH454+AJ454)))</f>
        <v>-89.749329283390452</v>
      </c>
      <c r="AO454" s="151">
        <f t="shared" ref="AO454" si="1455">20*LOG(((($AH$8*AH451+AJ451-$AH$8*AH454-AJ454)^2+($AH$8*AI451+AK451-$AH$8*AI454-AK454)^2)/(($AH$8*AH451+AJ451+$AH$8*AH454+AJ454)^2+($AH$8*AI451+AK451+$AH$8*AI454+AK454)^2))^0.5)</f>
        <v>-21.182198672591991</v>
      </c>
      <c r="AP454" s="152"/>
      <c r="AQ454" s="64">
        <f t="shared" si="1311"/>
        <v>8.5199999999999605</v>
      </c>
      <c r="AR454" s="65">
        <f t="shared" si="1324"/>
        <v>-1.4982754478511451E-4</v>
      </c>
      <c r="AS454" s="66">
        <f t="shared" si="1325"/>
        <v>12.740438820075585</v>
      </c>
      <c r="AT454" s="67">
        <f t="shared" si="1326"/>
        <v>-1.4982754478511451E-4</v>
      </c>
      <c r="AU454" s="13">
        <f t="shared" si="1340"/>
        <v>-1.4974293600357278</v>
      </c>
      <c r="AV454" s="66">
        <f t="shared" si="1327"/>
        <v>-4.1595260000992437E-3</v>
      </c>
      <c r="AW454" s="47">
        <f t="shared" si="1328"/>
        <v>-44.622001398355344</v>
      </c>
    </row>
    <row r="455" spans="2:49" ht="18.649999999999999" customHeight="1">
      <c r="AO455" s="48"/>
      <c r="AQ455" s="64">
        <f t="shared" si="1311"/>
        <v>8.5399999999999601</v>
      </c>
      <c r="AR455" s="65">
        <f t="shared" si="1324"/>
        <v>-1.4844791725484452E-4</v>
      </c>
      <c r="AS455" s="66">
        <f t="shared" si="1325"/>
        <v>12.710490232874871</v>
      </c>
      <c r="AT455" s="67">
        <f t="shared" si="1326"/>
        <v>-1.4844791725484452E-4</v>
      </c>
      <c r="AU455" s="13">
        <f t="shared" si="1340"/>
        <v>-1.4903933334758575</v>
      </c>
      <c r="AV455" s="66">
        <f t="shared" si="1327"/>
        <v>-4.1399814818773818E-3</v>
      </c>
      <c r="AW455" s="47">
        <f t="shared" si="1328"/>
        <v>-44.662176249150988</v>
      </c>
    </row>
    <row r="456" spans="2:49" ht="18.649999999999999" customHeight="1" thickBot="1">
      <c r="E456" s="29" t="s">
        <v>9</v>
      </c>
      <c r="J456" s="29" t="s">
        <v>10</v>
      </c>
      <c r="O456" s="29" t="s">
        <v>11</v>
      </c>
      <c r="T456" s="29" t="s">
        <v>12</v>
      </c>
      <c r="Y456" s="29" t="s">
        <v>13</v>
      </c>
      <c r="AD456" s="29" t="s">
        <v>12</v>
      </c>
      <c r="AI456" s="29" t="s">
        <v>81</v>
      </c>
      <c r="AQ456" s="64">
        <f t="shared" si="1311"/>
        <v>8.5599999999999596</v>
      </c>
      <c r="AR456" s="65">
        <f t="shared" si="1324"/>
        <v>-1.4708408672248438E-4</v>
      </c>
      <c r="AS456" s="66">
        <f t="shared" si="1325"/>
        <v>12.680682366205355</v>
      </c>
      <c r="AT456" s="67">
        <f t="shared" si="1326"/>
        <v>-1.4708408672248438E-4</v>
      </c>
      <c r="AU456" s="13">
        <f t="shared" si="1340"/>
        <v>-1.4834068666604732</v>
      </c>
      <c r="AV456" s="66">
        <f t="shared" si="1327"/>
        <v>-4.1205746296124257E-3</v>
      </c>
      <c r="AW456" s="47">
        <f t="shared" si="1328"/>
        <v>-44.70225977271803</v>
      </c>
    </row>
    <row r="457" spans="2:49" ht="18.649999999999999" customHeight="1" thickBot="1">
      <c r="B457" s="28"/>
      <c r="D457" s="227" t="s">
        <v>70</v>
      </c>
      <c r="E457" s="228"/>
      <c r="F457" s="229" t="s">
        <v>71</v>
      </c>
      <c r="G457" s="230"/>
      <c r="H457" s="203"/>
      <c r="I457" s="231" t="s">
        <v>15</v>
      </c>
      <c r="J457" s="232"/>
      <c r="K457" s="233" t="s">
        <v>16</v>
      </c>
      <c r="L457" s="234"/>
      <c r="M457" s="30"/>
      <c r="N457" s="231" t="s">
        <v>72</v>
      </c>
      <c r="O457" s="232"/>
      <c r="P457" s="233" t="s">
        <v>73</v>
      </c>
      <c r="Q457" s="234"/>
      <c r="R457" s="30"/>
      <c r="S457" s="227" t="s">
        <v>74</v>
      </c>
      <c r="T457" s="228"/>
      <c r="U457" s="229" t="s">
        <v>75</v>
      </c>
      <c r="V457" s="230"/>
      <c r="W457" s="8"/>
      <c r="X457" s="231" t="s">
        <v>76</v>
      </c>
      <c r="Y457" s="232"/>
      <c r="Z457" s="233" t="s">
        <v>77</v>
      </c>
      <c r="AA457" s="234"/>
      <c r="AB457" s="8"/>
      <c r="AC457" s="231" t="s">
        <v>78</v>
      </c>
      <c r="AD457" s="232"/>
      <c r="AE457" s="233" t="s">
        <v>17</v>
      </c>
      <c r="AF457" s="234"/>
      <c r="AG457" s="8"/>
      <c r="AH457" s="231" t="s">
        <v>79</v>
      </c>
      <c r="AI457" s="232"/>
      <c r="AJ457" s="233" t="s">
        <v>80</v>
      </c>
      <c r="AK457" s="234"/>
      <c r="AL457" s="8"/>
      <c r="AM457" s="35" t="s">
        <v>82</v>
      </c>
      <c r="AO457" s="147" t="s">
        <v>83</v>
      </c>
      <c r="AP457" s="153"/>
      <c r="AQ457" s="64">
        <f t="shared" si="1311"/>
        <v>8.5799999999999592</v>
      </c>
      <c r="AR457" s="65">
        <f t="shared" si="1324"/>
        <v>-1.4573583728815911E-4</v>
      </c>
      <c r="AS457" s="66">
        <f t="shared" si="1325"/>
        <v>12.651014228872146</v>
      </c>
      <c r="AT457" s="67">
        <f t="shared" si="1326"/>
        <v>-1.4573583728815911E-4</v>
      </c>
      <c r="AU457" s="13">
        <f t="shared" si="1340"/>
        <v>-1.4764694944711889</v>
      </c>
      <c r="AV457" s="66">
        <f t="shared" si="1327"/>
        <v>-4.1013041513088579E-3</v>
      </c>
      <c r="AW457" s="47">
        <f t="shared" si="1328"/>
        <v>-44.742252376313587</v>
      </c>
    </row>
    <row r="458" spans="2:49" ht="18.649999999999999" customHeight="1" thickTop="1" thickBot="1">
      <c r="B458" s="55">
        <v>1.32</v>
      </c>
      <c r="D458" s="37">
        <v>1</v>
      </c>
      <c r="E458" s="38">
        <v>0</v>
      </c>
      <c r="F458" s="39">
        <v>0</v>
      </c>
      <c r="G458" s="40">
        <f t="shared" ref="G458" si="1456">-1/($E$8*$B458)</f>
        <v>-0.48422727272727262</v>
      </c>
      <c r="I458" s="37">
        <v>1</v>
      </c>
      <c r="J458" s="41">
        <v>0</v>
      </c>
      <c r="K458" s="39">
        <v>0</v>
      </c>
      <c r="L458" s="40">
        <v>0</v>
      </c>
      <c r="N458" s="37">
        <f t="shared" ref="N458" si="1457">D458*I458+F458*I461-E458*J458-G458*J461</f>
        <v>0.54789589221683666</v>
      </c>
      <c r="O458" s="41">
        <f t="shared" ref="O458" si="1458">(D458*J458+E458*I458+F458*J461+G458*I461)</f>
        <v>0</v>
      </c>
      <c r="P458" s="39">
        <f t="shared" ref="P458" si="1459">D458*K458+F458*K461-E458*L458-G458*L461</f>
        <v>0</v>
      </c>
      <c r="Q458" s="40">
        <f t="shared" ref="Q458" si="1460">(D458*L458+E458*K458+F458*L461+G458*K461)</f>
        <v>-0.48422727272727262</v>
      </c>
      <c r="S458" s="37">
        <v>1</v>
      </c>
      <c r="T458" s="38">
        <v>0</v>
      </c>
      <c r="U458" s="39">
        <v>0</v>
      </c>
      <c r="V458" s="40">
        <f t="shared" ref="V458" si="1461">-1/($T$8*$B458)</f>
        <v>-0.94831818181818162</v>
      </c>
      <c r="X458" s="37">
        <f t="shared" ref="X458" si="1462">N458*S458+P458*S461-O458*T458-Q458*T461</f>
        <v>0.54789589221683666</v>
      </c>
      <c r="Y458" s="41">
        <f t="shared" ref="Y458" si="1463">(N458*T458+O458*S458+P458*T461+Q458*S461)</f>
        <v>0</v>
      </c>
      <c r="Z458" s="39">
        <f t="shared" ref="Z458" si="1464">N458*U458+P458*U461-O458*V458-Q458*V461</f>
        <v>0</v>
      </c>
      <c r="AA458" s="40">
        <f t="shared" ref="AA458" si="1465">(N458*V458+O458*U458+P458*V461+Q458*U461)</f>
        <v>-1.0038069090599935</v>
      </c>
      <c r="AB458" s="8"/>
      <c r="AC458" s="37">
        <v>1</v>
      </c>
      <c r="AD458" s="38">
        <v>0</v>
      </c>
      <c r="AE458" s="39">
        <v>0</v>
      </c>
      <c r="AF458" s="40">
        <v>0</v>
      </c>
      <c r="AH458" s="37">
        <f>X458*AC458+Z458*AC461-Y458*AD458-AA458*AD461</f>
        <v>-6.6517586703634168E-2</v>
      </c>
      <c r="AI458" s="41">
        <f>(X458*AD458+Y458*AC458+Z458*AD461+AA458*AC461)</f>
        <v>0</v>
      </c>
      <c r="AJ458" s="39">
        <f>X458*AE458+Z458*AE461-Y458*AF458-AA458*AF461</f>
        <v>0</v>
      </c>
      <c r="AK458" s="40">
        <f>(X458*AF458+Y458*AE458+Z458*AF461+AA458*AE461)</f>
        <v>-1.0038069090599935</v>
      </c>
      <c r="AL458" s="8"/>
      <c r="AM458" s="43">
        <f t="shared" ref="AM458" si="1466">20*LOG((2*$AH$8)/(($AH$8*AH458+AJ458+$AH$8*AH461+AJ461)^2+($AH$8*AI458+AK458+$AH$8*AI461+AK461)^2)^0.5)</f>
        <v>-3.5467791284718275E-2</v>
      </c>
      <c r="AO458" s="148">
        <f t="shared" ref="AO458" si="1467">((AH458^2+AI458^2)/(AH461^2+AI461^2))^0.5</f>
        <v>6.62657090568739E-2</v>
      </c>
      <c r="AP458" s="153"/>
      <c r="AQ458" s="64">
        <f t="shared" si="1311"/>
        <v>8.5999999999999606</v>
      </c>
      <c r="AR458" s="65">
        <f t="shared" si="1324"/>
        <v>-1.4440295647466739E-4</v>
      </c>
      <c r="AS458" s="66">
        <f t="shared" si="1325"/>
        <v>12.62148483898272</v>
      </c>
      <c r="AT458" s="67">
        <f t="shared" si="1326"/>
        <v>-1.4440295647466739E-4</v>
      </c>
      <c r="AU458" s="13">
        <f t="shared" si="1340"/>
        <v>-1.4695807572418709</v>
      </c>
      <c r="AV458" s="66">
        <f t="shared" si="1327"/>
        <v>-4.0821687701163081E-3</v>
      </c>
      <c r="AW458" s="47">
        <f t="shared" si="1328"/>
        <v>-44.782154464532773</v>
      </c>
    </row>
    <row r="459" spans="2:49" ht="18.649999999999999" customHeight="1" thickBot="1">
      <c r="D459" s="45"/>
      <c r="G459" s="46"/>
      <c r="I459" s="45"/>
      <c r="L459" s="46"/>
      <c r="N459" s="45"/>
      <c r="Q459" s="46"/>
      <c r="S459" s="45"/>
      <c r="V459" s="46"/>
      <c r="X459" s="45"/>
      <c r="AA459" s="46"/>
      <c r="AC459" s="45"/>
      <c r="AF459" s="46"/>
      <c r="AH459" s="45"/>
      <c r="AK459" s="46"/>
      <c r="AO459" s="149"/>
      <c r="AP459" s="149"/>
      <c r="AQ459" s="64">
        <f t="shared" si="1311"/>
        <v>8.6199999999999601</v>
      </c>
      <c r="AR459" s="65">
        <f t="shared" si="1324"/>
        <v>-1.430852351618999E-4</v>
      </c>
      <c r="AS459" s="66">
        <f t="shared" si="1325"/>
        <v>12.592093223837884</v>
      </c>
      <c r="AT459" s="67">
        <f t="shared" si="1326"/>
        <v>-1.430852351618999E-4</v>
      </c>
      <c r="AU459" s="13">
        <f t="shared" si="1340"/>
        <v>-1.4627402006827195</v>
      </c>
      <c r="AV459" s="66">
        <f t="shared" si="1327"/>
        <v>-4.0631672241186649E-3</v>
      </c>
      <c r="AW459" s="47">
        <f t="shared" si="1328"/>
        <v>-44.821966439330858</v>
      </c>
    </row>
    <row r="460" spans="2:49" ht="18.649999999999999" customHeight="1" thickBot="1">
      <c r="D460" s="227" t="s">
        <v>70</v>
      </c>
      <c r="E460" s="228"/>
      <c r="F460" s="229" t="s">
        <v>71</v>
      </c>
      <c r="G460" s="230"/>
      <c r="H460" s="203"/>
      <c r="I460" s="231" t="s">
        <v>15</v>
      </c>
      <c r="J460" s="232"/>
      <c r="K460" s="233" t="s">
        <v>16</v>
      </c>
      <c r="L460" s="234"/>
      <c r="M460" s="30"/>
      <c r="N460" s="231" t="s">
        <v>72</v>
      </c>
      <c r="O460" s="232"/>
      <c r="P460" s="233" t="s">
        <v>73</v>
      </c>
      <c r="Q460" s="234"/>
      <c r="R460" s="30"/>
      <c r="S460" s="227" t="s">
        <v>74</v>
      </c>
      <c r="T460" s="228"/>
      <c r="U460" s="229" t="s">
        <v>75</v>
      </c>
      <c r="V460" s="230"/>
      <c r="W460" s="8"/>
      <c r="X460" s="231" t="s">
        <v>76</v>
      </c>
      <c r="Y460" s="232"/>
      <c r="Z460" s="233" t="s">
        <v>77</v>
      </c>
      <c r="AA460" s="234"/>
      <c r="AB460" s="8"/>
      <c r="AC460" s="231" t="s">
        <v>78</v>
      </c>
      <c r="AD460" s="232"/>
      <c r="AE460" s="233" t="s">
        <v>17</v>
      </c>
      <c r="AF460" s="234"/>
      <c r="AG460" s="8"/>
      <c r="AH460" s="231" t="s">
        <v>79</v>
      </c>
      <c r="AI460" s="232"/>
      <c r="AJ460" s="233" t="s">
        <v>80</v>
      </c>
      <c r="AK460" s="234"/>
      <c r="AL460" s="8"/>
      <c r="AM460" s="52" t="s">
        <v>84</v>
      </c>
      <c r="AO460" s="150" t="s">
        <v>85</v>
      </c>
      <c r="AP460" s="152"/>
      <c r="AQ460" s="64">
        <f t="shared" si="1311"/>
        <v>8.6399999999999597</v>
      </c>
      <c r="AR460" s="65">
        <f t="shared" si="1324"/>
        <v>-1.4178246753572288E-4</v>
      </c>
      <c r="AS460" s="66">
        <f t="shared" si="1325"/>
        <v>12.56283841982423</v>
      </c>
      <c r="AT460" s="67">
        <f t="shared" si="1326"/>
        <v>-1.4178246753572288E-4</v>
      </c>
      <c r="AU460" s="13">
        <f t="shared" si="1340"/>
        <v>-1.455947375802622</v>
      </c>
      <c r="AV460" s="66">
        <f t="shared" si="1327"/>
        <v>-4.0442982661183947E-3</v>
      </c>
      <c r="AW460" s="47">
        <f t="shared" si="1328"/>
        <v>-44.861688700046059</v>
      </c>
    </row>
    <row r="461" spans="2:49" ht="18.649999999999999" customHeight="1" thickTop="1" thickBot="1">
      <c r="D461" s="37">
        <v>0</v>
      </c>
      <c r="E461" s="41">
        <v>0</v>
      </c>
      <c r="F461" s="39">
        <v>1</v>
      </c>
      <c r="G461" s="40">
        <v>0</v>
      </c>
      <c r="I461" s="37">
        <v>0</v>
      </c>
      <c r="J461" s="41">
        <f t="shared" ref="J461" si="1468">IF(0=(1-$J$8*$K$8*$B458^2),10^14,$B458*$K$8/(1-$J$8*$K$8*$B458^2))</f>
        <v>-0.93366097542754101</v>
      </c>
      <c r="K461" s="39">
        <v>1</v>
      </c>
      <c r="L461" s="40">
        <v>0</v>
      </c>
      <c r="N461" s="37">
        <f t="shared" ref="N461" si="1469">D461*I458+F461*I461-E461*J458-G461*J461</f>
        <v>0</v>
      </c>
      <c r="O461" s="41">
        <f t="shared" ref="O461" si="1470">(D461*J458+E461*I458+F461*J461+G461*I461)</f>
        <v>-0.93366097542754101</v>
      </c>
      <c r="P461" s="39">
        <f t="shared" ref="P461" si="1471">D461*K458+F461*K461-E461*L458-G461*L461</f>
        <v>1</v>
      </c>
      <c r="Q461" s="40">
        <f t="shared" ref="Q461" si="1472">(D461*L458+E461*K458+F461*L461+G461*K461)</f>
        <v>0</v>
      </c>
      <c r="S461" s="37">
        <v>0</v>
      </c>
      <c r="T461" s="41">
        <v>0</v>
      </c>
      <c r="U461" s="39">
        <v>1</v>
      </c>
      <c r="V461" s="40">
        <v>0</v>
      </c>
      <c r="X461" s="37">
        <f t="shared" ref="X461" si="1473">N461*S458+P461*S461-O461*T458-Q461*T461</f>
        <v>0</v>
      </c>
      <c r="Y461" s="41">
        <f t="shared" ref="Y461" si="1474">(N461*T458+O461*S458+P461*T461+Q461*S461)</f>
        <v>-0.93366097542754101</v>
      </c>
      <c r="Z461" s="39">
        <f t="shared" ref="Z461" si="1475">N461*U458+P461*U461-O461*V458-Q461*V461</f>
        <v>0.11459232134796438</v>
      </c>
      <c r="AA461" s="40">
        <f t="shared" ref="AA461" si="1476">(N461*V458+O461*U458+P461*V461+Q461*U461)</f>
        <v>0</v>
      </c>
      <c r="AB461" s="8"/>
      <c r="AC461" s="37">
        <v>0</v>
      </c>
      <c r="AD461" s="40">
        <f>-1/($AD$8*$B458)</f>
        <v>-0.6120833333333332</v>
      </c>
      <c r="AE461" s="39">
        <v>1</v>
      </c>
      <c r="AF461" s="40">
        <v>0</v>
      </c>
      <c r="AH461" s="37">
        <f>X461*AC458+Z461*AC461-Y461*AD458-AA461*AD461</f>
        <v>0</v>
      </c>
      <c r="AI461" s="41">
        <f>(X461*AD458+Y461*AC458+Z461*AD461+AA461*AC461)</f>
        <v>-1.0038010254526075</v>
      </c>
      <c r="AJ461" s="39">
        <f>X461*AE458+Z461*AE461-Y461*AF458-AA461*AF461</f>
        <v>0.11459232134796438</v>
      </c>
      <c r="AK461" s="40">
        <f>(X461*AF458+Y461*AE458+Z461*AF461+AA461*AE461)</f>
        <v>0</v>
      </c>
      <c r="AL461" s="8"/>
      <c r="AM461" s="54">
        <f t="shared" ref="AM461" si="1477">(180/PI())*ATAN(-1*(($AH449*AI458+AK458+$AH$8*AI461+AK461)/($AH$8*AH458+AJ458+$AH$8*AH461+AJ461)))</f>
        <v>88.628241582906242</v>
      </c>
      <c r="AO461" s="151">
        <f t="shared" ref="AO461" si="1478">20*LOG(((($AH$8*AH458+AJ458-$AH$8*AH461-AJ461)^2+($AH$8*AI458+AK458-$AH$8*AI461-AK461)^2)/(($AH$8*AH458+AJ458+$AH$8*AH461+AJ461)^2+($AH$8*AI458+AK458+$AH$8*AI461+AK461)^2))^0.5)</f>
        <v>-20.897223498290593</v>
      </c>
      <c r="AP461" s="152"/>
      <c r="AQ461" s="64">
        <f t="shared" si="1311"/>
        <v>8.6599999999999593</v>
      </c>
      <c r="AR461" s="65">
        <f t="shared" si="1324"/>
        <v>-1.4049445102432532E-4</v>
      </c>
      <c r="AS461" s="66">
        <f t="shared" si="1325"/>
        <v>12.533719472308178</v>
      </c>
      <c r="AT461" s="67">
        <f t="shared" si="1326"/>
        <v>-1.4049445102432532E-4</v>
      </c>
      <c r="AU461" s="13">
        <f t="shared" si="1340"/>
        <v>-1.449201838837668</v>
      </c>
      <c r="AV461" s="66">
        <f t="shared" si="1327"/>
        <v>-4.025560663437967E-3</v>
      </c>
      <c r="AW461" s="47">
        <f t="shared" si="1328"/>
        <v>-44.901321643421277</v>
      </c>
    </row>
    <row r="462" spans="2:49" ht="18.649999999999999" customHeight="1">
      <c r="AO462" s="48"/>
      <c r="AQ462" s="64">
        <f t="shared" si="1311"/>
        <v>8.6799999999999606</v>
      </c>
      <c r="AR462" s="65">
        <f t="shared" si="1324"/>
        <v>-1.3922098623938824E-4</v>
      </c>
      <c r="AS462" s="66">
        <f t="shared" si="1325"/>
        <v>12.504735435531423</v>
      </c>
      <c r="AT462" s="67">
        <f t="shared" si="1326"/>
        <v>-1.3922098623938824E-4</v>
      </c>
      <c r="AU462" s="13">
        <f t="shared" si="1340"/>
        <v>-1.4425031511759863</v>
      </c>
      <c r="AV462" s="66">
        <f t="shared" si="1327"/>
        <v>-4.0069531977110729E-3</v>
      </c>
      <c r="AW462" s="47">
        <f t="shared" si="1328"/>
        <v>-44.940865663626475</v>
      </c>
    </row>
    <row r="463" spans="2:49" ht="18.649999999999999" customHeight="1" thickBot="1">
      <c r="E463" s="29" t="s">
        <v>9</v>
      </c>
      <c r="J463" s="29" t="s">
        <v>10</v>
      </c>
      <c r="O463" s="29" t="s">
        <v>11</v>
      </c>
      <c r="T463" s="29" t="s">
        <v>12</v>
      </c>
      <c r="Y463" s="29" t="s">
        <v>13</v>
      </c>
      <c r="AD463" s="29" t="s">
        <v>12</v>
      </c>
      <c r="AI463" s="29" t="s">
        <v>81</v>
      </c>
      <c r="AQ463" s="64">
        <f t="shared" si="1311"/>
        <v>8.6999999999999602</v>
      </c>
      <c r="AR463" s="65">
        <f t="shared" si="1324"/>
        <v>-1.379618769182183E-4</v>
      </c>
      <c r="AS463" s="66">
        <f t="shared" si="1325"/>
        <v>12.475885372507904</v>
      </c>
      <c r="AT463" s="67">
        <f t="shared" si="1326"/>
        <v>-1.379618769182183E-4</v>
      </c>
      <c r="AU463" s="13">
        <f t="shared" si="1340"/>
        <v>-1.4358508792877118</v>
      </c>
      <c r="AV463" s="66">
        <f t="shared" si="1327"/>
        <v>-3.9884746646880881E-3</v>
      </c>
      <c r="AW463" s="47">
        <f t="shared" si="1328"/>
        <v>-44.980321152279402</v>
      </c>
    </row>
    <row r="464" spans="2:49" ht="18.649999999999999" customHeight="1" thickBot="1">
      <c r="B464" s="28"/>
      <c r="D464" s="227" t="s">
        <v>70</v>
      </c>
      <c r="E464" s="228"/>
      <c r="F464" s="229" t="s">
        <v>71</v>
      </c>
      <c r="G464" s="230"/>
      <c r="H464" s="203"/>
      <c r="I464" s="231" t="s">
        <v>15</v>
      </c>
      <c r="J464" s="232"/>
      <c r="K464" s="233" t="s">
        <v>16</v>
      </c>
      <c r="L464" s="234"/>
      <c r="M464" s="30"/>
      <c r="N464" s="231" t="s">
        <v>72</v>
      </c>
      <c r="O464" s="232"/>
      <c r="P464" s="233" t="s">
        <v>73</v>
      </c>
      <c r="Q464" s="234"/>
      <c r="R464" s="30"/>
      <c r="S464" s="227" t="s">
        <v>74</v>
      </c>
      <c r="T464" s="228"/>
      <c r="U464" s="229" t="s">
        <v>75</v>
      </c>
      <c r="V464" s="230"/>
      <c r="W464" s="8"/>
      <c r="X464" s="231" t="s">
        <v>76</v>
      </c>
      <c r="Y464" s="232"/>
      <c r="Z464" s="233" t="s">
        <v>77</v>
      </c>
      <c r="AA464" s="234"/>
      <c r="AB464" s="8"/>
      <c r="AC464" s="231" t="s">
        <v>78</v>
      </c>
      <c r="AD464" s="232"/>
      <c r="AE464" s="233" t="s">
        <v>17</v>
      </c>
      <c r="AF464" s="234"/>
      <c r="AG464" s="8"/>
      <c r="AH464" s="231" t="s">
        <v>79</v>
      </c>
      <c r="AI464" s="232"/>
      <c r="AJ464" s="233" t="s">
        <v>80</v>
      </c>
      <c r="AK464" s="234"/>
      <c r="AL464" s="8"/>
      <c r="AM464" s="35" t="s">
        <v>82</v>
      </c>
      <c r="AO464" s="147" t="s">
        <v>83</v>
      </c>
      <c r="AP464" s="153"/>
      <c r="AQ464" s="64">
        <f t="shared" si="1311"/>
        <v>8.7199999999999598</v>
      </c>
      <c r="AR464" s="65">
        <f t="shared" si="1324"/>
        <v>-1.3671692987648961E-4</v>
      </c>
      <c r="AS464" s="66">
        <f t="shared" si="1325"/>
        <v>12.44716835492215</v>
      </c>
      <c r="AT464" s="67">
        <f t="shared" si="1326"/>
        <v>-1.3671692987648961E-4</v>
      </c>
      <c r="AU464" s="13">
        <f t="shared" si="1340"/>
        <v>-1.4292445946533532</v>
      </c>
      <c r="AV464" s="66">
        <f t="shared" si="1327"/>
        <v>-3.9701238740370926E-3</v>
      </c>
      <c r="AW464" s="47">
        <f t="shared" si="1328"/>
        <v>-45.019688498468199</v>
      </c>
    </row>
    <row r="465" spans="2:49" ht="18.649999999999999" customHeight="1" thickTop="1" thickBot="1">
      <c r="B465" s="55">
        <v>1.34</v>
      </c>
      <c r="D465" s="37">
        <v>1</v>
      </c>
      <c r="E465" s="38">
        <v>0</v>
      </c>
      <c r="F465" s="39">
        <v>0</v>
      </c>
      <c r="G465" s="40">
        <f t="shared" ref="G465" si="1479">-1/($E$8*$B465)</f>
        <v>-0.47699999999999998</v>
      </c>
      <c r="I465" s="37">
        <v>1</v>
      </c>
      <c r="J465" s="41">
        <v>0</v>
      </c>
      <c r="K465" s="39">
        <v>0</v>
      </c>
      <c r="L465" s="40">
        <v>0</v>
      </c>
      <c r="N465" s="37">
        <f t="shared" ref="N465" si="1480">D465*I465+F465*I468-E465*J465-G465*J468</f>
        <v>0.56307686096897014</v>
      </c>
      <c r="O465" s="41">
        <f t="shared" ref="O465" si="1481">(D465*J465+E465*I465+F465*J468+G465*I468)</f>
        <v>0</v>
      </c>
      <c r="P465" s="39">
        <f t="shared" ref="P465" si="1482">D465*K465+F465*K468-E465*L465-G465*L468</f>
        <v>0</v>
      </c>
      <c r="Q465" s="40">
        <f t="shared" ref="Q465" si="1483">(D465*L465+E465*K465+F465*L468+G465*K468)</f>
        <v>-0.47699999999999998</v>
      </c>
      <c r="S465" s="37">
        <v>1</v>
      </c>
      <c r="T465" s="38">
        <v>0</v>
      </c>
      <c r="U465" s="39">
        <v>0</v>
      </c>
      <c r="V465" s="40">
        <f t="shared" ref="V465" si="1484">-1/($T$8*$B465)</f>
        <v>-0.93416417910447747</v>
      </c>
      <c r="X465" s="37">
        <f t="shared" ref="X465" si="1485">N465*S465+P465*S468-O465*T465-Q465*T468</f>
        <v>0.56307686096897014</v>
      </c>
      <c r="Y465" s="41">
        <f t="shared" ref="Y465" si="1486">(N465*T465+O465*S465+P465*T468+Q465*S468)</f>
        <v>0</v>
      </c>
      <c r="Z465" s="39">
        <f t="shared" ref="Z465" si="1487">N465*U465+P465*U468-O465*V465-Q465*V468</f>
        <v>0</v>
      </c>
      <c r="AA465" s="40">
        <f t="shared" ref="AA465" si="1488">(N465*V465+O465*U465+P465*V468+Q465*U468)</f>
        <v>-1.003006233599804</v>
      </c>
      <c r="AB465" s="8"/>
      <c r="AC465" s="37">
        <v>1</v>
      </c>
      <c r="AD465" s="38">
        <v>0</v>
      </c>
      <c r="AE465" s="39">
        <v>0</v>
      </c>
      <c r="AF465" s="40">
        <v>0</v>
      </c>
      <c r="AH465" s="37">
        <f>X465*AC465+Z465*AC468-Y465*AD465-AA465*AD468</f>
        <v>-4.1683502043687648E-2</v>
      </c>
      <c r="AI465" s="41">
        <f>(X465*AD465+Y465*AC465+Z465*AD468+AA465*AC468)</f>
        <v>0</v>
      </c>
      <c r="AJ465" s="39">
        <f>X465*AE465+Z465*AE468-Y465*AF465-AA465*AF468</f>
        <v>0</v>
      </c>
      <c r="AK465" s="40">
        <f>(X465*AF465+Y465*AE465+Z465*AF468+AA465*AE468)</f>
        <v>-1.003006233599804</v>
      </c>
      <c r="AL465" s="8"/>
      <c r="AM465" s="43">
        <f t="shared" ref="AM465" si="1489">20*LOG((2*$AH$8)/(($AH$8*AH465+AJ465+$AH$8*AH468+AJ468)^2+($AH$8*AI465+AK465+$AH$8*AI468+AK468)^2)^0.5)</f>
        <v>-3.7403212729752403E-2</v>
      </c>
      <c r="AO465" s="148">
        <f t="shared" ref="AO465" si="1490">((AH465^2+AI465^2)/(AH468^2+AI468^2))^0.5</f>
        <v>4.1558799362926828E-2</v>
      </c>
      <c r="AP465" s="153"/>
      <c r="AQ465" s="64">
        <f t="shared" si="1311"/>
        <v>8.7399999999999594</v>
      </c>
      <c r="AR465" s="65">
        <f t="shared" si="1324"/>
        <v>-1.3548595494169849E-4</v>
      </c>
      <c r="AS465" s="66">
        <f t="shared" si="1325"/>
        <v>12.418583463029083</v>
      </c>
      <c r="AT465" s="67">
        <f t="shared" si="1326"/>
        <v>-1.3548595494169849E-4</v>
      </c>
      <c r="AU465" s="13">
        <f t="shared" si="1340"/>
        <v>-1.4226838736945453</v>
      </c>
      <c r="AV465" s="66">
        <f t="shared" si="1327"/>
        <v>-3.9518996491515147E-3</v>
      </c>
      <c r="AW465" s="47">
        <f t="shared" si="1328"/>
        <v>-45.058968088771429</v>
      </c>
    </row>
    <row r="466" spans="2:49" ht="18.649999999999999" customHeight="1" thickBot="1">
      <c r="D466" s="45"/>
      <c r="G466" s="46"/>
      <c r="I466" s="45"/>
      <c r="L466" s="46"/>
      <c r="N466" s="45"/>
      <c r="Q466" s="46"/>
      <c r="S466" s="45"/>
      <c r="V466" s="46"/>
      <c r="X466" s="45"/>
      <c r="AA466" s="46"/>
      <c r="AC466" s="45"/>
      <c r="AF466" s="46"/>
      <c r="AH466" s="45"/>
      <c r="AK466" s="46"/>
      <c r="AO466" s="149"/>
      <c r="AP466" s="149"/>
      <c r="AQ466" s="64">
        <f t="shared" si="1311"/>
        <v>8.7599999999999607</v>
      </c>
      <c r="AR466" s="65">
        <f t="shared" si="1324"/>
        <v>-1.342687649030127E-4</v>
      </c>
      <c r="AS466" s="66">
        <f t="shared" si="1325"/>
        <v>12.390129785555191</v>
      </c>
      <c r="AT466" s="67">
        <f t="shared" si="1326"/>
        <v>-1.342687649030127E-4</v>
      </c>
      <c r="AU466" s="13">
        <f t="shared" si="1340"/>
        <v>-1.4161682977064185</v>
      </c>
      <c r="AV466" s="66">
        <f t="shared" si="1327"/>
        <v>-3.9338008269622733E-3</v>
      </c>
      <c r="AW466" s="47">
        <f t="shared" si="1328"/>
        <v>-45.098160307279869</v>
      </c>
    </row>
    <row r="467" spans="2:49" ht="18.649999999999999" customHeight="1" thickBot="1">
      <c r="D467" s="227" t="s">
        <v>70</v>
      </c>
      <c r="E467" s="228"/>
      <c r="F467" s="229" t="s">
        <v>71</v>
      </c>
      <c r="G467" s="230"/>
      <c r="H467" s="203"/>
      <c r="I467" s="231" t="s">
        <v>15</v>
      </c>
      <c r="J467" s="232"/>
      <c r="K467" s="233" t="s">
        <v>16</v>
      </c>
      <c r="L467" s="234"/>
      <c r="M467" s="30"/>
      <c r="N467" s="231" t="s">
        <v>72</v>
      </c>
      <c r="O467" s="232"/>
      <c r="P467" s="233" t="s">
        <v>73</v>
      </c>
      <c r="Q467" s="234"/>
      <c r="R467" s="30"/>
      <c r="S467" s="227" t="s">
        <v>74</v>
      </c>
      <c r="T467" s="228"/>
      <c r="U467" s="229" t="s">
        <v>75</v>
      </c>
      <c r="V467" s="230"/>
      <c r="W467" s="8"/>
      <c r="X467" s="231" t="s">
        <v>76</v>
      </c>
      <c r="Y467" s="232"/>
      <c r="Z467" s="233" t="s">
        <v>77</v>
      </c>
      <c r="AA467" s="234"/>
      <c r="AB467" s="8"/>
      <c r="AC467" s="231" t="s">
        <v>78</v>
      </c>
      <c r="AD467" s="232"/>
      <c r="AE467" s="233" t="s">
        <v>17</v>
      </c>
      <c r="AF467" s="234"/>
      <c r="AG467" s="8"/>
      <c r="AH467" s="231" t="s">
        <v>79</v>
      </c>
      <c r="AI467" s="232"/>
      <c r="AJ467" s="233" t="s">
        <v>80</v>
      </c>
      <c r="AK467" s="234"/>
      <c r="AL467" s="8"/>
      <c r="AM467" s="52" t="s">
        <v>84</v>
      </c>
      <c r="AO467" s="150" t="s">
        <v>85</v>
      </c>
      <c r="AP467" s="152"/>
      <c r="AQ467" s="64">
        <f t="shared" si="1311"/>
        <v>8.7799999999999603</v>
      </c>
      <c r="AR467" s="65">
        <f t="shared" si="1324"/>
        <v>-1.3306517546497754E-4</v>
      </c>
      <c r="AS467" s="66">
        <f t="shared" si="1325"/>
        <v>12.361806419601063</v>
      </c>
      <c r="AT467" s="67">
        <f t="shared" si="1326"/>
        <v>-1.3306517546497754E-4</v>
      </c>
      <c r="AU467" s="13">
        <f t="shared" si="1340"/>
        <v>-1.4096974527891903</v>
      </c>
      <c r="AV467" s="66">
        <f t="shared" si="1327"/>
        <v>-3.9158262577477509E-3</v>
      </c>
      <c r="AW467" s="47">
        <f t="shared" si="1328"/>
        <v>-45.137265535616926</v>
      </c>
    </row>
    <row r="468" spans="2:49" ht="18.649999999999999" customHeight="1" thickTop="1" thickBot="1">
      <c r="D468" s="37">
        <v>0</v>
      </c>
      <c r="E468" s="41">
        <v>0</v>
      </c>
      <c r="F468" s="39">
        <v>1</v>
      </c>
      <c r="G468" s="40">
        <v>0</v>
      </c>
      <c r="I468" s="37">
        <v>0</v>
      </c>
      <c r="J468" s="41">
        <f t="shared" ref="J468" si="1491">IF(0=(1-$J$8*$K$8*$B465^2),10^14,$B465*$K$8/(1-$J$8*$K$8*$B465^2))</f>
        <v>-0.91598142354513601</v>
      </c>
      <c r="K468" s="39">
        <v>1</v>
      </c>
      <c r="L468" s="40">
        <v>0</v>
      </c>
      <c r="N468" s="37">
        <f t="shared" ref="N468" si="1492">D468*I465+F468*I468-E468*J465-G468*J468</f>
        <v>0</v>
      </c>
      <c r="O468" s="41">
        <f t="shared" ref="O468" si="1493">(D468*J465+E468*I465+F468*J468+G468*I468)</f>
        <v>-0.91598142354513601</v>
      </c>
      <c r="P468" s="39">
        <f t="shared" ref="P468" si="1494">D468*K465+F468*K468-E468*L465-G468*L468</f>
        <v>1</v>
      </c>
      <c r="Q468" s="40">
        <f t="shared" ref="Q468" si="1495">(D468*L465+E468*K465+F468*L468+G468*K468)</f>
        <v>0</v>
      </c>
      <c r="S468" s="37">
        <v>0</v>
      </c>
      <c r="T468" s="41">
        <v>0</v>
      </c>
      <c r="U468" s="39">
        <v>1</v>
      </c>
      <c r="V468" s="40">
        <v>0</v>
      </c>
      <c r="X468" s="37">
        <f t="shared" ref="X468" si="1496">N468*S465+P468*S468-O468*T465-Q468*T468</f>
        <v>0</v>
      </c>
      <c r="Y468" s="41">
        <f t="shared" ref="Y468" si="1497">(N468*T465+O468*S465+P468*T468+Q468*S468)</f>
        <v>-0.91598142354513601</v>
      </c>
      <c r="Z468" s="39">
        <f t="shared" ref="Z468" si="1498">N468*U465+P468*U468-O468*V465-Q468*V468</f>
        <v>0.14432296539900735</v>
      </c>
      <c r="AA468" s="40">
        <f t="shared" ref="AA468" si="1499">(N468*V465+O468*U465+P468*V468+Q468*U468)</f>
        <v>0</v>
      </c>
      <c r="AB468" s="8"/>
      <c r="AC468" s="37">
        <v>0</v>
      </c>
      <c r="AD468" s="40">
        <f>-1/($AD$8*$B465)</f>
        <v>-0.60294776119402971</v>
      </c>
      <c r="AE468" s="39">
        <v>1</v>
      </c>
      <c r="AF468" s="40">
        <v>0</v>
      </c>
      <c r="AH468" s="37">
        <f>X468*AC465+Z468*AC468-Y468*AD465-AA468*AD468</f>
        <v>0</v>
      </c>
      <c r="AI468" s="41">
        <f>(X468*AD465+Y468*AC465+Z468*AD468+AA468*AC468)</f>
        <v>-1.003000632421351</v>
      </c>
      <c r="AJ468" s="39">
        <f>X468*AE465+Z468*AE468-Y468*AF465-AA468*AF468</f>
        <v>0.14432296539900735</v>
      </c>
      <c r="AK468" s="40">
        <f>(X468*AF465+Y468*AE465+Z468*AF468+AA468*AE468)</f>
        <v>0</v>
      </c>
      <c r="AL468" s="8"/>
      <c r="AM468" s="54">
        <f t="shared" ref="AM468" si="1500">(180/PI())*ATAN(-1*(($AH456*AI465+AK465+$AH$8*AI468+AK468)/($AH$8*AH465+AJ465+$AH$8*AH468+AJ468)))</f>
        <v>87.07095509499635</v>
      </c>
      <c r="AO468" s="151">
        <f t="shared" ref="AO468" si="1501">20*LOG(((($AH$8*AH465+AJ465-$AH$8*AH468-AJ468)^2+($AH$8*AI465+AK465-$AH$8*AI468-AK468)^2)/(($AH$8*AH465+AJ465+$AH$8*AH468+AJ468)^2+($AH$8*AI465+AK465+$AH$8*AI468+AK468)^2))^0.5)</f>
        <v>-20.667442224181404</v>
      </c>
      <c r="AP468" s="152"/>
      <c r="AQ468" s="64">
        <f t="shared" si="1311"/>
        <v>8.7999999999999599</v>
      </c>
      <c r="AR468" s="65">
        <f t="shared" si="1324"/>
        <v>-1.3187500518965073E-4</v>
      </c>
      <c r="AS468" s="66">
        <f t="shared" si="1325"/>
        <v>12.33361247054528</v>
      </c>
      <c r="AT468" s="67">
        <f t="shared" si="1326"/>
        <v>-1.3187500518965073E-4</v>
      </c>
      <c r="AU468" s="13">
        <f t="shared" si="1340"/>
        <v>-1.4032709297829038</v>
      </c>
      <c r="AV468" s="66">
        <f t="shared" si="1327"/>
        <v>-3.8979748049525107E-3</v>
      </c>
      <c r="AW468" s="47">
        <f t="shared" si="1328"/>
        <v>-45.176284152959482</v>
      </c>
    </row>
    <row r="469" spans="2:49" ht="18.649999999999999" customHeight="1">
      <c r="AO469" s="48"/>
      <c r="AQ469" s="64">
        <f t="shared" si="1311"/>
        <v>8.8199999999999594</v>
      </c>
      <c r="AR469" s="65">
        <f t="shared" si="1324"/>
        <v>-1.3069807545223775E-4</v>
      </c>
      <c r="AS469" s="66">
        <f t="shared" si="1325"/>
        <v>12.305547051949622</v>
      </c>
      <c r="AT469" s="67">
        <f t="shared" si="1326"/>
        <v>-1.3069807545223775E-4</v>
      </c>
      <c r="AU469" s="13">
        <f t="shared" si="1340"/>
        <v>-1.3968883242025443</v>
      </c>
      <c r="AV469" s="66">
        <f t="shared" si="1327"/>
        <v>-3.8802453450070672E-3</v>
      </c>
      <c r="AW469" s="47">
        <f t="shared" si="1328"/>
        <v>-45.215216536057724</v>
      </c>
    </row>
    <row r="470" spans="2:49" ht="18.649999999999999" customHeight="1" thickBot="1">
      <c r="E470" s="29" t="s">
        <v>9</v>
      </c>
      <c r="J470" s="29" t="s">
        <v>10</v>
      </c>
      <c r="O470" s="29" t="s">
        <v>11</v>
      </c>
      <c r="T470" s="29" t="s">
        <v>12</v>
      </c>
      <c r="Y470" s="29" t="s">
        <v>13</v>
      </c>
      <c r="AD470" s="29" t="s">
        <v>12</v>
      </c>
      <c r="AI470" s="29" t="s">
        <v>81</v>
      </c>
      <c r="AQ470" s="64">
        <f t="shared" si="1311"/>
        <v>8.8399999999999608</v>
      </c>
      <c r="AR470" s="65">
        <f t="shared" si="1324"/>
        <v>-1.2953421038226223E-4</v>
      </c>
      <c r="AS470" s="66">
        <f t="shared" si="1325"/>
        <v>12.277609285465569</v>
      </c>
      <c r="AT470" s="67">
        <f t="shared" si="1326"/>
        <v>-1.2953421038226223E-4</v>
      </c>
      <c r="AU470" s="13">
        <f t="shared" si="1340"/>
        <v>-1.3905492361731822</v>
      </c>
      <c r="AV470" s="66">
        <f t="shared" si="1327"/>
        <v>-3.8626367671477282E-3</v>
      </c>
      <c r="AW470" s="47">
        <f t="shared" si="1328"/>
        <v>-45.25406305925565</v>
      </c>
    </row>
    <row r="471" spans="2:49" ht="18.649999999999999" customHeight="1" thickBot="1">
      <c r="B471" s="28"/>
      <c r="D471" s="227" t="s">
        <v>70</v>
      </c>
      <c r="E471" s="228"/>
      <c r="F471" s="229" t="s">
        <v>71</v>
      </c>
      <c r="G471" s="230"/>
      <c r="H471" s="203"/>
      <c r="I471" s="231" t="s">
        <v>15</v>
      </c>
      <c r="J471" s="232"/>
      <c r="K471" s="233" t="s">
        <v>16</v>
      </c>
      <c r="L471" s="234"/>
      <c r="M471" s="30"/>
      <c r="N471" s="231" t="s">
        <v>72</v>
      </c>
      <c r="O471" s="232"/>
      <c r="P471" s="233" t="s">
        <v>73</v>
      </c>
      <c r="Q471" s="234"/>
      <c r="R471" s="30"/>
      <c r="S471" s="227" t="s">
        <v>74</v>
      </c>
      <c r="T471" s="228"/>
      <c r="U471" s="229" t="s">
        <v>75</v>
      </c>
      <c r="V471" s="230"/>
      <c r="W471" s="8"/>
      <c r="X471" s="231" t="s">
        <v>76</v>
      </c>
      <c r="Y471" s="232"/>
      <c r="Z471" s="233" t="s">
        <v>77</v>
      </c>
      <c r="AA471" s="234"/>
      <c r="AB471" s="8"/>
      <c r="AC471" s="231" t="s">
        <v>78</v>
      </c>
      <c r="AD471" s="232"/>
      <c r="AE471" s="233" t="s">
        <v>17</v>
      </c>
      <c r="AF471" s="234"/>
      <c r="AG471" s="8"/>
      <c r="AH471" s="231" t="s">
        <v>79</v>
      </c>
      <c r="AI471" s="232"/>
      <c r="AJ471" s="233" t="s">
        <v>80</v>
      </c>
      <c r="AK471" s="234"/>
      <c r="AL471" s="8"/>
      <c r="AM471" s="35" t="s">
        <v>82</v>
      </c>
      <c r="AO471" s="147" t="s">
        <v>83</v>
      </c>
      <c r="AP471" s="153"/>
      <c r="AQ471" s="64">
        <f t="shared" si="1311"/>
        <v>8.8599999999999497</v>
      </c>
      <c r="AR471" s="65">
        <f t="shared" si="1324"/>
        <v>-1.2838323682016619E-4</v>
      </c>
      <c r="AS471" s="66">
        <f t="shared" si="1325"/>
        <v>12.249798300742121</v>
      </c>
      <c r="AT471" s="67">
        <f t="shared" si="1326"/>
        <v>-1.2838323682016619E-4</v>
      </c>
      <c r="AU471" s="13">
        <f t="shared" si="1340"/>
        <v>-1.3842532703675599</v>
      </c>
      <c r="AV471" s="66">
        <f t="shared" si="1327"/>
        <v>-3.8451479732432218E-3</v>
      </c>
      <c r="AW471" s="47">
        <f t="shared" si="1328"/>
        <v>-45.292824094511303</v>
      </c>
    </row>
    <row r="472" spans="2:49" ht="18.649999999999999" customHeight="1" thickTop="1" thickBot="1">
      <c r="B472" s="55">
        <v>1.36</v>
      </c>
      <c r="D472" s="37">
        <v>1</v>
      </c>
      <c r="E472" s="38">
        <v>0</v>
      </c>
      <c r="F472" s="39">
        <v>0</v>
      </c>
      <c r="G472" s="40">
        <f t="shared" ref="G472" si="1502">-1/($E$8*$B472)</f>
        <v>-0.469985294117647</v>
      </c>
      <c r="I472" s="37">
        <v>1</v>
      </c>
      <c r="J472" s="41">
        <v>0</v>
      </c>
      <c r="K472" s="39">
        <v>0</v>
      </c>
      <c r="L472" s="40">
        <v>0</v>
      </c>
      <c r="N472" s="37">
        <f t="shared" ref="N472" si="1503">D472*I472+F472*I475-E472*J472-G472*J475</f>
        <v>0.57747786033433468</v>
      </c>
      <c r="O472" s="41">
        <f t="shared" ref="O472" si="1504">(D472*J472+E472*I472+F472*J475+G472*I475)</f>
        <v>0</v>
      </c>
      <c r="P472" s="39">
        <f t="shared" ref="P472" si="1505">D472*K472+F472*K475-E472*L472-G472*L475</f>
        <v>0</v>
      </c>
      <c r="Q472" s="40">
        <f t="shared" ref="Q472" si="1506">(D472*L472+E472*K472+F472*L475+G472*K475)</f>
        <v>-0.469985294117647</v>
      </c>
      <c r="S472" s="37">
        <v>1</v>
      </c>
      <c r="T472" s="38">
        <v>0</v>
      </c>
      <c r="U472" s="39">
        <v>0</v>
      </c>
      <c r="V472" s="40">
        <f t="shared" ref="V472" si="1507">-1/($T$8*$B472)</f>
        <v>-0.92042647058823501</v>
      </c>
      <c r="X472" s="37">
        <f t="shared" ref="X472" si="1508">N472*S472+P472*S475-O472*T472-Q472*T475</f>
        <v>0.57747786033433468</v>
      </c>
      <c r="Y472" s="41">
        <f t="shared" ref="Y472" si="1509">(N472*T472+O472*S472+P472*T475+Q472*S475)</f>
        <v>0</v>
      </c>
      <c r="Z472" s="39">
        <f t="shared" ref="Z472" si="1510">N472*U472+P472*U475-O472*V472-Q472*V475</f>
        <v>0</v>
      </c>
      <c r="AA472" s="40">
        <f t="shared" ref="AA472" si="1511">(N472*V472+O472*U472+P472*V475+Q472*U475)</f>
        <v>-1.0015112029480244</v>
      </c>
      <c r="AB472" s="8"/>
      <c r="AC472" s="37">
        <v>1</v>
      </c>
      <c r="AD472" s="38">
        <v>0</v>
      </c>
      <c r="AE472" s="39">
        <v>0</v>
      </c>
      <c r="AF472" s="40">
        <v>0</v>
      </c>
      <c r="AH472" s="37">
        <f>X472*AC472+Z472*AC475-Y472*AD472-AA472*AD475</f>
        <v>-1.7500798799383155E-2</v>
      </c>
      <c r="AI472" s="41">
        <f>(X472*AD472+Y472*AC472+Z472*AD475+AA472*AC475)</f>
        <v>0</v>
      </c>
      <c r="AJ472" s="39">
        <f>X472*AE472+Z472*AE475-Y472*AF472-AA472*AF475</f>
        <v>0</v>
      </c>
      <c r="AK472" s="40">
        <f>(X472*AF472+Y472*AE472+Z472*AF475+AA472*AE475)</f>
        <v>-1.0015112029480244</v>
      </c>
      <c r="AL472" s="8"/>
      <c r="AM472" s="43">
        <f t="shared" ref="AM472" si="1512">20*LOG((2*$AH$8)/(($AH$8*AH472+AJ472+$AH$8*AH475+AJ475)^2+($AH$8*AI472+AK472+$AH$8*AI475+AK475)^2)^0.5)</f>
        <v>-3.9030267825226818E-2</v>
      </c>
      <c r="AO472" s="148">
        <f t="shared" ref="AO472" si="1513">((AH472^2+AI472^2)/(AH475^2+AI475^2))^0.5</f>
        <v>1.7474484566509324E-2</v>
      </c>
      <c r="AP472" s="153"/>
      <c r="AQ472" s="64">
        <f t="shared" si="1311"/>
        <v>8.8799999999999493</v>
      </c>
      <c r="AR472" s="65">
        <f t="shared" si="1324"/>
        <v>-1.2724498427776752E-4</v>
      </c>
      <c r="AS472" s="66">
        <f t="shared" si="1325"/>
        <v>12.222113235334771</v>
      </c>
      <c r="AT472" s="67">
        <f t="shared" si="1326"/>
        <v>-1.2724498427776752E-4</v>
      </c>
      <c r="AU472" s="13">
        <f t="shared" si="1340"/>
        <v>-1.3780000359434788</v>
      </c>
      <c r="AV472" s="66">
        <f t="shared" si="1327"/>
        <v>-3.8277778776207743E-3</v>
      </c>
      <c r="AW472" s="47">
        <f t="shared" si="1328"/>
        <v>-45.331500011416111</v>
      </c>
    </row>
    <row r="473" spans="2:49" ht="18.649999999999999" customHeight="1" thickBot="1">
      <c r="D473" s="45"/>
      <c r="G473" s="46"/>
      <c r="I473" s="45"/>
      <c r="L473" s="46"/>
      <c r="N473" s="45"/>
      <c r="Q473" s="46"/>
      <c r="S473" s="45"/>
      <c r="V473" s="46"/>
      <c r="X473" s="45"/>
      <c r="AA473" s="46"/>
      <c r="AC473" s="45"/>
      <c r="AF473" s="46"/>
      <c r="AH473" s="45"/>
      <c r="AK473" s="46"/>
      <c r="AO473" s="149"/>
      <c r="AP473" s="149"/>
      <c r="AQ473" s="64">
        <f t="shared" si="1311"/>
        <v>8.8999999999999506</v>
      </c>
      <c r="AR473" s="65">
        <f t="shared" si="1324"/>
        <v>-1.2611928487364489E-4</v>
      </c>
      <c r="AS473" s="66">
        <f t="shared" si="1325"/>
        <v>12.194553234615899</v>
      </c>
      <c r="AT473" s="67">
        <f t="shared" si="1326"/>
        <v>-1.2611928487364489E-4</v>
      </c>
      <c r="AU473" s="13">
        <f t="shared" si="1340"/>
        <v>-1.3717891464840664</v>
      </c>
      <c r="AV473" s="66">
        <f t="shared" si="1327"/>
        <v>-3.8105254069001845E-3</v>
      </c>
      <c r="AW473" s="47">
        <f t="shared" si="1328"/>
        <v>-45.370091177214121</v>
      </c>
    </row>
    <row r="474" spans="2:49" ht="18.649999999999999" customHeight="1" thickBot="1">
      <c r="D474" s="227" t="s">
        <v>70</v>
      </c>
      <c r="E474" s="228"/>
      <c r="F474" s="229" t="s">
        <v>71</v>
      </c>
      <c r="G474" s="230"/>
      <c r="H474" s="203"/>
      <c r="I474" s="231" t="s">
        <v>15</v>
      </c>
      <c r="J474" s="232"/>
      <c r="K474" s="233" t="s">
        <v>16</v>
      </c>
      <c r="L474" s="234"/>
      <c r="M474" s="30"/>
      <c r="N474" s="231" t="s">
        <v>72</v>
      </c>
      <c r="O474" s="232"/>
      <c r="P474" s="233" t="s">
        <v>73</v>
      </c>
      <c r="Q474" s="234"/>
      <c r="R474" s="30"/>
      <c r="S474" s="227" t="s">
        <v>74</v>
      </c>
      <c r="T474" s="228"/>
      <c r="U474" s="229" t="s">
        <v>75</v>
      </c>
      <c r="V474" s="230"/>
      <c r="W474" s="8"/>
      <c r="X474" s="231" t="s">
        <v>76</v>
      </c>
      <c r="Y474" s="232"/>
      <c r="Z474" s="233" t="s">
        <v>77</v>
      </c>
      <c r="AA474" s="234"/>
      <c r="AB474" s="8"/>
      <c r="AC474" s="231" t="s">
        <v>78</v>
      </c>
      <c r="AD474" s="232"/>
      <c r="AE474" s="233" t="s">
        <v>17</v>
      </c>
      <c r="AF474" s="234"/>
      <c r="AG474" s="8"/>
      <c r="AH474" s="231" t="s">
        <v>79</v>
      </c>
      <c r="AI474" s="232"/>
      <c r="AJ474" s="233" t="s">
        <v>80</v>
      </c>
      <c r="AK474" s="234"/>
      <c r="AL474" s="8"/>
      <c r="AM474" s="52" t="s">
        <v>84</v>
      </c>
      <c r="AO474" s="150" t="s">
        <v>85</v>
      </c>
      <c r="AP474" s="152"/>
      <c r="AQ474" s="64">
        <f t="shared" si="1311"/>
        <v>8.9199999999999502</v>
      </c>
      <c r="AR474" s="65">
        <f t="shared" si="1324"/>
        <v>-1.2500597330613201E-4</v>
      </c>
      <c r="AS474" s="66">
        <f t="shared" si="1325"/>
        <v>12.167117451686218</v>
      </c>
      <c r="AT474" s="67">
        <f t="shared" si="1326"/>
        <v>-1.2500597330613201E-4</v>
      </c>
      <c r="AU474" s="13">
        <f t="shared" si="1340"/>
        <v>-1.3656202199364322</v>
      </c>
      <c r="AV474" s="66">
        <f t="shared" si="1327"/>
        <v>-3.793389499823423E-3</v>
      </c>
      <c r="AW474" s="47">
        <f t="shared" si="1328"/>
        <v>-45.408597956822582</v>
      </c>
    </row>
    <row r="475" spans="2:49" ht="18.649999999999999" customHeight="1" thickTop="1" thickBot="1">
      <c r="D475" s="37">
        <v>0</v>
      </c>
      <c r="E475" s="41">
        <v>0</v>
      </c>
      <c r="F475" s="39">
        <v>1</v>
      </c>
      <c r="G475" s="40">
        <v>0</v>
      </c>
      <c r="I475" s="37">
        <v>0</v>
      </c>
      <c r="J475" s="41">
        <f t="shared" ref="J475" si="1514">IF(0=(1-$J$8*$K$8*$B472^2),10^14,$B472*$K$8/(1-$J$8*$K$8*$B472^2))</f>
        <v>-0.89901140515239042</v>
      </c>
      <c r="K475" s="39">
        <v>1</v>
      </c>
      <c r="L475" s="40">
        <v>0</v>
      </c>
      <c r="N475" s="37">
        <f t="shared" ref="N475" si="1515">D475*I472+F475*I475-E475*J472-G475*J475</f>
        <v>0</v>
      </c>
      <c r="O475" s="41">
        <f t="shared" ref="O475" si="1516">(D475*J472+E475*I472+F475*J475+G475*I475)</f>
        <v>-0.89901140515239042</v>
      </c>
      <c r="P475" s="39">
        <f t="shared" ref="P475" si="1517">D475*K472+F475*K475-E475*L472-G475*L475</f>
        <v>1</v>
      </c>
      <c r="Q475" s="40">
        <f t="shared" ref="Q475" si="1518">(D475*L472+E475*K472+F475*L475+G475*K475)</f>
        <v>0</v>
      </c>
      <c r="S475" s="37">
        <v>0</v>
      </c>
      <c r="T475" s="41">
        <v>0</v>
      </c>
      <c r="U475" s="39">
        <v>1</v>
      </c>
      <c r="V475" s="40">
        <v>0</v>
      </c>
      <c r="X475" s="37">
        <f t="shared" ref="X475" si="1519">N475*S472+P475*S475-O475*T472-Q475*T475</f>
        <v>0</v>
      </c>
      <c r="Y475" s="41">
        <f t="shared" ref="Y475" si="1520">(N475*T472+O475*S472+P475*T475+Q475*S475)</f>
        <v>-0.89901140515239042</v>
      </c>
      <c r="Z475" s="39">
        <f t="shared" ref="Z475" si="1521">N475*U472+P475*U475-O475*V472-Q475*V475</f>
        <v>0.17252610533701551</v>
      </c>
      <c r="AA475" s="40">
        <f t="shared" ref="AA475" si="1522">(N475*V472+O475*U472+P475*V475+Q475*U475)</f>
        <v>0</v>
      </c>
      <c r="AB475" s="8"/>
      <c r="AC475" s="37">
        <v>0</v>
      </c>
      <c r="AD475" s="40">
        <f>-1/($AD$8*$B472)</f>
        <v>-0.5940808823529411</v>
      </c>
      <c r="AE475" s="39">
        <v>1</v>
      </c>
      <c r="AF475" s="40">
        <v>0</v>
      </c>
      <c r="AH475" s="37">
        <f>X475*AC472+Z475*AC475-Y475*AD472-AA475*AD475</f>
        <v>0</v>
      </c>
      <c r="AI475" s="41">
        <f>(X475*AD472+Y475*AC472+Z475*AD475+AA475*AC475)</f>
        <v>-1.001505866039921</v>
      </c>
      <c r="AJ475" s="39">
        <f>X475*AE472+Z475*AE475-Y475*AF472-AA475*AF475</f>
        <v>0.17252610533701551</v>
      </c>
      <c r="AK475" s="40">
        <f>(X475*AF472+Y475*AE472+Z475*AF475+AA475*AE475)</f>
        <v>0</v>
      </c>
      <c r="AL475" s="8"/>
      <c r="AM475" s="54">
        <f t="shared" ref="AM475" si="1523">(180/PI())*ATAN(-1*(($AH463*AI472+AK472+$AH$8*AI475+AK475)/($AH$8*AH472+AJ472+$AH$8*AH475+AJ475)))</f>
        <v>85.574364274867548</v>
      </c>
      <c r="AO475" s="151">
        <f t="shared" ref="AO475" si="1524">20*LOG(((($AH$8*AH472+AJ472-$AH$8*AH475-AJ475)^2+($AH$8*AI472+AK472-$AH$8*AI475-AK475)^2)/(($AH$8*AH472+AJ472+$AH$8*AH475+AJ475)^2+($AH$8*AI472+AK472+$AH$8*AI475+AK475)^2))^0.5)</f>
        <v>-20.483328317485594</v>
      </c>
      <c r="AP475" s="152"/>
      <c r="AQ475" s="64">
        <f t="shared" si="1311"/>
        <v>8.9399999999999498</v>
      </c>
      <c r="AR475" s="65">
        <f t="shared" si="1324"/>
        <v>-1.2390488679545308E-4</v>
      </c>
      <c r="AS475" s="66">
        <f t="shared" si="1325"/>
        <v>12.13980504728749</v>
      </c>
      <c r="AT475" s="67">
        <f t="shared" si="1326"/>
        <v>-1.2390488679545308E-4</v>
      </c>
      <c r="AU475" s="13">
        <f t="shared" si="1340"/>
        <v>-1.3594928785526441</v>
      </c>
      <c r="AV475" s="66">
        <f t="shared" si="1327"/>
        <v>-3.7763691070906782E-3</v>
      </c>
      <c r="AW475" s="47">
        <f t="shared" si="1328"/>
        <v>-45.447020712849564</v>
      </c>
    </row>
    <row r="476" spans="2:49" ht="18.649999999999999" customHeight="1">
      <c r="AO476" s="48"/>
      <c r="AQ476" s="64">
        <f t="shared" si="1311"/>
        <v>8.9599999999999493</v>
      </c>
      <c r="AR476" s="65">
        <f t="shared" si="1324"/>
        <v>-1.2281586504996698E-4</v>
      </c>
      <c r="AS476" s="66">
        <f t="shared" si="1325"/>
        <v>12.112615189716438</v>
      </c>
      <c r="AT476" s="67">
        <f t="shared" si="1326"/>
        <v>-1.2281586504996698E-4</v>
      </c>
      <c r="AU476" s="13">
        <f t="shared" si="1340"/>
        <v>-1.3534067488326837</v>
      </c>
      <c r="AV476" s="66">
        <f t="shared" si="1327"/>
        <v>-3.7594631912018991E-3</v>
      </c>
      <c r="AW476" s="47">
        <f t="shared" si="1328"/>
        <v>-45.485359805614046</v>
      </c>
    </row>
    <row r="477" spans="2:49" ht="18.649999999999999" customHeight="1" thickBot="1">
      <c r="E477" s="29" t="s">
        <v>9</v>
      </c>
      <c r="J477" s="29" t="s">
        <v>10</v>
      </c>
      <c r="O477" s="29" t="s">
        <v>11</v>
      </c>
      <c r="T477" s="29" t="s">
        <v>12</v>
      </c>
      <c r="Y477" s="29" t="s">
        <v>13</v>
      </c>
      <c r="AD477" s="29" t="s">
        <v>12</v>
      </c>
      <c r="AI477" s="29" t="s">
        <v>81</v>
      </c>
      <c r="AQ477" s="64">
        <f t="shared" si="1311"/>
        <v>8.9799999999999507</v>
      </c>
      <c r="AR477" s="65">
        <f t="shared" si="1324"/>
        <v>-1.2173875021119604E-4</v>
      </c>
      <c r="AS477" s="66">
        <f t="shared" si="1325"/>
        <v>12.085547054739783</v>
      </c>
      <c r="AT477" s="67">
        <f t="shared" si="1326"/>
        <v>-1.2173875021119604E-4</v>
      </c>
      <c r="AU477" s="13">
        <f t="shared" si="1340"/>
        <v>-1.3473614614657523</v>
      </c>
      <c r="AV477" s="66">
        <f t="shared" si="1327"/>
        <v>-3.7426707262937565E-3</v>
      </c>
      <c r="AW477" s="47">
        <f t="shared" si="1328"/>
        <v>-45.523615593164344</v>
      </c>
    </row>
    <row r="478" spans="2:49" ht="18.649999999999999" customHeight="1" thickBot="1">
      <c r="B478" s="28"/>
      <c r="D478" s="227" t="s">
        <v>70</v>
      </c>
      <c r="E478" s="228"/>
      <c r="F478" s="229" t="s">
        <v>71</v>
      </c>
      <c r="G478" s="230"/>
      <c r="H478" s="203"/>
      <c r="I478" s="231" t="s">
        <v>15</v>
      </c>
      <c r="J478" s="232"/>
      <c r="K478" s="233" t="s">
        <v>16</v>
      </c>
      <c r="L478" s="234"/>
      <c r="M478" s="30"/>
      <c r="N478" s="231" t="s">
        <v>72</v>
      </c>
      <c r="O478" s="232"/>
      <c r="P478" s="233" t="s">
        <v>73</v>
      </c>
      <c r="Q478" s="234"/>
      <c r="R478" s="30"/>
      <c r="S478" s="227" t="s">
        <v>74</v>
      </c>
      <c r="T478" s="228"/>
      <c r="U478" s="229" t="s">
        <v>75</v>
      </c>
      <c r="V478" s="230"/>
      <c r="W478" s="8"/>
      <c r="X478" s="231" t="s">
        <v>76</v>
      </c>
      <c r="Y478" s="232"/>
      <c r="Z478" s="233" t="s">
        <v>77</v>
      </c>
      <c r="AA478" s="234"/>
      <c r="AB478" s="8"/>
      <c r="AC478" s="231" t="s">
        <v>78</v>
      </c>
      <c r="AD478" s="232"/>
      <c r="AE478" s="233" t="s">
        <v>17</v>
      </c>
      <c r="AF478" s="234"/>
      <c r="AG478" s="8"/>
      <c r="AH478" s="231" t="s">
        <v>79</v>
      </c>
      <c r="AI478" s="232"/>
      <c r="AJ478" s="233" t="s">
        <v>80</v>
      </c>
      <c r="AK478" s="234"/>
      <c r="AL478" s="8"/>
      <c r="AM478" s="35" t="s">
        <v>82</v>
      </c>
      <c r="AO478" s="147" t="s">
        <v>83</v>
      </c>
      <c r="AP478" s="153"/>
      <c r="AQ478" s="64">
        <f t="shared" si="1311"/>
        <v>8.9999999999999503</v>
      </c>
      <c r="AR478" s="65">
        <f t="shared" si="1324"/>
        <v>-1.2067338682199901E-4</v>
      </c>
      <c r="AS478" s="66">
        <f t="shared" si="1325"/>
        <v>12.058599825510468</v>
      </c>
      <c r="AT478" s="67">
        <f t="shared" si="1326"/>
        <v>-1.2067338682199901E-4</v>
      </c>
      <c r="AU478" s="13">
        <f t="shared" si="1340"/>
        <v>-1.3413566512750672</v>
      </c>
      <c r="AV478" s="66">
        <f t="shared" si="1327"/>
        <v>-3.7259906979862979E-3</v>
      </c>
      <c r="AW478" s="47">
        <f t="shared" si="1328"/>
        <v>-45.561788431296662</v>
      </c>
    </row>
    <row r="479" spans="2:49" ht="18.649999999999999" customHeight="1" thickTop="1" thickBot="1">
      <c r="B479" s="55">
        <v>1.38</v>
      </c>
      <c r="D479" s="37">
        <v>1</v>
      </c>
      <c r="E479" s="38">
        <v>0</v>
      </c>
      <c r="F479" s="39">
        <v>0</v>
      </c>
      <c r="G479" s="40">
        <f t="shared" ref="G479" si="1525">-1/($E$8*$B479)</f>
        <v>-0.46317391304347827</v>
      </c>
      <c r="I479" s="37">
        <v>1</v>
      </c>
      <c r="J479" s="41">
        <v>0</v>
      </c>
      <c r="K479" s="39">
        <v>0</v>
      </c>
      <c r="L479" s="40">
        <v>0</v>
      </c>
      <c r="N479" s="37">
        <f t="shared" ref="N479" si="1526">D479*I479+F479*I482-E479*J479-G479*J482</f>
        <v>0.59115310449764258</v>
      </c>
      <c r="O479" s="41">
        <f t="shared" ref="O479" si="1527">(D479*J479+E479*I479+F479*J482+G479*I482)</f>
        <v>0</v>
      </c>
      <c r="P479" s="39">
        <f t="shared" ref="P479" si="1528">D479*K479+F479*K482-E479*L479-G479*L482</f>
        <v>0</v>
      </c>
      <c r="Q479" s="40">
        <f t="shared" ref="Q479" si="1529">(D479*L479+E479*K479+F479*L482+G479*K482)</f>
        <v>-0.46317391304347827</v>
      </c>
      <c r="S479" s="37">
        <v>1</v>
      </c>
      <c r="T479" s="38">
        <v>0</v>
      </c>
      <c r="U479" s="39">
        <v>0</v>
      </c>
      <c r="V479" s="40">
        <f t="shared" ref="V479" si="1530">-1/($T$8*$B479)</f>
        <v>-0.90708695652173921</v>
      </c>
      <c r="X479" s="37">
        <f t="shared" ref="X479" si="1531">N479*S479+P479*S482-O479*T479-Q479*T482</f>
        <v>0.59115310449764258</v>
      </c>
      <c r="Y479" s="41">
        <f t="shared" ref="Y479" si="1532">(N479*T479+O479*S479+P479*T482+Q479*S482)</f>
        <v>0</v>
      </c>
      <c r="Z479" s="39">
        <f t="shared" ref="Z479" si="1533">N479*U479+P479*U482-O479*V479-Q479*V482</f>
        <v>0</v>
      </c>
      <c r="AA479" s="40">
        <f t="shared" ref="AA479" si="1534">(N479*V479+O479*U479+P479*V482+Q479*U482)</f>
        <v>-0.99940118344062245</v>
      </c>
      <c r="AB479" s="8"/>
      <c r="AC479" s="37">
        <v>1</v>
      </c>
      <c r="AD479" s="38">
        <v>0</v>
      </c>
      <c r="AE479" s="39">
        <v>0</v>
      </c>
      <c r="AF479" s="40">
        <v>0</v>
      </c>
      <c r="AH479" s="37">
        <f>X479*AC479+Z479*AC482-Y479*AD479-AA479*AD482</f>
        <v>6.0326797434028245E-3</v>
      </c>
      <c r="AI479" s="41">
        <f>(X479*AD479+Y479*AC479+Z479*AD482+AA479*AC482)</f>
        <v>0</v>
      </c>
      <c r="AJ479" s="39">
        <f>X479*AE479+Z479*AE482-Y479*AF479-AA479*AF482</f>
        <v>0</v>
      </c>
      <c r="AK479" s="40">
        <f>(X479*AF479+Y479*AE479+Z479*AF482+AA479*AE482)</f>
        <v>-0.99940118344062245</v>
      </c>
      <c r="AL479" s="8"/>
      <c r="AM479" s="43">
        <f t="shared" ref="AM479" si="1535">20*LOG((2*$AH$8)/(($AH$8*AH479+AJ479+$AH$8*AH482+AJ482)^2+($AH$8*AI479+AK479+$AH$8*AI482+AK482)^2)^0.5)</f>
        <v>-4.036980835309037E-2</v>
      </c>
      <c r="AO479" s="148">
        <f t="shared" ref="AO479" si="1536">((AH479^2+AI479^2)/(AH482^2+AI482^2))^0.5</f>
        <v>6.0363251157023188E-3</v>
      </c>
      <c r="AP479" s="153"/>
      <c r="AQ479" s="64">
        <f t="shared" ref="AQ479:AQ528" si="1537">INDEX(B:B,(ROW()-32)*7+24)</f>
        <v>9.0199999999999498</v>
      </c>
      <c r="AR479" s="65">
        <f t="shared" si="1324"/>
        <v>-1.1961962178413646E-4</v>
      </c>
      <c r="AS479" s="66">
        <f t="shared" si="1325"/>
        <v>12.031772692484967</v>
      </c>
      <c r="AT479" s="67">
        <f t="shared" si="1326"/>
        <v>-1.1961962178413646E-4</v>
      </c>
      <c r="AU479" s="13">
        <f t="shared" si="1340"/>
        <v>-1.3353919571619528</v>
      </c>
      <c r="AV479" s="66">
        <f t="shared" si="1327"/>
        <v>-3.7094221032276465E-3</v>
      </c>
      <c r="AW479" s="47">
        <f t="shared" si="1328"/>
        <v>-45.599878673573578</v>
      </c>
    </row>
    <row r="480" spans="2:49" ht="18.649999999999999" customHeight="1" thickBot="1">
      <c r="D480" s="45"/>
      <c r="G480" s="46"/>
      <c r="I480" s="45"/>
      <c r="L480" s="46"/>
      <c r="N480" s="45"/>
      <c r="Q480" s="46"/>
      <c r="S480" s="45"/>
      <c r="V480" s="46"/>
      <c r="X480" s="45"/>
      <c r="AA480" s="46"/>
      <c r="AC480" s="45"/>
      <c r="AF480" s="46"/>
      <c r="AH480" s="45"/>
      <c r="AK480" s="46"/>
      <c r="AO480" s="149"/>
      <c r="AP480" s="149"/>
      <c r="AQ480" s="64">
        <f t="shared" si="1537"/>
        <v>9.0399999999999494</v>
      </c>
      <c r="AR480" s="65">
        <f t="shared" si="1324"/>
        <v>-1.1857730430329994E-4</v>
      </c>
      <c r="AS480" s="66">
        <f t="shared" si="1325"/>
        <v>12.005064853341729</v>
      </c>
      <c r="AT480" s="67">
        <f t="shared" si="1326"/>
        <v>-1.1857730430329994E-4</v>
      </c>
      <c r="AU480" s="13">
        <f t="shared" si="1340"/>
        <v>-1.3294670220506779</v>
      </c>
      <c r="AV480" s="66">
        <f t="shared" si="1327"/>
        <v>-3.6929639501407721E-3</v>
      </c>
      <c r="AW480" s="47">
        <f t="shared" si="1328"/>
        <v>-45.637886671342152</v>
      </c>
    </row>
    <row r="481" spans="2:49" ht="18.649999999999999" customHeight="1" thickBot="1">
      <c r="D481" s="227" t="s">
        <v>70</v>
      </c>
      <c r="E481" s="228"/>
      <c r="F481" s="229" t="s">
        <v>71</v>
      </c>
      <c r="G481" s="230"/>
      <c r="H481" s="203"/>
      <c r="I481" s="231" t="s">
        <v>15</v>
      </c>
      <c r="J481" s="232"/>
      <c r="K481" s="233" t="s">
        <v>16</v>
      </c>
      <c r="L481" s="234"/>
      <c r="M481" s="30"/>
      <c r="N481" s="231" t="s">
        <v>72</v>
      </c>
      <c r="O481" s="232"/>
      <c r="P481" s="233" t="s">
        <v>73</v>
      </c>
      <c r="Q481" s="234"/>
      <c r="R481" s="30"/>
      <c r="S481" s="227" t="s">
        <v>74</v>
      </c>
      <c r="T481" s="228"/>
      <c r="U481" s="229" t="s">
        <v>75</v>
      </c>
      <c r="V481" s="230"/>
      <c r="W481" s="8"/>
      <c r="X481" s="231" t="s">
        <v>76</v>
      </c>
      <c r="Y481" s="232"/>
      <c r="Z481" s="233" t="s">
        <v>77</v>
      </c>
      <c r="AA481" s="234"/>
      <c r="AB481" s="8"/>
      <c r="AC481" s="231" t="s">
        <v>78</v>
      </c>
      <c r="AD481" s="232"/>
      <c r="AE481" s="233" t="s">
        <v>17</v>
      </c>
      <c r="AF481" s="234"/>
      <c r="AG481" s="8"/>
      <c r="AH481" s="231" t="s">
        <v>79</v>
      </c>
      <c r="AI481" s="232"/>
      <c r="AJ481" s="233" t="s">
        <v>80</v>
      </c>
      <c r="AK481" s="234"/>
      <c r="AL481" s="8"/>
      <c r="AM481" s="52" t="s">
        <v>84</v>
      </c>
      <c r="AO481" s="150" t="s">
        <v>85</v>
      </c>
      <c r="AP481" s="152"/>
      <c r="AQ481" s="64">
        <f t="shared" si="1537"/>
        <v>9.0599999999999508</v>
      </c>
      <c r="AR481" s="65">
        <f t="shared" si="1324"/>
        <v>-1.1754628587657212E-4</v>
      </c>
      <c r="AS481" s="66">
        <f t="shared" si="1325"/>
        <v>11.978475512900713</v>
      </c>
      <c r="AT481" s="67">
        <f t="shared" si="1326"/>
        <v>-1.1754628587657212E-4</v>
      </c>
      <c r="AU481" s="13">
        <f t="shared" si="1340"/>
        <v>-1.3235814928362293</v>
      </c>
      <c r="AV481" s="66">
        <f t="shared" si="1327"/>
        <v>-3.6766152578784146E-3</v>
      </c>
      <c r="AW481" s="47">
        <f t="shared" si="1328"/>
        <v>-45.675812773752213</v>
      </c>
    </row>
    <row r="482" spans="2:49" ht="18.649999999999999" customHeight="1" thickTop="1" thickBot="1">
      <c r="D482" s="37">
        <v>0</v>
      </c>
      <c r="E482" s="41">
        <v>0</v>
      </c>
      <c r="F482" s="39">
        <v>1</v>
      </c>
      <c r="G482" s="40">
        <v>0</v>
      </c>
      <c r="I482" s="37">
        <v>0</v>
      </c>
      <c r="J482" s="41">
        <f t="shared" ref="J482" si="1538">IF(0=(1-$J$8*$K$8*$B479^2),10^14,$B479*$K$8/(1-$J$8*$K$8*$B479^2))</f>
        <v>-0.88270708688202593</v>
      </c>
      <c r="K482" s="39">
        <v>1</v>
      </c>
      <c r="L482" s="40">
        <v>0</v>
      </c>
      <c r="N482" s="37">
        <f t="shared" ref="N482" si="1539">D482*I479+F482*I482-E482*J479-G482*J482</f>
        <v>0</v>
      </c>
      <c r="O482" s="41">
        <f t="shared" ref="O482" si="1540">(D482*J479+E482*I479+F482*J482+G482*I482)</f>
        <v>-0.88270708688202593</v>
      </c>
      <c r="P482" s="39">
        <f t="shared" ref="P482" si="1541">D482*K479+F482*K482-E482*L479-G482*L482</f>
        <v>1</v>
      </c>
      <c r="Q482" s="40">
        <f t="shared" ref="Q482" si="1542">(D482*L479+E482*K479+F482*L482+G482*K482)</f>
        <v>0</v>
      </c>
      <c r="S482" s="37">
        <v>0</v>
      </c>
      <c r="T482" s="41">
        <v>0</v>
      </c>
      <c r="U482" s="39">
        <v>1</v>
      </c>
      <c r="V482" s="40">
        <v>0</v>
      </c>
      <c r="X482" s="37">
        <f t="shared" ref="X482" si="1543">N482*S479+P482*S482-O482*T479-Q482*T482</f>
        <v>0</v>
      </c>
      <c r="Y482" s="41">
        <f t="shared" ref="Y482" si="1544">(N482*T479+O482*S479+P482*T482+Q482*S482)</f>
        <v>-0.88270708688202593</v>
      </c>
      <c r="Z482" s="39">
        <f t="shared" ref="Z482" si="1545">N482*U479+P482*U482-O482*V479-Q482*V482</f>
        <v>0.19930791506001266</v>
      </c>
      <c r="AA482" s="40">
        <f t="shared" ref="AA482" si="1546">(N482*V479+O482*U479+P482*V482+Q482*U482)</f>
        <v>0</v>
      </c>
      <c r="AB482" s="8"/>
      <c r="AC482" s="37">
        <v>0</v>
      </c>
      <c r="AD482" s="40">
        <f>-1/($AD$8*$B479)</f>
        <v>-0.58547101449275363</v>
      </c>
      <c r="AE482" s="39">
        <v>1</v>
      </c>
      <c r="AF482" s="40">
        <v>0</v>
      </c>
      <c r="AH482" s="37">
        <f>X482*AC479+Z482*AC482-Y482*AD479-AA482*AD482</f>
        <v>0</v>
      </c>
      <c r="AI482" s="41">
        <f>(X482*AD479+Y482*AC479+Z482*AD482+AA482*AC482)</f>
        <v>-0.99939609410864705</v>
      </c>
      <c r="AJ482" s="39">
        <f>X482*AE479+Z482*AE482-Y482*AF479-AA482*AF482</f>
        <v>0.19930791506001266</v>
      </c>
      <c r="AK482" s="40">
        <f>(X482*AF479+Y482*AE479+Z482*AF482+AA482*AE482)</f>
        <v>0</v>
      </c>
      <c r="AL482" s="8"/>
      <c r="AM482" s="54">
        <f t="shared" ref="AM482" si="1547">(180/PI())*ATAN(-1*(($AH470*AI479+AK479+$AH$8*AI482+AK482)/($AH$8*AH479+AJ479+$AH$8*AH482+AJ482)))</f>
        <v>84.134462566883315</v>
      </c>
      <c r="AO482" s="151">
        <f t="shared" ref="AO482" si="1548">20*LOG(((($AH$8*AH479+AJ479-$AH$8*AH482-AJ482)^2+($AH$8*AI479+AK479-$AH$8*AI482-AK482)^2)/(($AH$8*AH479+AJ479+$AH$8*AH482+AJ482)^2+($AH$8*AI479+AK479+$AH$8*AI482+AK482)^2))^0.5)</f>
        <v>-20.337445504512001</v>
      </c>
      <c r="AP482" s="152"/>
      <c r="AQ482" s="64">
        <f t="shared" si="1537"/>
        <v>9.0799999999999503</v>
      </c>
      <c r="AR482" s="65">
        <f t="shared" ref="AR482:AR528" si="1549">INDEX(AM:AM,(ROW()-32)*7+24)</f>
        <v>-1.1652642022781266E-4</v>
      </c>
      <c r="AS482" s="66">
        <f t="shared" ref="AS482:AS528" si="1550">INDEX(AM:AM,(ROW()-32)*7+27)</f>
        <v>11.952003883043989</v>
      </c>
      <c r="AT482" s="67">
        <f t="shared" ref="AT482:AT528" si="1551">AR482</f>
        <v>-1.1652642022781266E-4</v>
      </c>
      <c r="AU482" s="13">
        <f t="shared" si="1340"/>
        <v>-1.3177350203290421</v>
      </c>
      <c r="AV482" s="66">
        <f t="shared" ref="AV482:AV527" si="1552">(IF(AU482&lt;0,AU482,(AU483+AU481)/2))/360</f>
        <v>-3.6603750564695612E-3</v>
      </c>
      <c r="AW482" s="47">
        <f t="shared" ref="AW482:AW529" si="1553">INDEX(AO:AO,(ROW()-32)*7+27)</f>
        <v>-45.713657327774079</v>
      </c>
    </row>
    <row r="483" spans="2:49" ht="18.649999999999999" customHeight="1">
      <c r="AO483" s="48"/>
      <c r="AQ483" s="64">
        <f t="shared" si="1537"/>
        <v>9.0999999999999499</v>
      </c>
      <c r="AR483" s="65">
        <f t="shared" si="1549"/>
        <v>-1.1551756328065339E-4</v>
      </c>
      <c r="AS483" s="66">
        <f t="shared" si="1550"/>
        <v>11.925649182637409</v>
      </c>
      <c r="AT483" s="67">
        <f t="shared" si="1551"/>
        <v>-1.1551756328065339E-4</v>
      </c>
      <c r="AU483" s="13">
        <f t="shared" ref="AU483:AU527" si="1554">(AS484-AS483)/(AQ484-AQ483)</f>
        <v>-1.3119272592054645</v>
      </c>
      <c r="AV483" s="66">
        <f t="shared" si="1552"/>
        <v>-3.6442423866818456E-3</v>
      </c>
      <c r="AW483" s="47">
        <f t="shared" si="1553"/>
        <v>-45.751420678216228</v>
      </c>
    </row>
    <row r="484" spans="2:49" ht="18.649999999999999" customHeight="1" thickBot="1">
      <c r="E484" s="29" t="s">
        <v>9</v>
      </c>
      <c r="J484" s="29" t="s">
        <v>10</v>
      </c>
      <c r="O484" s="29" t="s">
        <v>11</v>
      </c>
      <c r="T484" s="29" t="s">
        <v>12</v>
      </c>
      <c r="Y484" s="29" t="s">
        <v>13</v>
      </c>
      <c r="AD484" s="29" t="s">
        <v>12</v>
      </c>
      <c r="AI484" s="29" t="s">
        <v>81</v>
      </c>
      <c r="AQ484" s="64">
        <f t="shared" si="1537"/>
        <v>9.1199999999999495</v>
      </c>
      <c r="AR484" s="65">
        <f t="shared" si="1549"/>
        <v>-1.145195731218504E-4</v>
      </c>
      <c r="AS484" s="66">
        <f t="shared" si="1550"/>
        <v>11.8994106374533</v>
      </c>
      <c r="AT484" s="67">
        <f t="shared" si="1551"/>
        <v>-1.145195731218504E-4</v>
      </c>
      <c r="AU484" s="13">
        <f t="shared" si="1554"/>
        <v>-1.3061578679551828</v>
      </c>
      <c r="AV484" s="66">
        <f t="shared" si="1552"/>
        <v>-3.6282162998755078E-3</v>
      </c>
      <c r="AW484" s="47">
        <f t="shared" si="1553"/>
        <v>-45.789103167743058</v>
      </c>
    </row>
    <row r="485" spans="2:49" ht="18.649999999999999" customHeight="1" thickBot="1">
      <c r="B485" s="28"/>
      <c r="D485" s="227" t="s">
        <v>70</v>
      </c>
      <c r="E485" s="228"/>
      <c r="F485" s="229" t="s">
        <v>71</v>
      </c>
      <c r="G485" s="230"/>
      <c r="H485" s="203"/>
      <c r="I485" s="231" t="s">
        <v>15</v>
      </c>
      <c r="J485" s="232"/>
      <c r="K485" s="233" t="s">
        <v>16</v>
      </c>
      <c r="L485" s="234"/>
      <c r="M485" s="30"/>
      <c r="N485" s="231" t="s">
        <v>72</v>
      </c>
      <c r="O485" s="232"/>
      <c r="P485" s="233" t="s">
        <v>73</v>
      </c>
      <c r="Q485" s="234"/>
      <c r="R485" s="30"/>
      <c r="S485" s="227" t="s">
        <v>74</v>
      </c>
      <c r="T485" s="228"/>
      <c r="U485" s="229" t="s">
        <v>75</v>
      </c>
      <c r="V485" s="230"/>
      <c r="W485" s="8"/>
      <c r="X485" s="231" t="s">
        <v>76</v>
      </c>
      <c r="Y485" s="232"/>
      <c r="Z485" s="233" t="s">
        <v>77</v>
      </c>
      <c r="AA485" s="234"/>
      <c r="AB485" s="8"/>
      <c r="AC485" s="231" t="s">
        <v>78</v>
      </c>
      <c r="AD485" s="232"/>
      <c r="AE485" s="233" t="s">
        <v>17</v>
      </c>
      <c r="AF485" s="234"/>
      <c r="AG485" s="8"/>
      <c r="AH485" s="231" t="s">
        <v>79</v>
      </c>
      <c r="AI485" s="232"/>
      <c r="AJ485" s="233" t="s">
        <v>80</v>
      </c>
      <c r="AK485" s="234"/>
      <c r="AL485" s="8"/>
      <c r="AM485" s="35" t="s">
        <v>82</v>
      </c>
      <c r="AO485" s="147" t="s">
        <v>83</v>
      </c>
      <c r="AP485" s="153"/>
      <c r="AQ485" s="64">
        <f t="shared" si="1537"/>
        <v>9.1399999999999508</v>
      </c>
      <c r="AR485" s="65">
        <f t="shared" si="1549"/>
        <v>-1.1353230995884995E-4</v>
      </c>
      <c r="AS485" s="66">
        <f t="shared" si="1550"/>
        <v>11.873287480094195</v>
      </c>
      <c r="AT485" s="67">
        <f t="shared" si="1551"/>
        <v>-1.1353230995884995E-4</v>
      </c>
      <c r="AU485" s="13">
        <f t="shared" si="1554"/>
        <v>-1.3004265088300493</v>
      </c>
      <c r="AV485" s="66">
        <f t="shared" si="1552"/>
        <v>-3.6122958578612479E-3</v>
      </c>
      <c r="AW485" s="47">
        <f t="shared" si="1553"/>
        <v>-45.826705136891867</v>
      </c>
    </row>
    <row r="486" spans="2:49" ht="18.649999999999999" customHeight="1" thickTop="1" thickBot="1">
      <c r="B486" s="55">
        <v>1.4</v>
      </c>
      <c r="D486" s="37">
        <v>1</v>
      </c>
      <c r="E486" s="38">
        <v>0</v>
      </c>
      <c r="F486" s="39">
        <v>0</v>
      </c>
      <c r="G486" s="40">
        <f t="shared" ref="G486" si="1555">-1/($E$8*$B486)</f>
        <v>-0.45655714285714283</v>
      </c>
      <c r="I486" s="37">
        <v>1</v>
      </c>
      <c r="J486" s="41">
        <v>0</v>
      </c>
      <c r="K486" s="39">
        <v>0</v>
      </c>
      <c r="L486" s="40">
        <v>0</v>
      </c>
      <c r="N486" s="37">
        <f t="shared" ref="N486" si="1556">D486*I486+F486*I489-E486*J486-G486*J489</f>
        <v>0.60415205373893066</v>
      </c>
      <c r="O486" s="41">
        <f t="shared" ref="O486" si="1557">(D486*J486+E486*I486+F486*J489+G486*I489)</f>
        <v>0</v>
      </c>
      <c r="P486" s="39">
        <f t="shared" ref="P486" si="1558">D486*K486+F486*K489-E486*L486-G486*L489</f>
        <v>0</v>
      </c>
      <c r="Q486" s="40">
        <f t="shared" ref="Q486" si="1559">(D486*L486+E486*K486+F486*L489+G486*K489)</f>
        <v>-0.45655714285714283</v>
      </c>
      <c r="S486" s="37">
        <v>1</v>
      </c>
      <c r="T486" s="38">
        <v>0</v>
      </c>
      <c r="U486" s="39">
        <v>0</v>
      </c>
      <c r="V486" s="40">
        <f t="shared" ref="V486" si="1560">-1/($T$8*$B486)</f>
        <v>-0.89412857142857138</v>
      </c>
      <c r="X486" s="37">
        <f t="shared" ref="X486" si="1561">N486*S486+P486*S489-O486*T486-Q486*T489</f>
        <v>0.60415205373893066</v>
      </c>
      <c r="Y486" s="41">
        <f t="shared" ref="Y486" si="1562">(N486*T486+O486*S486+P486*T489+Q486*S489)</f>
        <v>0</v>
      </c>
      <c r="Z486" s="39">
        <f t="shared" ref="Z486" si="1563">N486*U486+P486*U489-O486*V486-Q486*V489</f>
        <v>0</v>
      </c>
      <c r="AA486" s="40">
        <f t="shared" ref="AA486" si="1564">(N486*V486+O486*U486+P486*V489+Q486*U489)</f>
        <v>-0.99674675559237036</v>
      </c>
      <c r="AB486" s="8"/>
      <c r="AC486" s="37">
        <v>1</v>
      </c>
      <c r="AD486" s="38">
        <v>0</v>
      </c>
      <c r="AE486" s="39">
        <v>0</v>
      </c>
      <c r="AF486" s="40">
        <v>0</v>
      </c>
      <c r="AH486" s="37">
        <f>X486*AC486+Z486*AC489-Y486*AD486-AA486*AD489</f>
        <v>2.8922381466890967E-2</v>
      </c>
      <c r="AI486" s="41">
        <f>(X486*AD486+Y486*AC486+Z486*AD489+AA486*AC489)</f>
        <v>0</v>
      </c>
      <c r="AJ486" s="39">
        <f>X486*AE486+Z486*AE489-Y486*AF486-AA486*AF489</f>
        <v>0</v>
      </c>
      <c r="AK486" s="40">
        <f>(X486*AF486+Y486*AE486+Z486*AF489+AA486*AE489)</f>
        <v>-0.99674675559237036</v>
      </c>
      <c r="AL486" s="8"/>
      <c r="AM486" s="43">
        <f t="shared" ref="AM486" si="1565">20*LOG((2*$AH$8)/(($AH$8*AH486+AJ486+$AH$8*AH489+AJ489)^2+($AH$8*AI486+AK486+$AH$8*AI489+AK489)^2)^0.5)</f>
        <v>-4.144441482031011E-2</v>
      </c>
      <c r="AO486" s="148">
        <f t="shared" ref="AO486" si="1566">((AH486^2+AI486^2)/(AH489^2+AI489^2))^0.5</f>
        <v>2.9016921543522887E-2</v>
      </c>
      <c r="AP486" s="153"/>
      <c r="AQ486" s="64">
        <f t="shared" si="1537"/>
        <v>9.1599999999999504</v>
      </c>
      <c r="AR486" s="65">
        <f t="shared" si="1549"/>
        <v>-1.1255563608796231E-4</v>
      </c>
      <c r="AS486" s="66">
        <f t="shared" si="1550"/>
        <v>11.847278949917595</v>
      </c>
      <c r="AT486" s="67">
        <f t="shared" si="1551"/>
        <v>-1.1255563608796231E-4</v>
      </c>
      <c r="AU486" s="13">
        <f t="shared" si="1554"/>
        <v>-1.294732847796026</v>
      </c>
      <c r="AV486" s="66">
        <f t="shared" si="1552"/>
        <v>-3.596480132766739E-3</v>
      </c>
      <c r="AW486" s="47">
        <f t="shared" si="1553"/>
        <v>-45.864226924090303</v>
      </c>
    </row>
    <row r="487" spans="2:49" ht="18.649999999999999" customHeight="1" thickBot="1">
      <c r="D487" s="45"/>
      <c r="G487" s="46"/>
      <c r="I487" s="45"/>
      <c r="L487" s="46"/>
      <c r="N487" s="45"/>
      <c r="Q487" s="46"/>
      <c r="S487" s="45"/>
      <c r="V487" s="46"/>
      <c r="X487" s="45"/>
      <c r="AA487" s="46"/>
      <c r="AC487" s="45"/>
      <c r="AF487" s="46"/>
      <c r="AH487" s="45"/>
      <c r="AK487" s="46"/>
      <c r="AO487" s="149"/>
      <c r="AP487" s="149"/>
      <c r="AQ487" s="64">
        <f t="shared" si="1537"/>
        <v>9.17999999999995</v>
      </c>
      <c r="AR487" s="65">
        <f t="shared" si="1549"/>
        <v>-1.1158941586446432E-4</v>
      </c>
      <c r="AS487" s="66">
        <f t="shared" si="1550"/>
        <v>11.821384292961675</v>
      </c>
      <c r="AT487" s="67">
        <f t="shared" si="1551"/>
        <v>-1.1158941586446432E-4</v>
      </c>
      <c r="AU487" s="13">
        <f t="shared" si="1554"/>
        <v>-1.2890765544828318</v>
      </c>
      <c r="AV487" s="66">
        <f t="shared" si="1552"/>
        <v>-3.5807682068967547E-3</v>
      </c>
      <c r="AW487" s="47">
        <f t="shared" si="1553"/>
        <v>-45.901668865673315</v>
      </c>
    </row>
    <row r="488" spans="2:49" ht="18.649999999999999" customHeight="1" thickBot="1">
      <c r="D488" s="227" t="s">
        <v>70</v>
      </c>
      <c r="E488" s="228"/>
      <c r="F488" s="229" t="s">
        <v>71</v>
      </c>
      <c r="G488" s="230"/>
      <c r="H488" s="203"/>
      <c r="I488" s="231" t="s">
        <v>15</v>
      </c>
      <c r="J488" s="232"/>
      <c r="K488" s="233" t="s">
        <v>16</v>
      </c>
      <c r="L488" s="234"/>
      <c r="M488" s="30"/>
      <c r="N488" s="231" t="s">
        <v>72</v>
      </c>
      <c r="O488" s="232"/>
      <c r="P488" s="233" t="s">
        <v>73</v>
      </c>
      <c r="Q488" s="234"/>
      <c r="R488" s="30"/>
      <c r="S488" s="227" t="s">
        <v>74</v>
      </c>
      <c r="T488" s="228"/>
      <c r="U488" s="229" t="s">
        <v>75</v>
      </c>
      <c r="V488" s="230"/>
      <c r="W488" s="8"/>
      <c r="X488" s="231" t="s">
        <v>76</v>
      </c>
      <c r="Y488" s="232"/>
      <c r="Z488" s="233" t="s">
        <v>77</v>
      </c>
      <c r="AA488" s="234"/>
      <c r="AB488" s="8"/>
      <c r="AC488" s="231" t="s">
        <v>78</v>
      </c>
      <c r="AD488" s="232"/>
      <c r="AE488" s="233" t="s">
        <v>17</v>
      </c>
      <c r="AF488" s="234"/>
      <c r="AG488" s="8"/>
      <c r="AH488" s="231" t="s">
        <v>79</v>
      </c>
      <c r="AI488" s="232"/>
      <c r="AJ488" s="233" t="s">
        <v>80</v>
      </c>
      <c r="AK488" s="234"/>
      <c r="AL488" s="8"/>
      <c r="AM488" s="52" t="s">
        <v>84</v>
      </c>
      <c r="AO488" s="150" t="s">
        <v>85</v>
      </c>
      <c r="AP488" s="152"/>
      <c r="AQ488" s="64">
        <f t="shared" si="1537"/>
        <v>9.1999999999999496</v>
      </c>
      <c r="AR488" s="65">
        <f t="shared" si="1549"/>
        <v>-1.1063351564859358E-4</v>
      </c>
      <c r="AS488" s="66">
        <f t="shared" si="1550"/>
        <v>11.795602761872019</v>
      </c>
      <c r="AT488" s="67">
        <f t="shared" si="1551"/>
        <v>-1.1063351564859358E-4</v>
      </c>
      <c r="AU488" s="13">
        <f t="shared" si="1554"/>
        <v>-1.2834573021363755</v>
      </c>
      <c r="AV488" s="66">
        <f t="shared" si="1552"/>
        <v>-3.5651591726010433E-3</v>
      </c>
      <c r="AW488" s="47">
        <f t="shared" si="1553"/>
        <v>-45.939031295900143</v>
      </c>
    </row>
    <row r="489" spans="2:49" ht="18.649999999999999" customHeight="1" thickTop="1" thickBot="1">
      <c r="D489" s="37">
        <v>0</v>
      </c>
      <c r="E489" s="41">
        <v>0</v>
      </c>
      <c r="F489" s="39">
        <v>1</v>
      </c>
      <c r="G489" s="40">
        <v>0</v>
      </c>
      <c r="I489" s="37">
        <v>0</v>
      </c>
      <c r="J489" s="41">
        <f t="shared" ref="J489" si="1567">IF(0=(1-$J$8*$K$8*$B486^2),10^14,$B486*$K$8/(1-$J$8*$K$8*$B486^2))</f>
        <v>-0.86702826240729858</v>
      </c>
      <c r="K489" s="39">
        <v>1</v>
      </c>
      <c r="L489" s="40">
        <v>0</v>
      </c>
      <c r="N489" s="37">
        <f t="shared" ref="N489" si="1568">D489*I486+F489*I489-E489*J486-G489*J489</f>
        <v>0</v>
      </c>
      <c r="O489" s="41">
        <f t="shared" ref="O489" si="1569">(D489*J486+E489*I486+F489*J489+G489*I489)</f>
        <v>-0.86702826240729858</v>
      </c>
      <c r="P489" s="39">
        <f t="shared" ref="P489" si="1570">D489*K486+F489*K489-E489*L486-G489*L489</f>
        <v>1</v>
      </c>
      <c r="Q489" s="40">
        <f t="shared" ref="Q489" si="1571">(D489*L486+E489*K486+F489*L489+G489*K489)</f>
        <v>0</v>
      </c>
      <c r="S489" s="37">
        <v>0</v>
      </c>
      <c r="T489" s="41">
        <v>0</v>
      </c>
      <c r="U489" s="39">
        <v>1</v>
      </c>
      <c r="V489" s="40">
        <v>0</v>
      </c>
      <c r="X489" s="37">
        <f t="shared" ref="X489" si="1572">N489*S486+P489*S489-O489*T486-Q489*T489</f>
        <v>0</v>
      </c>
      <c r="Y489" s="41">
        <f t="shared" ref="Y489" si="1573">(N489*T486+O489*S486+P489*T489+Q489*S489)</f>
        <v>-0.86702826240729858</v>
      </c>
      <c r="Z489" s="39">
        <f t="shared" ref="Z489" si="1574">N489*U486+P489*U489-O489*V486-Q489*V489</f>
        <v>0.2247652583455656</v>
      </c>
      <c r="AA489" s="40">
        <f t="shared" ref="AA489" si="1575">(N489*V486+O489*U486+P489*V489+Q489*U489)</f>
        <v>0</v>
      </c>
      <c r="AB489" s="8"/>
      <c r="AC489" s="37">
        <v>0</v>
      </c>
      <c r="AD489" s="40">
        <f>-1/($AD$8*$B486)</f>
        <v>-0.57710714285714282</v>
      </c>
      <c r="AE489" s="39">
        <v>1</v>
      </c>
      <c r="AF489" s="40">
        <v>0</v>
      </c>
      <c r="AH489" s="37">
        <f>X489*AC486+Z489*AC489-Y489*AD486-AA489*AD489</f>
        <v>0</v>
      </c>
      <c r="AI489" s="41">
        <f>(X489*AD486+Y489*AC486+Z489*AD489+AA489*AC489)</f>
        <v>-0.99674189846465555</v>
      </c>
      <c r="AJ489" s="39">
        <f>X489*AE486+Z489*AE489-Y489*AF486-AA489*AF489</f>
        <v>0.2247652583455656</v>
      </c>
      <c r="AK489" s="40">
        <f>(X489*AF486+Y489*AE486+Z489*AF489+AA489*AE489)</f>
        <v>0</v>
      </c>
      <c r="AL489" s="8"/>
      <c r="AM489" s="54">
        <f t="shared" ref="AM489" si="1576">(180/PI())*ATAN(-1*(($AH477*AI486+AK486+$AH$8*AI489+AK489)/($AH$8*AH486+AJ486+$AH$8*AH489+AJ489)))</f>
        <v>82.747628376149606</v>
      </c>
      <c r="AO489" s="151">
        <f t="shared" ref="AO489" si="1577">20*LOG(((($AH$8*AH486+AJ486-$AH$8*AH489-AJ489)^2+($AH$8*AI486+AK486-$AH$8*AI489-AK489)^2)/(($AH$8*AH486+AJ486+$AH$8*AH489+AJ489)^2+($AH$8*AI486+AK486+$AH$8*AI489+AK489)^2))^0.5)</f>
        <v>-20.22388872182221</v>
      </c>
      <c r="AP489" s="152"/>
      <c r="AQ489" s="64">
        <f t="shared" si="1537"/>
        <v>9.2199999999999491</v>
      </c>
      <c r="AR489" s="65">
        <f t="shared" si="1549"/>
        <v>-1.0968780379493806E-4</v>
      </c>
      <c r="AS489" s="66">
        <f t="shared" si="1550"/>
        <v>11.769933615829292</v>
      </c>
      <c r="AT489" s="67">
        <f t="shared" si="1551"/>
        <v>-1.0968780379493806E-4</v>
      </c>
      <c r="AU489" s="13">
        <f t="shared" si="1554"/>
        <v>-1.2778747675717765</v>
      </c>
      <c r="AV489" s="66">
        <f t="shared" si="1552"/>
        <v>-3.5496521321438236E-3</v>
      </c>
      <c r="AW489" s="47">
        <f t="shared" si="1553"/>
        <v>-45.976314546970841</v>
      </c>
    </row>
    <row r="490" spans="2:49" ht="18.649999999999999" customHeight="1">
      <c r="AO490" s="48"/>
      <c r="AQ490" s="64">
        <f t="shared" si="1537"/>
        <v>9.2399999999999505</v>
      </c>
      <c r="AR490" s="65">
        <f t="shared" si="1549"/>
        <v>-1.08752150600359E-4</v>
      </c>
      <c r="AS490" s="66">
        <f t="shared" si="1550"/>
        <v>11.744376120477854</v>
      </c>
      <c r="AT490" s="67">
        <f t="shared" si="1551"/>
        <v>-1.08752150600359E-4</v>
      </c>
      <c r="AU490" s="13">
        <f t="shared" si="1554"/>
        <v>-1.2723286311252573</v>
      </c>
      <c r="AV490" s="66">
        <f t="shared" si="1552"/>
        <v>-3.534246197570159E-3</v>
      </c>
      <c r="AW490" s="47">
        <f t="shared" si="1553"/>
        <v>-46.013518949042471</v>
      </c>
    </row>
    <row r="491" spans="2:49" ht="18.649999999999999" customHeight="1" thickBot="1">
      <c r="E491" s="29" t="s">
        <v>9</v>
      </c>
      <c r="J491" s="29" t="s">
        <v>10</v>
      </c>
      <c r="O491" s="29" t="s">
        <v>11</v>
      </c>
      <c r="T491" s="29" t="s">
        <v>12</v>
      </c>
      <c r="Y491" s="29" t="s">
        <v>13</v>
      </c>
      <c r="AD491" s="29" t="s">
        <v>12</v>
      </c>
      <c r="AI491" s="29" t="s">
        <v>81</v>
      </c>
      <c r="AQ491" s="64">
        <f t="shared" si="1537"/>
        <v>9.25999999999995</v>
      </c>
      <c r="AR491" s="65">
        <f t="shared" si="1549"/>
        <v>-1.0782642828470164E-4</v>
      </c>
      <c r="AS491" s="66">
        <f t="shared" si="1550"/>
        <v>11.71892954785535</v>
      </c>
      <c r="AT491" s="67">
        <f t="shared" si="1551"/>
        <v>-1.0782642828470164E-4</v>
      </c>
      <c r="AU491" s="13">
        <f t="shared" si="1554"/>
        <v>-1.266818576609579</v>
      </c>
      <c r="AV491" s="66">
        <f t="shared" si="1552"/>
        <v>-3.5189404905821638E-3</v>
      </c>
      <c r="AW491" s="47">
        <f t="shared" si="1553"/>
        <v>-46.050644830246114</v>
      </c>
    </row>
    <row r="492" spans="2:49" ht="18.649999999999999" customHeight="1" thickBot="1">
      <c r="B492" s="28"/>
      <c r="D492" s="227" t="s">
        <v>70</v>
      </c>
      <c r="E492" s="228"/>
      <c r="F492" s="229" t="s">
        <v>71</v>
      </c>
      <c r="G492" s="230"/>
      <c r="H492" s="203"/>
      <c r="I492" s="231" t="s">
        <v>15</v>
      </c>
      <c r="J492" s="232"/>
      <c r="K492" s="233" t="s">
        <v>16</v>
      </c>
      <c r="L492" s="234"/>
      <c r="M492" s="30"/>
      <c r="N492" s="231" t="s">
        <v>72</v>
      </c>
      <c r="O492" s="232"/>
      <c r="P492" s="233" t="s">
        <v>73</v>
      </c>
      <c r="Q492" s="234"/>
      <c r="R492" s="30"/>
      <c r="S492" s="227" t="s">
        <v>74</v>
      </c>
      <c r="T492" s="228"/>
      <c r="U492" s="229" t="s">
        <v>75</v>
      </c>
      <c r="V492" s="230"/>
      <c r="W492" s="8"/>
      <c r="X492" s="231" t="s">
        <v>76</v>
      </c>
      <c r="Y492" s="232"/>
      <c r="Z492" s="233" t="s">
        <v>77</v>
      </c>
      <c r="AA492" s="234"/>
      <c r="AB492" s="8"/>
      <c r="AC492" s="231" t="s">
        <v>78</v>
      </c>
      <c r="AD492" s="232"/>
      <c r="AE492" s="233" t="s">
        <v>17</v>
      </c>
      <c r="AF492" s="234"/>
      <c r="AG492" s="8"/>
      <c r="AH492" s="231" t="s">
        <v>79</v>
      </c>
      <c r="AI492" s="232"/>
      <c r="AJ492" s="233" t="s">
        <v>80</v>
      </c>
      <c r="AK492" s="234"/>
      <c r="AL492" s="8"/>
      <c r="AM492" s="35" t="s">
        <v>82</v>
      </c>
      <c r="AO492" s="147" t="s">
        <v>83</v>
      </c>
      <c r="AP492" s="153"/>
      <c r="AQ492" s="64">
        <f t="shared" si="1537"/>
        <v>9.2799999999999496</v>
      </c>
      <c r="AR492" s="65">
        <f t="shared" si="1549"/>
        <v>-1.0691051094932611E-4</v>
      </c>
      <c r="AS492" s="66">
        <f t="shared" si="1550"/>
        <v>11.693593176323159</v>
      </c>
      <c r="AT492" s="67">
        <f t="shared" si="1551"/>
        <v>-1.0691051094932611E-4</v>
      </c>
      <c r="AU492" s="13">
        <f t="shared" si="1554"/>
        <v>-1.261344291267479</v>
      </c>
      <c r="AV492" s="66">
        <f t="shared" si="1552"/>
        <v>-3.503734142409664E-3</v>
      </c>
      <c r="AW492" s="47">
        <f t="shared" si="1553"/>
        <v>-46.087692516703036</v>
      </c>
    </row>
    <row r="493" spans="2:49" ht="18.649999999999999" customHeight="1" thickTop="1" thickBot="1">
      <c r="B493" s="55">
        <v>1.42</v>
      </c>
      <c r="D493" s="37">
        <v>1</v>
      </c>
      <c r="E493" s="38">
        <v>0</v>
      </c>
      <c r="F493" s="39">
        <v>0</v>
      </c>
      <c r="G493" s="40">
        <f t="shared" ref="G493" si="1578">-1/($E$8*$B493)</f>
        <v>-0.4501267605633803</v>
      </c>
      <c r="I493" s="37">
        <v>1</v>
      </c>
      <c r="J493" s="41">
        <v>0</v>
      </c>
      <c r="K493" s="39">
        <v>0</v>
      </c>
      <c r="L493" s="40">
        <v>0</v>
      </c>
      <c r="N493" s="37">
        <f t="shared" ref="N493" si="1579">D493*I493+F493*I496-E493*J493-G493*J496</f>
        <v>0.61651991682317342</v>
      </c>
      <c r="O493" s="41">
        <f t="shared" ref="O493" si="1580">(D493*J493+E493*I493+F493*J496+G493*I496)</f>
        <v>0</v>
      </c>
      <c r="P493" s="39">
        <f t="shared" ref="P493" si="1581">D493*K493+F493*K496-E493*L493-G493*L496</f>
        <v>0</v>
      </c>
      <c r="Q493" s="40">
        <f t="shared" ref="Q493" si="1582">(D493*L493+E493*K493+F493*L496+G493*K496)</f>
        <v>-0.4501267605633803</v>
      </c>
      <c r="S493" s="37">
        <v>1</v>
      </c>
      <c r="T493" s="38">
        <v>0</v>
      </c>
      <c r="U493" s="39">
        <v>0</v>
      </c>
      <c r="V493" s="40">
        <f t="shared" ref="V493" si="1583">-1/($T$8*$B493)</f>
        <v>-0.88153521126760548</v>
      </c>
      <c r="X493" s="37">
        <f t="shared" ref="X493" si="1584">N493*S493+P493*S496-O493*T493-Q493*T496</f>
        <v>0.61651991682317342</v>
      </c>
      <c r="Y493" s="41">
        <f t="shared" ref="Y493" si="1585">(N493*T493+O493*S493+P493*T496+Q493*S496)</f>
        <v>0</v>
      </c>
      <c r="Z493" s="39">
        <f t="shared" ref="Z493" si="1586">N493*U493+P493*U496-O493*V493-Q493*V496</f>
        <v>0</v>
      </c>
      <c r="AA493" s="40">
        <f t="shared" ref="AA493" si="1587">(N493*V493+O493*U493+P493*V496+Q493*U496)</f>
        <v>-0.99361077569078304</v>
      </c>
      <c r="AB493" s="8"/>
      <c r="AC493" s="37">
        <v>1</v>
      </c>
      <c r="AD493" s="38">
        <v>0</v>
      </c>
      <c r="AE493" s="39">
        <v>0</v>
      </c>
      <c r="AF493" s="40">
        <v>0</v>
      </c>
      <c r="AH493" s="37">
        <f>X493*AC493+Z493*AC496-Y493*AD493-AA493*AD496</f>
        <v>5.1176377232069026E-2</v>
      </c>
      <c r="AI493" s="41">
        <f>(X493*AD493+Y493*AC493+Z493*AD496+AA493*AC496)</f>
        <v>0</v>
      </c>
      <c r="AJ493" s="39">
        <f>X493*AE493+Z493*AE496-Y493*AF493-AA493*AF496</f>
        <v>0</v>
      </c>
      <c r="AK493" s="40">
        <f>(X493*AF493+Y493*AE493+Z493*AF496+AA493*AE496)</f>
        <v>-0.99361077569078304</v>
      </c>
      <c r="AL493" s="8"/>
      <c r="AM493" s="43">
        <f t="shared" ref="AM493" si="1588">20*LOG((2*$AH$8)/(($AH$8*AH493+AJ493+$AH$8*AH496+AJ496)^2+($AH$8*AI493+AK493+$AH$8*AI496+AK496)^2)^0.5)</f>
        <v>-4.2277230264906859E-2</v>
      </c>
      <c r="AO493" s="148">
        <f t="shared" ref="AO493" si="1589">((AH493^2+AI493^2)/(AH496^2+AI496^2))^0.5</f>
        <v>5.1505697627438625E-2</v>
      </c>
      <c r="AP493" s="153"/>
      <c r="AQ493" s="64">
        <f t="shared" si="1537"/>
        <v>9.2999999999999492</v>
      </c>
      <c r="AR493" s="65">
        <f t="shared" si="1549"/>
        <v>-1.0600427455203216E-4</v>
      </c>
      <c r="AS493" s="66">
        <f t="shared" si="1550"/>
        <v>11.66836629049781</v>
      </c>
      <c r="AT493" s="67">
        <f t="shared" si="1551"/>
        <v>-1.0600427455203216E-4</v>
      </c>
      <c r="AU493" s="13">
        <f t="shared" si="1554"/>
        <v>-1.2559054657287168</v>
      </c>
      <c r="AV493" s="66">
        <f t="shared" si="1552"/>
        <v>-3.4886262936908797E-3</v>
      </c>
      <c r="AW493" s="47">
        <f t="shared" si="1553"/>
        <v>-46.124662332539984</v>
      </c>
    </row>
    <row r="494" spans="2:49" ht="18.649999999999999" customHeight="1" thickBot="1">
      <c r="D494" s="45"/>
      <c r="G494" s="46"/>
      <c r="I494" s="45"/>
      <c r="L494" s="46"/>
      <c r="N494" s="45"/>
      <c r="Q494" s="46"/>
      <c r="S494" s="45"/>
      <c r="V494" s="46"/>
      <c r="X494" s="45"/>
      <c r="AA494" s="46"/>
      <c r="AC494" s="45"/>
      <c r="AF494" s="46"/>
      <c r="AH494" s="45"/>
      <c r="AK494" s="46"/>
      <c r="AO494" s="149"/>
      <c r="AP494" s="149"/>
      <c r="AQ494" s="64">
        <f t="shared" si="1537"/>
        <v>9.3199999999999505</v>
      </c>
      <c r="AR494" s="65">
        <f t="shared" si="1549"/>
        <v>-1.0510759686559015E-4</v>
      </c>
      <c r="AS494" s="66">
        <f t="shared" si="1550"/>
        <v>11.643248181183234</v>
      </c>
      <c r="AT494" s="67">
        <f t="shared" si="1551"/>
        <v>-1.0510759686559015E-4</v>
      </c>
      <c r="AU494" s="13">
        <f t="shared" si="1554"/>
        <v>-1.2505017939636256</v>
      </c>
      <c r="AV494" s="66">
        <f t="shared" si="1552"/>
        <v>-3.4736160943434043E-3</v>
      </c>
      <c r="AW494" s="47">
        <f t="shared" si="1553"/>
        <v>-46.161554599905926</v>
      </c>
    </row>
    <row r="495" spans="2:49" ht="18.649999999999999" customHeight="1" thickBot="1">
      <c r="D495" s="227" t="s">
        <v>70</v>
      </c>
      <c r="E495" s="228"/>
      <c r="F495" s="229" t="s">
        <v>71</v>
      </c>
      <c r="G495" s="230"/>
      <c r="H495" s="203"/>
      <c r="I495" s="231" t="s">
        <v>15</v>
      </c>
      <c r="J495" s="232"/>
      <c r="K495" s="233" t="s">
        <v>16</v>
      </c>
      <c r="L495" s="234"/>
      <c r="M495" s="30"/>
      <c r="N495" s="231" t="s">
        <v>72</v>
      </c>
      <c r="O495" s="232"/>
      <c r="P495" s="233" t="s">
        <v>73</v>
      </c>
      <c r="Q495" s="234"/>
      <c r="R495" s="30"/>
      <c r="S495" s="227" t="s">
        <v>74</v>
      </c>
      <c r="T495" s="228"/>
      <c r="U495" s="229" t="s">
        <v>75</v>
      </c>
      <c r="V495" s="230"/>
      <c r="W495" s="8"/>
      <c r="X495" s="231" t="s">
        <v>76</v>
      </c>
      <c r="Y495" s="232"/>
      <c r="Z495" s="233" t="s">
        <v>77</v>
      </c>
      <c r="AA495" s="234"/>
      <c r="AB495" s="8"/>
      <c r="AC495" s="231" t="s">
        <v>78</v>
      </c>
      <c r="AD495" s="232"/>
      <c r="AE495" s="233" t="s">
        <v>17</v>
      </c>
      <c r="AF495" s="234"/>
      <c r="AG495" s="8"/>
      <c r="AH495" s="231" t="s">
        <v>79</v>
      </c>
      <c r="AI495" s="232"/>
      <c r="AJ495" s="233" t="s">
        <v>80</v>
      </c>
      <c r="AK495" s="234"/>
      <c r="AL495" s="8"/>
      <c r="AM495" s="52" t="s">
        <v>84</v>
      </c>
      <c r="AO495" s="150" t="s">
        <v>85</v>
      </c>
      <c r="AP495" s="152"/>
      <c r="AQ495" s="64">
        <f t="shared" si="1537"/>
        <v>9.3399999999999395</v>
      </c>
      <c r="AR495" s="65">
        <f t="shared" si="1549"/>
        <v>-1.0422035746134511E-4</v>
      </c>
      <c r="AS495" s="66">
        <f t="shared" si="1550"/>
        <v>11.618238145303975</v>
      </c>
      <c r="AT495" s="67">
        <f t="shared" si="1551"/>
        <v>-1.0422035746134511E-4</v>
      </c>
      <c r="AU495" s="13">
        <f t="shared" si="1554"/>
        <v>-1.2451329732424956</v>
      </c>
      <c r="AV495" s="66">
        <f t="shared" si="1552"/>
        <v>-3.4587027034513767E-3</v>
      </c>
      <c r="AW495" s="47">
        <f t="shared" si="1553"/>
        <v>-46.198369638986918</v>
      </c>
    </row>
    <row r="496" spans="2:49" ht="18.649999999999999" customHeight="1" thickTop="1" thickBot="1">
      <c r="D496" s="37">
        <v>0</v>
      </c>
      <c r="E496" s="41">
        <v>0</v>
      </c>
      <c r="F496" s="39">
        <v>1</v>
      </c>
      <c r="G496" s="40">
        <v>0</v>
      </c>
      <c r="I496" s="37">
        <v>0</v>
      </c>
      <c r="J496" s="41">
        <f t="shared" ref="J496" si="1590">IF(0=(1-$J$8*$K$8*$B493^2),10^14,$B493*$K$8/(1-$J$8*$K$8*$B493^2))</f>
        <v>-0.85193798008556865</v>
      </c>
      <c r="K496" s="39">
        <v>1</v>
      </c>
      <c r="L496" s="40">
        <v>0</v>
      </c>
      <c r="N496" s="37">
        <f t="shared" ref="N496" si="1591">D496*I493+F496*I496-E496*J493-G496*J496</f>
        <v>0</v>
      </c>
      <c r="O496" s="41">
        <f t="shared" ref="O496" si="1592">(D496*J493+E496*I493+F496*J496+G496*I496)</f>
        <v>-0.85193798008556865</v>
      </c>
      <c r="P496" s="39">
        <f t="shared" ref="P496" si="1593">D496*K493+F496*K496-E496*L493-G496*L496</f>
        <v>1</v>
      </c>
      <c r="Q496" s="40">
        <f t="shared" ref="Q496" si="1594">(D496*L493+E496*K493+F496*L496+G496*K496)</f>
        <v>0</v>
      </c>
      <c r="S496" s="37">
        <v>0</v>
      </c>
      <c r="T496" s="41">
        <v>0</v>
      </c>
      <c r="U496" s="39">
        <v>1</v>
      </c>
      <c r="V496" s="40">
        <v>0</v>
      </c>
      <c r="X496" s="37">
        <f t="shared" ref="X496" si="1595">N496*S493+P496*S496-O496*T493-Q496*T496</f>
        <v>0</v>
      </c>
      <c r="Y496" s="41">
        <f t="shared" ref="Y496" si="1596">(N496*T493+O496*S493+P496*T496+Q496*S496)</f>
        <v>-0.85193798008556865</v>
      </c>
      <c r="Z496" s="39">
        <f t="shared" ref="Z496" si="1597">N496*U493+P496*U496-O496*V493-Q496*V496</f>
        <v>0.24898667273837116</v>
      </c>
      <c r="AA496" s="40">
        <f t="shared" ref="AA496" si="1598">(N496*V493+O496*U493+P496*V496+Q496*U496)</f>
        <v>0</v>
      </c>
      <c r="AB496" s="8"/>
      <c r="AC496" s="37">
        <v>0</v>
      </c>
      <c r="AD496" s="40">
        <f>-1/($AD$8*$B493)</f>
        <v>-0.56897887323943663</v>
      </c>
      <c r="AE496" s="39">
        <v>1</v>
      </c>
      <c r="AF496" s="40">
        <v>0</v>
      </c>
      <c r="AH496" s="37">
        <f>X496*AC493+Z496*AC496-Y496*AD493-AA496*AD496</f>
        <v>0</v>
      </c>
      <c r="AI496" s="41">
        <f>(X496*AD493+Y496*AC493+Z496*AD496+AA496*AC496)</f>
        <v>-0.99360613659188346</v>
      </c>
      <c r="AJ496" s="39">
        <f>X496*AE493+Z496*AE496-Y496*AF493-AA496*AF496</f>
        <v>0.24898667273837116</v>
      </c>
      <c r="AK496" s="40">
        <f>(X496*AF493+Y496*AE493+Z496*AF496+AA496*AE496)</f>
        <v>0</v>
      </c>
      <c r="AL496" s="8"/>
      <c r="AM496" s="54">
        <f t="shared" ref="AM496" si="1599">(180/PI())*ATAN(-1*(($AH484*AI493+AK493+$AH$8*AI496+AK496)/($AH$8*AH493+AJ493+$AH$8*AH496+AJ496)))</f>
        <v>81.4105776863817</v>
      </c>
      <c r="AO496" s="151">
        <f t="shared" ref="AO496" si="1600">20*LOG(((($AH$8*AH493+AJ493-$AH$8*AH496-AJ496)^2+($AH$8*AI493+AK493-$AH$8*AI496-AK496)^2)/(($AH$8*AH493+AJ493+$AH$8*AH496+AJ496)^2+($AH$8*AI493+AK493+$AH$8*AI496+AK496)^2))^0.5)</f>
        <v>-20.137899306426679</v>
      </c>
      <c r="AP496" s="152"/>
      <c r="AQ496" s="64">
        <f t="shared" si="1537"/>
        <v>9.3599999999999408</v>
      </c>
      <c r="AR496" s="65">
        <f t="shared" si="1549"/>
        <v>-1.0334243767546256E-4</v>
      </c>
      <c r="AS496" s="66">
        <f t="shared" si="1550"/>
        <v>11.593335485839123</v>
      </c>
      <c r="AT496" s="67">
        <f t="shared" si="1551"/>
        <v>-1.0334243767546256E-4</v>
      </c>
      <c r="AU496" s="13">
        <f t="shared" si="1554"/>
        <v>-1.2397987040915923</v>
      </c>
      <c r="AV496" s="66">
        <f t="shared" si="1552"/>
        <v>-3.443885289143312E-3</v>
      </c>
      <c r="AW496" s="47">
        <f t="shared" si="1553"/>
        <v>-46.235107768023013</v>
      </c>
    </row>
    <row r="497" spans="2:49" ht="18.649999999999999" customHeight="1">
      <c r="AO497" s="48"/>
      <c r="AQ497" s="64">
        <f t="shared" si="1537"/>
        <v>9.3799999999999404</v>
      </c>
      <c r="AR497" s="65">
        <f t="shared" si="1549"/>
        <v>-1.0247372056553106E-4</v>
      </c>
      <c r="AS497" s="66">
        <f t="shared" si="1550"/>
        <v>11.568539511757292</v>
      </c>
      <c r="AT497" s="67">
        <f t="shared" si="1551"/>
        <v>-1.0247372056553106E-4</v>
      </c>
      <c r="AU497" s="13">
        <f t="shared" si="1554"/>
        <v>-1.2344986902500119</v>
      </c>
      <c r="AV497" s="66">
        <f t="shared" si="1552"/>
        <v>-3.4291630284722552E-3</v>
      </c>
      <c r="AW497" s="47">
        <f t="shared" si="1553"/>
        <v>-46.271769303322301</v>
      </c>
    </row>
    <row r="498" spans="2:49" ht="18.649999999999999" customHeight="1" thickBot="1">
      <c r="E498" s="29" t="s">
        <v>9</v>
      </c>
      <c r="J498" s="29" t="s">
        <v>10</v>
      </c>
      <c r="O498" s="29" t="s">
        <v>11</v>
      </c>
      <c r="T498" s="29" t="s">
        <v>12</v>
      </c>
      <c r="Y498" s="29" t="s">
        <v>13</v>
      </c>
      <c r="AD498" s="29" t="s">
        <v>12</v>
      </c>
      <c r="AI498" s="29" t="s">
        <v>81</v>
      </c>
      <c r="AQ498" s="64">
        <f t="shared" si="1537"/>
        <v>9.39999999999994</v>
      </c>
      <c r="AR498" s="65">
        <f t="shared" si="1549"/>
        <v>-1.0161409090188109E-4</v>
      </c>
      <c r="AS498" s="66">
        <f t="shared" si="1550"/>
        <v>11.543849537952292</v>
      </c>
      <c r="AT498" s="67">
        <f t="shared" si="1551"/>
        <v>-1.0161409090188109E-4</v>
      </c>
      <c r="AU498" s="13">
        <f t="shared" si="1554"/>
        <v>-1.2292326386315096</v>
      </c>
      <c r="AV498" s="66">
        <f t="shared" si="1552"/>
        <v>-3.4145351073097486E-3</v>
      </c>
      <c r="AW498" s="47">
        <f t="shared" si="1553"/>
        <v>-46.308354559276779</v>
      </c>
    </row>
    <row r="499" spans="2:49" ht="18.649999999999999" customHeight="1" thickBot="1">
      <c r="B499" s="28"/>
      <c r="D499" s="227" t="s">
        <v>70</v>
      </c>
      <c r="E499" s="228"/>
      <c r="F499" s="229" t="s">
        <v>71</v>
      </c>
      <c r="G499" s="230"/>
      <c r="H499" s="203"/>
      <c r="I499" s="231" t="s">
        <v>15</v>
      </c>
      <c r="J499" s="232"/>
      <c r="K499" s="233" t="s">
        <v>16</v>
      </c>
      <c r="L499" s="234"/>
      <c r="M499" s="30"/>
      <c r="N499" s="231" t="s">
        <v>72</v>
      </c>
      <c r="O499" s="232"/>
      <c r="P499" s="233" t="s">
        <v>73</v>
      </c>
      <c r="Q499" s="234"/>
      <c r="R499" s="30"/>
      <c r="S499" s="227" t="s">
        <v>74</v>
      </c>
      <c r="T499" s="228"/>
      <c r="U499" s="229" t="s">
        <v>75</v>
      </c>
      <c r="V499" s="230"/>
      <c r="W499" s="8"/>
      <c r="X499" s="231" t="s">
        <v>76</v>
      </c>
      <c r="Y499" s="232"/>
      <c r="Z499" s="233" t="s">
        <v>77</v>
      </c>
      <c r="AA499" s="234"/>
      <c r="AB499" s="8"/>
      <c r="AC499" s="231" t="s">
        <v>78</v>
      </c>
      <c r="AD499" s="232"/>
      <c r="AE499" s="233" t="s">
        <v>17</v>
      </c>
      <c r="AF499" s="234"/>
      <c r="AG499" s="8"/>
      <c r="AH499" s="231" t="s">
        <v>79</v>
      </c>
      <c r="AI499" s="232"/>
      <c r="AJ499" s="233" t="s">
        <v>80</v>
      </c>
      <c r="AK499" s="234"/>
      <c r="AL499" s="8"/>
      <c r="AM499" s="35" t="s">
        <v>82</v>
      </c>
      <c r="AO499" s="147" t="s">
        <v>83</v>
      </c>
      <c r="AP499" s="153"/>
      <c r="AQ499" s="64">
        <f t="shared" si="1537"/>
        <v>9.4199999999999395</v>
      </c>
      <c r="AR499" s="65">
        <f t="shared" si="1549"/>
        <v>-1.007634351290094E-4</v>
      </c>
      <c r="AS499" s="66">
        <f t="shared" si="1550"/>
        <v>11.519264885179663</v>
      </c>
      <c r="AT499" s="67">
        <f t="shared" si="1551"/>
        <v>-1.007634351290094E-4</v>
      </c>
      <c r="AU499" s="13">
        <f t="shared" si="1554"/>
        <v>-1.2240002592805395</v>
      </c>
      <c r="AV499" s="66">
        <f t="shared" si="1552"/>
        <v>-3.4000007202237208E-3</v>
      </c>
      <c r="AW499" s="47">
        <f t="shared" si="1553"/>
        <v>-46.344863848377628</v>
      </c>
    </row>
    <row r="500" spans="2:49" ht="18.649999999999999" customHeight="1" thickTop="1" thickBot="1">
      <c r="B500" s="55">
        <v>1.44</v>
      </c>
      <c r="D500" s="37">
        <v>1</v>
      </c>
      <c r="E500" s="38">
        <v>0</v>
      </c>
      <c r="F500" s="39">
        <v>0</v>
      </c>
      <c r="G500" s="40">
        <f t="shared" ref="G500" si="1601">-1/($E$8*$B500)</f>
        <v>-0.44387499999999996</v>
      </c>
      <c r="I500" s="37">
        <v>1</v>
      </c>
      <c r="J500" s="41">
        <v>0</v>
      </c>
      <c r="K500" s="39">
        <v>0</v>
      </c>
      <c r="L500" s="40">
        <v>0</v>
      </c>
      <c r="N500" s="37">
        <f t="shared" ref="N500" si="1602">D500*I500+F500*I503-E500*J500-G500*J503</f>
        <v>0.62829809143946913</v>
      </c>
      <c r="O500" s="41">
        <f t="shared" ref="O500" si="1603">(D500*J500+E500*I500+F500*J503+G500*I503)</f>
        <v>0</v>
      </c>
      <c r="P500" s="39">
        <f t="shared" ref="P500" si="1604">D500*K500+F500*K503-E500*L500-G500*L503</f>
        <v>0</v>
      </c>
      <c r="Q500" s="40">
        <f t="shared" ref="Q500" si="1605">(D500*L500+E500*K500+F500*L503+G500*K503)</f>
        <v>-0.44387499999999996</v>
      </c>
      <c r="S500" s="37">
        <v>1</v>
      </c>
      <c r="T500" s="38">
        <v>0</v>
      </c>
      <c r="U500" s="39">
        <v>0</v>
      </c>
      <c r="V500" s="40">
        <f t="shared" ref="V500" si="1606">-1/($T$8*$B500)</f>
        <v>-0.86929166666666657</v>
      </c>
      <c r="X500" s="37">
        <f t="shared" ref="X500" si="1607">N500*S500+P500*S503-O500*T500-Q500*T503</f>
        <v>0.62829809143946913</v>
      </c>
      <c r="Y500" s="41">
        <f t="shared" ref="Y500" si="1608">(N500*T500+O500*S500+P500*T503+Q500*S503)</f>
        <v>0</v>
      </c>
      <c r="Z500" s="39">
        <f t="shared" ref="Z500" si="1609">N500*U500+P500*U503-O500*V500-Q500*V503</f>
        <v>0</v>
      </c>
      <c r="AA500" s="40">
        <f t="shared" ref="AA500" si="1610">(N500*V500+O500*U500+P500*V503+Q500*U503)</f>
        <v>-0.99004929507090167</v>
      </c>
      <c r="AB500" s="8"/>
      <c r="AC500" s="37">
        <v>1</v>
      </c>
      <c r="AD500" s="38">
        <v>0</v>
      </c>
      <c r="AE500" s="39">
        <v>0</v>
      </c>
      <c r="AF500" s="40">
        <v>0</v>
      </c>
      <c r="AH500" s="37">
        <f>X500*AC500+Z500*AC503-Y500*AD500-AA500*AD503</f>
        <v>7.2804808139097621E-2</v>
      </c>
      <c r="AI500" s="41">
        <f>(X500*AD500+Y500*AC500+Z500*AD503+AA500*AC503)</f>
        <v>0</v>
      </c>
      <c r="AJ500" s="39">
        <f>X500*AE500+Z500*AE503-Y500*AF500-AA500*AF503</f>
        <v>0</v>
      </c>
      <c r="AK500" s="40">
        <f>(X500*AF500+Y500*AE500+Z500*AF503+AA500*AE503)</f>
        <v>-0.99004929507090167</v>
      </c>
      <c r="AL500" s="8"/>
      <c r="AM500" s="43">
        <f t="shared" ref="AM500" si="1611">20*LOG((2*$AH$8)/(($AH$8*AH500+AJ500+$AH$8*AH503+AJ503)^2+($AH$8*AI500+AK500+$AH$8*AI503+AK503)^2)^0.5)</f>
        <v>-4.2891159506736096E-2</v>
      </c>
      <c r="AO500" s="148">
        <f t="shared" ref="AO500" si="1612">((AH500^2+AI500^2)/(AH503^2+AI503^2))^0.5</f>
        <v>7.3536877987719795E-2</v>
      </c>
      <c r="AP500" s="153"/>
      <c r="AQ500" s="64">
        <f t="shared" si="1537"/>
        <v>9.4399999999999409</v>
      </c>
      <c r="AR500" s="65">
        <f t="shared" si="1549"/>
        <v>-9.992164133664687E-5</v>
      </c>
      <c r="AS500" s="66">
        <f t="shared" si="1550"/>
        <v>11.49478487999405</v>
      </c>
      <c r="AT500" s="67">
        <f t="shared" si="1551"/>
        <v>-9.992164133664687E-5</v>
      </c>
      <c r="AU500" s="13">
        <f t="shared" si="1554"/>
        <v>-1.218801265333828</v>
      </c>
      <c r="AV500" s="66">
        <f t="shared" si="1552"/>
        <v>-3.3855590703717447E-3</v>
      </c>
      <c r="AW500" s="47">
        <f t="shared" si="1553"/>
        <v>-46.38129748123017</v>
      </c>
    </row>
    <row r="501" spans="2:49" ht="18.649999999999999" customHeight="1" thickBot="1">
      <c r="D501" s="45"/>
      <c r="G501" s="46"/>
      <c r="I501" s="45"/>
      <c r="L501" s="46"/>
      <c r="N501" s="45"/>
      <c r="Q501" s="46"/>
      <c r="S501" s="45"/>
      <c r="V501" s="46"/>
      <c r="X501" s="45"/>
      <c r="AA501" s="46"/>
      <c r="AC501" s="45"/>
      <c r="AF501" s="46"/>
      <c r="AH501" s="45"/>
      <c r="AK501" s="46"/>
      <c r="AO501" s="149"/>
      <c r="AP501" s="149"/>
      <c r="AQ501" s="64">
        <f t="shared" si="1537"/>
        <v>9.4599999999999405</v>
      </c>
      <c r="AR501" s="65">
        <f t="shared" si="1549"/>
        <v>-9.9088599238541055E-5</v>
      </c>
      <c r="AS501" s="66">
        <f t="shared" si="1550"/>
        <v>11.470408854687374</v>
      </c>
      <c r="AT501" s="67">
        <f t="shared" si="1551"/>
        <v>-9.9088599238541055E-5</v>
      </c>
      <c r="AU501" s="13">
        <f t="shared" si="1554"/>
        <v>-1.2136353729802967</v>
      </c>
      <c r="AV501" s="66">
        <f t="shared" si="1552"/>
        <v>-3.3712093693897128E-3</v>
      </c>
      <c r="AW501" s="47">
        <f t="shared" si="1553"/>
        <v>-46.417655766568622</v>
      </c>
    </row>
    <row r="502" spans="2:49" ht="18.649999999999999" customHeight="1" thickBot="1">
      <c r="D502" s="227" t="s">
        <v>70</v>
      </c>
      <c r="E502" s="228"/>
      <c r="F502" s="229" t="s">
        <v>71</v>
      </c>
      <c r="G502" s="230"/>
      <c r="H502" s="203"/>
      <c r="I502" s="231" t="s">
        <v>15</v>
      </c>
      <c r="J502" s="232"/>
      <c r="K502" s="233" t="s">
        <v>16</v>
      </c>
      <c r="L502" s="234"/>
      <c r="M502" s="30"/>
      <c r="N502" s="231" t="s">
        <v>72</v>
      </c>
      <c r="O502" s="232"/>
      <c r="P502" s="233" t="s">
        <v>73</v>
      </c>
      <c r="Q502" s="234"/>
      <c r="R502" s="30"/>
      <c r="S502" s="227" t="s">
        <v>74</v>
      </c>
      <c r="T502" s="228"/>
      <c r="U502" s="229" t="s">
        <v>75</v>
      </c>
      <c r="V502" s="230"/>
      <c r="W502" s="8"/>
      <c r="X502" s="231" t="s">
        <v>76</v>
      </c>
      <c r="Y502" s="232"/>
      <c r="Z502" s="233" t="s">
        <v>77</v>
      </c>
      <c r="AA502" s="234"/>
      <c r="AB502" s="8"/>
      <c r="AC502" s="231" t="s">
        <v>78</v>
      </c>
      <c r="AD502" s="232"/>
      <c r="AE502" s="233" t="s">
        <v>17</v>
      </c>
      <c r="AF502" s="234"/>
      <c r="AG502" s="8"/>
      <c r="AH502" s="231" t="s">
        <v>79</v>
      </c>
      <c r="AI502" s="232"/>
      <c r="AJ502" s="233" t="s">
        <v>80</v>
      </c>
      <c r="AK502" s="234"/>
      <c r="AL502" s="8"/>
      <c r="AM502" s="52" t="s">
        <v>84</v>
      </c>
      <c r="AO502" s="150" t="s">
        <v>85</v>
      </c>
      <c r="AP502" s="152"/>
      <c r="AQ502" s="64">
        <f t="shared" si="1537"/>
        <v>9.47999999999994</v>
      </c>
      <c r="AR502" s="65">
        <f t="shared" si="1549"/>
        <v>-9.8264200136773873E-5</v>
      </c>
      <c r="AS502" s="66">
        <f t="shared" si="1550"/>
        <v>11.446136147227769</v>
      </c>
      <c r="AT502" s="67">
        <f t="shared" si="1551"/>
        <v>-9.8264200136773873E-5</v>
      </c>
      <c r="AU502" s="13">
        <f t="shared" si="1554"/>
        <v>-1.208502301423068</v>
      </c>
      <c r="AV502" s="66">
        <f t="shared" si="1552"/>
        <v>-3.3569508372863002E-3</v>
      </c>
      <c r="AW502" s="47">
        <f t="shared" si="1553"/>
        <v>-46.4539390112703</v>
      </c>
    </row>
    <row r="503" spans="2:49" ht="18.649999999999999" customHeight="1" thickTop="1" thickBot="1">
      <c r="D503" s="37">
        <v>0</v>
      </c>
      <c r="E503" s="41">
        <v>0</v>
      </c>
      <c r="F503" s="39">
        <v>1</v>
      </c>
      <c r="G503" s="40">
        <v>0</v>
      </c>
      <c r="I503" s="37">
        <v>0</v>
      </c>
      <c r="J503" s="41">
        <f t="shared" ref="J503" si="1613">IF(0=(1-$J$8*$K$8*$B500^2),10^14,$B500*$K$8/(1-$J$8*$K$8*$B500^2))</f>
        <v>-0.83740221585025265</v>
      </c>
      <c r="K503" s="39">
        <v>1</v>
      </c>
      <c r="L503" s="40">
        <v>0</v>
      </c>
      <c r="N503" s="37">
        <f t="shared" ref="N503" si="1614">D503*I500+F503*I503-E503*J500-G503*J503</f>
        <v>0</v>
      </c>
      <c r="O503" s="41">
        <f t="shared" ref="O503" si="1615">(D503*J500+E503*I500+F503*J503+G503*I503)</f>
        <v>-0.83740221585025265</v>
      </c>
      <c r="P503" s="39">
        <f t="shared" ref="P503" si="1616">D503*K500+F503*K503-E503*L500-G503*L503</f>
        <v>1</v>
      </c>
      <c r="Q503" s="40">
        <f t="shared" ref="Q503" si="1617">(D503*L500+E503*K500+F503*L503+G503*K503)</f>
        <v>0</v>
      </c>
      <c r="S503" s="37">
        <v>0</v>
      </c>
      <c r="T503" s="41">
        <v>0</v>
      </c>
      <c r="U503" s="39">
        <v>1</v>
      </c>
      <c r="V503" s="40">
        <v>0</v>
      </c>
      <c r="X503" s="37">
        <f t="shared" ref="X503" si="1618">N503*S500+P503*S503-O503*T500-Q503*T503</f>
        <v>0</v>
      </c>
      <c r="Y503" s="41">
        <f t="shared" ref="Y503" si="1619">(N503*T500+O503*S500+P503*T503+Q503*S503)</f>
        <v>-0.83740221585025265</v>
      </c>
      <c r="Z503" s="39">
        <f t="shared" ref="Z503" si="1620">N503*U500+P503*U503-O503*V500-Q503*V503</f>
        <v>0.27205323211317423</v>
      </c>
      <c r="AA503" s="40">
        <f t="shared" ref="AA503" si="1621">(N503*V500+O503*U500+P503*V503+Q503*U503)</f>
        <v>0</v>
      </c>
      <c r="AB503" s="8"/>
      <c r="AC503" s="37">
        <v>0</v>
      </c>
      <c r="AD503" s="40">
        <f>-1/($AD$8*$B500)</f>
        <v>-0.56107638888888889</v>
      </c>
      <c r="AE503" s="39">
        <v>1</v>
      </c>
      <c r="AF503" s="40">
        <v>0</v>
      </c>
      <c r="AH503" s="37">
        <f>X503*AC500+Z503*AC503-Y503*AD500-AA503*AD503</f>
        <v>0</v>
      </c>
      <c r="AI503" s="41">
        <f>(X503*AD500+Y503*AC500+Z503*AD503+AA503*AC503)</f>
        <v>-0.9900448609098631</v>
      </c>
      <c r="AJ503" s="39">
        <f>X503*AE500+Z503*AE503-Y503*AF500-AA503*AF503</f>
        <v>0.27205323211317423</v>
      </c>
      <c r="AK503" s="40">
        <f>(X503*AF500+Y503*AE500+Z503*AF503+AA503*AE503)</f>
        <v>0</v>
      </c>
      <c r="AL503" s="8"/>
      <c r="AM503" s="54">
        <f t="shared" ref="AM503" si="1622">(180/PI())*ATAN(-1*(($AH491*AI500+AK500+$AH$8*AI503+AK503)/($AH$8*AH500+AJ500+$AH$8*AH503+AJ503)))</f>
        <v>80.120323479181124</v>
      </c>
      <c r="AO503" s="151">
        <f t="shared" ref="AO503" si="1623">20*LOG(((($AH$8*AH500+AJ500-$AH$8*AH503-AJ503)^2+($AH$8*AI500+AK500-$AH$8*AI503-AK503)^2)/(($AH$8*AH500+AJ500+$AH$8*AH503+AJ503)^2+($AH$8*AI500+AK500+$AH$8*AI503+AK503)^2))^0.5)</f>
        <v>-20.075593173118783</v>
      </c>
      <c r="AP503" s="152"/>
      <c r="AQ503" s="64">
        <f t="shared" si="1537"/>
        <v>9.4999999999999396</v>
      </c>
      <c r="AR503" s="65">
        <f t="shared" si="1549"/>
        <v>-9.7448336906330233E-5</v>
      </c>
      <c r="AS503" s="66">
        <f t="shared" si="1550"/>
        <v>11.421966101199308</v>
      </c>
      <c r="AT503" s="67">
        <f t="shared" si="1551"/>
        <v>-9.7448336906330233E-5</v>
      </c>
      <c r="AU503" s="13">
        <f t="shared" si="1554"/>
        <v>-1.2034017728390447</v>
      </c>
      <c r="AV503" s="66">
        <f t="shared" si="1552"/>
        <v>-3.3427827023306796E-3</v>
      </c>
      <c r="AW503" s="47">
        <f t="shared" si="1553"/>
        <v>-46.49014752037148</v>
      </c>
    </row>
    <row r="504" spans="2:49" ht="18.649999999999999" customHeight="1">
      <c r="AO504" s="48"/>
      <c r="AQ504" s="64">
        <f t="shared" si="1537"/>
        <v>9.5199999999999392</v>
      </c>
      <c r="AR504" s="65">
        <f t="shared" si="1549"/>
        <v>-9.6640903967130449E-5</v>
      </c>
      <c r="AS504" s="66">
        <f t="shared" si="1550"/>
        <v>11.397898065742528</v>
      </c>
      <c r="AT504" s="67">
        <f t="shared" si="1551"/>
        <v>-9.6640903967130449E-5</v>
      </c>
      <c r="AU504" s="13">
        <f t="shared" si="1554"/>
        <v>-1.1983335123432939</v>
      </c>
      <c r="AV504" s="66">
        <f t="shared" si="1552"/>
        <v>-3.3287042009535941E-3</v>
      </c>
      <c r="AW504" s="47">
        <f t="shared" si="1553"/>
        <v>-46.526281597080256</v>
      </c>
    </row>
    <row r="505" spans="2:49" ht="18.649999999999999" customHeight="1" thickBot="1">
      <c r="E505" s="29" t="s">
        <v>9</v>
      </c>
      <c r="J505" s="29" t="s">
        <v>10</v>
      </c>
      <c r="O505" s="29" t="s">
        <v>11</v>
      </c>
      <c r="T505" s="29" t="s">
        <v>12</v>
      </c>
      <c r="Y505" s="29" t="s">
        <v>13</v>
      </c>
      <c r="AD505" s="29" t="s">
        <v>12</v>
      </c>
      <c r="AI505" s="29" t="s">
        <v>81</v>
      </c>
      <c r="AQ505" s="64">
        <f t="shared" si="1537"/>
        <v>9.5399999999999405</v>
      </c>
      <c r="AR505" s="65">
        <f t="shared" si="1549"/>
        <v>-9.5841797245455003E-5</v>
      </c>
      <c r="AS505" s="66">
        <f t="shared" si="1550"/>
        <v>11.37393139549566</v>
      </c>
      <c r="AT505" s="67">
        <f t="shared" si="1551"/>
        <v>-9.5841797245455003E-5</v>
      </c>
      <c r="AU505" s="13">
        <f t="shared" si="1554"/>
        <v>-1.1932972479508563</v>
      </c>
      <c r="AV505" s="66">
        <f t="shared" si="1552"/>
        <v>-3.3147145776412676E-3</v>
      </c>
      <c r="AW505" s="47">
        <f t="shared" si="1553"/>
        <v>-46.56234154279224</v>
      </c>
    </row>
    <row r="506" spans="2:49" ht="18.649999999999999" customHeight="1" thickBot="1">
      <c r="B506" s="28"/>
      <c r="D506" s="227" t="s">
        <v>70</v>
      </c>
      <c r="E506" s="228"/>
      <c r="F506" s="229" t="s">
        <v>71</v>
      </c>
      <c r="G506" s="230"/>
      <c r="H506" s="203"/>
      <c r="I506" s="231" t="s">
        <v>15</v>
      </c>
      <c r="J506" s="232"/>
      <c r="K506" s="233" t="s">
        <v>16</v>
      </c>
      <c r="L506" s="234"/>
      <c r="M506" s="30"/>
      <c r="N506" s="231" t="s">
        <v>72</v>
      </c>
      <c r="O506" s="232"/>
      <c r="P506" s="233" t="s">
        <v>73</v>
      </c>
      <c r="Q506" s="234"/>
      <c r="R506" s="30"/>
      <c r="S506" s="227" t="s">
        <v>74</v>
      </c>
      <c r="T506" s="228"/>
      <c r="U506" s="229" t="s">
        <v>75</v>
      </c>
      <c r="V506" s="230"/>
      <c r="W506" s="8"/>
      <c r="X506" s="231" t="s">
        <v>76</v>
      </c>
      <c r="Y506" s="232"/>
      <c r="Z506" s="233" t="s">
        <v>77</v>
      </c>
      <c r="AA506" s="234"/>
      <c r="AB506" s="8"/>
      <c r="AC506" s="231" t="s">
        <v>78</v>
      </c>
      <c r="AD506" s="232"/>
      <c r="AE506" s="233" t="s">
        <v>17</v>
      </c>
      <c r="AF506" s="234"/>
      <c r="AG506" s="8"/>
      <c r="AH506" s="231" t="s">
        <v>79</v>
      </c>
      <c r="AI506" s="232"/>
      <c r="AJ506" s="233" t="s">
        <v>80</v>
      </c>
      <c r="AK506" s="234"/>
      <c r="AL506" s="8"/>
      <c r="AM506" s="35" t="s">
        <v>82</v>
      </c>
      <c r="AO506" s="147" t="s">
        <v>83</v>
      </c>
      <c r="AP506" s="153"/>
      <c r="AQ506" s="64">
        <f t="shared" si="1537"/>
        <v>9.5599999999999401</v>
      </c>
      <c r="AR506" s="65">
        <f t="shared" si="1549"/>
        <v>-9.5050914169121051E-5</v>
      </c>
      <c r="AS506" s="66">
        <f t="shared" si="1550"/>
        <v>11.350065450536643</v>
      </c>
      <c r="AT506" s="67">
        <f t="shared" si="1551"/>
        <v>-9.5050914169121051E-5</v>
      </c>
      <c r="AU506" s="13">
        <f t="shared" si="1554"/>
        <v>-1.1882927105399763</v>
      </c>
      <c r="AV506" s="66">
        <f t="shared" si="1552"/>
        <v>-3.3008130848332677E-3</v>
      </c>
      <c r="AW506" s="47">
        <f t="shared" si="1553"/>
        <v>-46.598327657103638</v>
      </c>
    </row>
    <row r="507" spans="2:49" ht="18.649999999999999" customHeight="1" thickTop="1" thickBot="1">
      <c r="B507" s="55">
        <v>1.46</v>
      </c>
      <c r="D507" s="37">
        <v>1</v>
      </c>
      <c r="E507" s="38">
        <v>0</v>
      </c>
      <c r="F507" s="39">
        <v>0</v>
      </c>
      <c r="G507" s="40">
        <f t="shared" ref="G507" si="1624">-1/($E$8*$B507)</f>
        <v>-0.43779452054794515</v>
      </c>
      <c r="I507" s="37">
        <v>1</v>
      </c>
      <c r="J507" s="41">
        <v>0</v>
      </c>
      <c r="K507" s="39">
        <v>0</v>
      </c>
      <c r="L507" s="40">
        <v>0</v>
      </c>
      <c r="N507" s="37">
        <f t="shared" ref="N507" si="1625">D507*I507+F507*I510-E507*J507-G507*J510</f>
        <v>0.63952455139224562</v>
      </c>
      <c r="O507" s="41">
        <f t="shared" ref="O507" si="1626">(D507*J507+E507*I507+F507*J510+G507*I510)</f>
        <v>0</v>
      </c>
      <c r="P507" s="39">
        <f t="shared" ref="P507" si="1627">D507*K507+F507*K510-E507*L507-G507*L510</f>
        <v>0</v>
      </c>
      <c r="Q507" s="40">
        <f t="shared" ref="Q507" si="1628">(D507*L507+E507*K507+F507*L510+G507*K510)</f>
        <v>-0.43779452054794515</v>
      </c>
      <c r="S507" s="37">
        <v>1</v>
      </c>
      <c r="T507" s="38">
        <v>0</v>
      </c>
      <c r="U507" s="39">
        <v>0</v>
      </c>
      <c r="V507" s="40">
        <f t="shared" ref="V507" si="1629">-1/($T$8*$B507)</f>
        <v>-0.85738356164383545</v>
      </c>
      <c r="X507" s="37">
        <f t="shared" ref="X507" si="1630">N507*S507+P507*S510-O507*T507-Q507*T510</f>
        <v>0.63952455139224562</v>
      </c>
      <c r="Y507" s="41">
        <f t="shared" ref="Y507" si="1631">(N507*T507+O507*S507+P507*T510+Q507*S510)</f>
        <v>0</v>
      </c>
      <c r="Z507" s="39">
        <f t="shared" ref="Z507" si="1632">N507*U507+P507*U510-O507*V507-Q507*V510</f>
        <v>0</v>
      </c>
      <c r="AA507" s="40">
        <f t="shared" ref="AA507" si="1633">(N507*V507+O507*U507+P507*V510+Q507*U510)</f>
        <v>-0.98611235817930476</v>
      </c>
      <c r="AB507" s="8"/>
      <c r="AC507" s="37">
        <v>1</v>
      </c>
      <c r="AD507" s="38">
        <v>0</v>
      </c>
      <c r="AE507" s="39">
        <v>0</v>
      </c>
      <c r="AF507" s="40">
        <v>0</v>
      </c>
      <c r="AH507" s="37">
        <f>X507*AC507+Z507*AC510-Y507*AD507-AA507*AD510</f>
        <v>9.3819428247746139E-2</v>
      </c>
      <c r="AI507" s="41">
        <f>(X507*AD507+Y507*AC507+Z507*AD510+AA507*AC510)</f>
        <v>0</v>
      </c>
      <c r="AJ507" s="39">
        <f>X507*AE507+Z507*AE510-Y507*AF507-AA507*AF510</f>
        <v>0</v>
      </c>
      <c r="AK507" s="40">
        <f>(X507*AF507+Y507*AE507+Z507*AF510+AA507*AE510)</f>
        <v>-0.98611235817930476</v>
      </c>
      <c r="AL507" s="8"/>
      <c r="AM507" s="43">
        <f t="shared" ref="AM507" si="1634">20*LOG((2*$AH$8)/(($AH$8*AH507+AJ507+$AH$8*AH510+AJ510)^2+($AH$8*AI507+AK507+$AH$8*AI510+AK510)^2)^0.5)</f>
        <v>-4.3308334569823893E-2</v>
      </c>
      <c r="AO507" s="148">
        <f t="shared" ref="AO507" si="1635">((AH507^2+AI507^2)/(AH510^2+AI510^2))^0.5</f>
        <v>9.5141117535311445E-2</v>
      </c>
      <c r="AP507" s="153"/>
      <c r="AQ507" s="64">
        <f t="shared" si="1537"/>
        <v>9.5799999999999397</v>
      </c>
      <c r="AR507" s="65">
        <f t="shared" si="1549"/>
        <v>-9.4268153629871722E-5</v>
      </c>
      <c r="AS507" s="66">
        <f t="shared" si="1550"/>
        <v>11.326299596325844</v>
      </c>
      <c r="AT507" s="67">
        <f t="shared" si="1551"/>
        <v>-9.4268153629871722E-5</v>
      </c>
      <c r="AU507" s="13">
        <f t="shared" si="1554"/>
        <v>-1.1833196338155081</v>
      </c>
      <c r="AV507" s="66">
        <f t="shared" si="1552"/>
        <v>-3.2869989828208557E-3</v>
      </c>
      <c r="AW507" s="47">
        <f t="shared" si="1553"/>
        <v>-46.634240237825829</v>
      </c>
    </row>
    <row r="508" spans="2:49" ht="18.649999999999999" customHeight="1" thickBot="1">
      <c r="D508" s="45"/>
      <c r="G508" s="46"/>
      <c r="I508" s="45"/>
      <c r="L508" s="46"/>
      <c r="N508" s="45"/>
      <c r="Q508" s="46"/>
      <c r="S508" s="45"/>
      <c r="V508" s="46"/>
      <c r="X508" s="45"/>
      <c r="AA508" s="46"/>
      <c r="AC508" s="45"/>
      <c r="AF508" s="46"/>
      <c r="AH508" s="45"/>
      <c r="AK508" s="46"/>
      <c r="AO508" s="149"/>
      <c r="AP508" s="149"/>
      <c r="AQ508" s="64">
        <f t="shared" si="1537"/>
        <v>9.5999999999999392</v>
      </c>
      <c r="AR508" s="65">
        <f t="shared" si="1549"/>
        <v>-9.3493415963123288E-5</v>
      </c>
      <c r="AS508" s="66">
        <f t="shared" si="1550"/>
        <v>11.302633203649535</v>
      </c>
      <c r="AT508" s="67">
        <f t="shared" si="1551"/>
        <v>-9.3493415963123288E-5</v>
      </c>
      <c r="AU508" s="13">
        <f t="shared" si="1554"/>
        <v>-1.1783777542752376</v>
      </c>
      <c r="AV508" s="66">
        <f t="shared" si="1552"/>
        <v>-3.2732715396534377E-3</v>
      </c>
      <c r="AW508" s="47">
        <f t="shared" si="1553"/>
        <v>-46.670079580999172</v>
      </c>
    </row>
    <row r="509" spans="2:49" ht="18.649999999999999" customHeight="1" thickBot="1">
      <c r="D509" s="227" t="s">
        <v>70</v>
      </c>
      <c r="E509" s="228"/>
      <c r="F509" s="229" t="s">
        <v>71</v>
      </c>
      <c r="G509" s="230"/>
      <c r="H509" s="203"/>
      <c r="I509" s="231" t="s">
        <v>15</v>
      </c>
      <c r="J509" s="232"/>
      <c r="K509" s="233" t="s">
        <v>16</v>
      </c>
      <c r="L509" s="234"/>
      <c r="M509" s="30"/>
      <c r="N509" s="231" t="s">
        <v>72</v>
      </c>
      <c r="O509" s="232"/>
      <c r="P509" s="233" t="s">
        <v>73</v>
      </c>
      <c r="Q509" s="234"/>
      <c r="R509" s="30"/>
      <c r="S509" s="227" t="s">
        <v>74</v>
      </c>
      <c r="T509" s="228"/>
      <c r="U509" s="229" t="s">
        <v>75</v>
      </c>
      <c r="V509" s="230"/>
      <c r="W509" s="8"/>
      <c r="X509" s="231" t="s">
        <v>76</v>
      </c>
      <c r="Y509" s="232"/>
      <c r="Z509" s="233" t="s">
        <v>77</v>
      </c>
      <c r="AA509" s="234"/>
      <c r="AB509" s="8"/>
      <c r="AC509" s="231" t="s">
        <v>78</v>
      </c>
      <c r="AD509" s="232"/>
      <c r="AE509" s="233" t="s">
        <v>17</v>
      </c>
      <c r="AF509" s="234"/>
      <c r="AG509" s="8"/>
      <c r="AH509" s="231" t="s">
        <v>79</v>
      </c>
      <c r="AI509" s="232"/>
      <c r="AJ509" s="233" t="s">
        <v>80</v>
      </c>
      <c r="AK509" s="234"/>
      <c r="AL509" s="8"/>
      <c r="AM509" s="52" t="s">
        <v>84</v>
      </c>
      <c r="AO509" s="150" t="s">
        <v>85</v>
      </c>
      <c r="AP509" s="152"/>
      <c r="AQ509" s="64">
        <f t="shared" si="1537"/>
        <v>9.6199999999999406</v>
      </c>
      <c r="AR509" s="65">
        <f t="shared" si="1549"/>
        <v>-9.272660292385519E-5</v>
      </c>
      <c r="AS509" s="66">
        <f t="shared" si="1550"/>
        <v>11.279065648564028</v>
      </c>
      <c r="AT509" s="67">
        <f t="shared" si="1551"/>
        <v>-9.272660292385519E-5</v>
      </c>
      <c r="AU509" s="13">
        <f t="shared" si="1554"/>
        <v>-1.1734668111724107</v>
      </c>
      <c r="AV509" s="66">
        <f t="shared" si="1552"/>
        <v>-3.2596300310344739E-3</v>
      </c>
      <c r="AW509" s="47">
        <f t="shared" si="1553"/>
        <v>-46.705845980906851</v>
      </c>
    </row>
    <row r="510" spans="2:49" ht="18.649999999999999" customHeight="1" thickTop="1" thickBot="1">
      <c r="D510" s="37">
        <v>0</v>
      </c>
      <c r="E510" s="41">
        <v>0</v>
      </c>
      <c r="F510" s="39">
        <v>1</v>
      </c>
      <c r="G510" s="40">
        <v>0</v>
      </c>
      <c r="I510" s="37">
        <v>0</v>
      </c>
      <c r="J510" s="41">
        <f t="shared" ref="J510" si="1636">IF(0=(1-$J$8*$K$8*$B507^2),10^14,$B507*$K$8/(1-$J$8*$K$8*$B507^2))</f>
        <v>-0.82338958504227511</v>
      </c>
      <c r="K510" s="39">
        <v>1</v>
      </c>
      <c r="L510" s="40">
        <v>0</v>
      </c>
      <c r="N510" s="37">
        <f t="shared" ref="N510" si="1637">D510*I507+F510*I510-E510*J507-G510*J510</f>
        <v>0</v>
      </c>
      <c r="O510" s="41">
        <f t="shared" ref="O510" si="1638">(D510*J507+E510*I507+F510*J510+G510*I510)</f>
        <v>-0.82338958504227511</v>
      </c>
      <c r="P510" s="39">
        <f t="shared" ref="P510" si="1639">D510*K507+F510*K510-E510*L507-G510*L510</f>
        <v>1</v>
      </c>
      <c r="Q510" s="40">
        <f t="shared" ref="Q510" si="1640">(D510*L507+E510*K507+F510*L510+G510*K510)</f>
        <v>0</v>
      </c>
      <c r="S510" s="37">
        <v>0</v>
      </c>
      <c r="T510" s="41">
        <v>0</v>
      </c>
      <c r="U510" s="39">
        <v>1</v>
      </c>
      <c r="V510" s="40">
        <v>0</v>
      </c>
      <c r="X510" s="37">
        <f t="shared" ref="X510" si="1641">N510*S507+P510*S510-O510*T507-Q510*T510</f>
        <v>0</v>
      </c>
      <c r="Y510" s="41">
        <f t="shared" ref="Y510" si="1642">(N510*T507+O510*S507+P510*T510+Q510*S510)</f>
        <v>-0.82338958504227511</v>
      </c>
      <c r="Z510" s="39">
        <f t="shared" ref="Z510" si="1643">N510*U507+P510*U510-O510*V507-Q510*V510</f>
        <v>0.29403930495601438</v>
      </c>
      <c r="AA510" s="40">
        <f t="shared" ref="AA510" si="1644">(N510*V507+O510*U507+P510*V510+Q510*U510)</f>
        <v>0</v>
      </c>
      <c r="AB510" s="8"/>
      <c r="AC510" s="37">
        <v>0</v>
      </c>
      <c r="AD510" s="40">
        <f>-1/($AD$8*$B507)</f>
        <v>-0.55339041095890407</v>
      </c>
      <c r="AE510" s="39">
        <v>1</v>
      </c>
      <c r="AF510" s="40">
        <v>0</v>
      </c>
      <c r="AH510" s="37">
        <f>X510*AC507+Z510*AC510-Y510*AD507-AA510*AD510</f>
        <v>0</v>
      </c>
      <c r="AI510" s="41">
        <f>(X510*AD507+Y510*AC507+Z510*AD510+AA510*AC510)</f>
        <v>-0.98610811684995436</v>
      </c>
      <c r="AJ510" s="39">
        <f>X510*AE507+Z510*AE510-Y510*AF507-AA510*AF510</f>
        <v>0.29403930495601438</v>
      </c>
      <c r="AK510" s="40">
        <f>(X510*AF507+Y510*AE507+Z510*AF510+AA510*AE510)</f>
        <v>0</v>
      </c>
      <c r="AL510" s="8"/>
      <c r="AM510" s="54">
        <f t="shared" ref="AM510" si="1645">(180/PI())*ATAN(-1*(($AH498*AI507+AK507+$AH$8*AI510+AK510)/($AH$8*AH507+AJ507+$AH$8*AH510+AJ510)))</f>
        <v>78.874140885078532</v>
      </c>
      <c r="AO510" s="151">
        <f t="shared" ref="AO510" si="1646">20*LOG(((($AH$8*AH507+AJ507-$AH$8*AH510-AJ510)^2+($AH$8*AI507+AK507-$AH$8*AI510-AK510)^2)/(($AH$8*AH507+AJ507+$AH$8*AH510+AJ510)^2+($AH$8*AI507+AK507+$AH$8*AI510+AK510)^2))^0.5)</f>
        <v>-20.033764453741941</v>
      </c>
      <c r="AP510" s="152"/>
      <c r="AQ510" s="64">
        <f t="shared" si="1537"/>
        <v>9.6399999999999402</v>
      </c>
      <c r="AR510" s="65">
        <f t="shared" si="1549"/>
        <v>-9.1967617670214708E-5</v>
      </c>
      <c r="AS510" s="66">
        <f t="shared" si="1550"/>
        <v>11.255596312340581</v>
      </c>
      <c r="AT510" s="67">
        <f t="shared" si="1551"/>
        <v>-9.1967617670214708E-5</v>
      </c>
      <c r="AU510" s="13">
        <f t="shared" si="1554"/>
        <v>-1.1685865464824445</v>
      </c>
      <c r="AV510" s="66">
        <f t="shared" si="1552"/>
        <v>-3.2460737402290126E-3</v>
      </c>
      <c r="AW510" s="47">
        <f t="shared" si="1553"/>
        <v>-46.741539730088235</v>
      </c>
    </row>
    <row r="511" spans="2:49" ht="18.649999999999999" customHeight="1">
      <c r="AO511" s="48"/>
      <c r="AQ511" s="64">
        <f t="shared" si="1537"/>
        <v>9.6599999999999397</v>
      </c>
      <c r="AR511" s="65">
        <f t="shared" si="1549"/>
        <v>-9.1216364724942063E-5</v>
      </c>
      <c r="AS511" s="66">
        <f t="shared" si="1550"/>
        <v>11.232224581410932</v>
      </c>
      <c r="AT511" s="67">
        <f t="shared" si="1551"/>
        <v>-9.1216364724942063E-5</v>
      </c>
      <c r="AU511" s="13">
        <f t="shared" si="1554"/>
        <v>-1.1637367048690699</v>
      </c>
      <c r="AV511" s="66">
        <f t="shared" si="1552"/>
        <v>-3.2326019579696384E-3</v>
      </c>
      <c r="AW511" s="47">
        <f t="shared" si="1553"/>
        <v>-46.777161119352151</v>
      </c>
    </row>
    <row r="512" spans="2:49" ht="18.649999999999999" customHeight="1" thickBot="1">
      <c r="E512" s="29" t="s">
        <v>9</v>
      </c>
      <c r="J512" s="29" t="s">
        <v>10</v>
      </c>
      <c r="O512" s="29" t="s">
        <v>11</v>
      </c>
      <c r="T512" s="29" t="s">
        <v>12</v>
      </c>
      <c r="Y512" s="29" t="s">
        <v>13</v>
      </c>
      <c r="AD512" s="29" t="s">
        <v>12</v>
      </c>
      <c r="AI512" s="29" t="s">
        <v>81</v>
      </c>
      <c r="AQ512" s="64">
        <f t="shared" si="1537"/>
        <v>9.6799999999999393</v>
      </c>
      <c r="AR512" s="65">
        <f t="shared" si="1549"/>
        <v>-9.047274997054721E-5</v>
      </c>
      <c r="AS512" s="66">
        <f t="shared" si="1550"/>
        <v>11.208949847313551</v>
      </c>
      <c r="AT512" s="67">
        <f t="shared" si="1551"/>
        <v>-9.047274997054721E-5</v>
      </c>
      <c r="AU512" s="13">
        <f t="shared" si="1554"/>
        <v>-1.1589170336495087</v>
      </c>
      <c r="AV512" s="66">
        <f t="shared" si="1552"/>
        <v>-3.2192139823597463E-3</v>
      </c>
      <c r="AW512" s="47">
        <f t="shared" si="1553"/>
        <v>-46.812710437791416</v>
      </c>
    </row>
    <row r="513" spans="2:49" ht="18.649999999999999" customHeight="1" thickBot="1">
      <c r="B513" s="28"/>
      <c r="D513" s="227" t="s">
        <v>70</v>
      </c>
      <c r="E513" s="228"/>
      <c r="F513" s="229" t="s">
        <v>71</v>
      </c>
      <c r="G513" s="230"/>
      <c r="H513" s="203"/>
      <c r="I513" s="231" t="s">
        <v>15</v>
      </c>
      <c r="J513" s="232"/>
      <c r="K513" s="233" t="s">
        <v>16</v>
      </c>
      <c r="L513" s="234"/>
      <c r="M513" s="30"/>
      <c r="N513" s="231" t="s">
        <v>72</v>
      </c>
      <c r="O513" s="232"/>
      <c r="P513" s="233" t="s">
        <v>73</v>
      </c>
      <c r="Q513" s="234"/>
      <c r="R513" s="30"/>
      <c r="S513" s="227" t="s">
        <v>74</v>
      </c>
      <c r="T513" s="228"/>
      <c r="U513" s="229" t="s">
        <v>75</v>
      </c>
      <c r="V513" s="230"/>
      <c r="W513" s="8"/>
      <c r="X513" s="231" t="s">
        <v>76</v>
      </c>
      <c r="Y513" s="232"/>
      <c r="Z513" s="233" t="s">
        <v>77</v>
      </c>
      <c r="AA513" s="234"/>
      <c r="AB513" s="8"/>
      <c r="AC513" s="231" t="s">
        <v>78</v>
      </c>
      <c r="AD513" s="232"/>
      <c r="AE513" s="233" t="s">
        <v>17</v>
      </c>
      <c r="AF513" s="234"/>
      <c r="AG513" s="8"/>
      <c r="AH513" s="231" t="s">
        <v>79</v>
      </c>
      <c r="AI513" s="232"/>
      <c r="AJ513" s="233" t="s">
        <v>80</v>
      </c>
      <c r="AK513" s="234"/>
      <c r="AL513" s="8"/>
      <c r="AM513" s="35" t="s">
        <v>82</v>
      </c>
      <c r="AO513" s="147" t="s">
        <v>83</v>
      </c>
      <c r="AP513" s="153"/>
      <c r="AQ513" s="64">
        <f t="shared" si="1537"/>
        <v>9.6999999999999407</v>
      </c>
      <c r="AR513" s="65">
        <f t="shared" si="1549"/>
        <v>-8.9736680621342621E-5</v>
      </c>
      <c r="AS513" s="66">
        <f t="shared" si="1550"/>
        <v>11.18577150664056</v>
      </c>
      <c r="AT513" s="67">
        <f t="shared" si="1551"/>
        <v>-8.9736680621342621E-5</v>
      </c>
      <c r="AU513" s="13">
        <f t="shared" si="1554"/>
        <v>-1.1541272827631202</v>
      </c>
      <c r="AV513" s="66">
        <f t="shared" si="1552"/>
        <v>-3.2059091187864449E-3</v>
      </c>
      <c r="AW513" s="47">
        <f t="shared" si="1553"/>
        <v>-46.84818797279469</v>
      </c>
    </row>
    <row r="514" spans="2:49" ht="18.649999999999999" customHeight="1" thickTop="1" thickBot="1">
      <c r="B514" s="55">
        <v>1.48</v>
      </c>
      <c r="D514" s="37">
        <v>1</v>
      </c>
      <c r="E514" s="38">
        <v>0</v>
      </c>
      <c r="F514" s="39">
        <v>0</v>
      </c>
      <c r="G514" s="40">
        <f t="shared" ref="G514" si="1647">-1/($E$8*$B514)</f>
        <v>-0.43187837837837828</v>
      </c>
      <c r="I514" s="37">
        <v>1</v>
      </c>
      <c r="J514" s="41">
        <v>0</v>
      </c>
      <c r="K514" s="39">
        <v>0</v>
      </c>
      <c r="L514" s="40">
        <v>0</v>
      </c>
      <c r="N514" s="37">
        <f t="shared" ref="N514" si="1648">D514*I514+F514*I517-E514*J514-G514*J517</f>
        <v>0.65023418787970755</v>
      </c>
      <c r="O514" s="41">
        <f t="shared" ref="O514" si="1649">(D514*J514+E514*I514+F514*J517+G514*I517)</f>
        <v>0</v>
      </c>
      <c r="P514" s="39">
        <f t="shared" ref="P514" si="1650">D514*K514+F514*K517-E514*L514-G514*L517</f>
        <v>0</v>
      </c>
      <c r="Q514" s="40">
        <f t="shared" ref="Q514" si="1651">(D514*L514+E514*K514+F514*L517+G514*K517)</f>
        <v>-0.43187837837837828</v>
      </c>
      <c r="S514" s="37">
        <v>1</v>
      </c>
      <c r="T514" s="38">
        <v>0</v>
      </c>
      <c r="U514" s="39">
        <v>0</v>
      </c>
      <c r="V514" s="40">
        <f t="shared" ref="V514" si="1652">-1/($T$8*$B514)</f>
        <v>-0.84579729729729725</v>
      </c>
      <c r="X514" s="37">
        <f t="shared" ref="X514" si="1653">N514*S514+P514*S517-O514*T514-Q514*T517</f>
        <v>0.65023418787970755</v>
      </c>
      <c r="Y514" s="41">
        <f t="shared" ref="Y514" si="1654">(N514*T514+O514*S514+P514*T517+Q514*S517)</f>
        <v>0</v>
      </c>
      <c r="Z514" s="39">
        <f t="shared" ref="Z514" si="1655">N514*U514+P514*U517-O514*V514-Q514*V517</f>
        <v>0</v>
      </c>
      <c r="AA514" s="40">
        <f t="shared" ref="AA514" si="1656">(N514*V514+O514*U514+P514*V517+Q514*U517)</f>
        <v>-0.9818446970973379</v>
      </c>
      <c r="AB514" s="8"/>
      <c r="AC514" s="37">
        <v>1</v>
      </c>
      <c r="AD514" s="38">
        <v>0</v>
      </c>
      <c r="AE514" s="39">
        <v>0</v>
      </c>
      <c r="AF514" s="40">
        <v>0</v>
      </c>
      <c r="AH514" s="37">
        <f>X514*AC514+Z514*AC517-Y514*AD514-AA514*AD517</f>
        <v>0.11423322637984668</v>
      </c>
      <c r="AI514" s="41">
        <f>(X514*AD514+Y514*AC514+Z514*AD517+AA514*AC517)</f>
        <v>0</v>
      </c>
      <c r="AJ514" s="39">
        <f>X514*AE514+Z514*AE517-Y514*AF514-AA514*AF517</f>
        <v>0</v>
      </c>
      <c r="AK514" s="40">
        <f>(X514*AF514+Y514*AE514+Z514*AF517+AA514*AE517)</f>
        <v>-0.9818446970973379</v>
      </c>
      <c r="AL514" s="8"/>
      <c r="AM514" s="43">
        <f t="shared" ref="AM514" si="1657">20*LOG((2*$AH$8)/(($AH$8*AH514+AJ514+$AH$8*AH517+AJ517)^2+($AH$8*AI514+AK514+$AH$8*AI517+AK517)^2)^0.5)</f>
        <v>-4.3549773027767441E-2</v>
      </c>
      <c r="AO514" s="148">
        <f t="shared" ref="AO514" si="1658">((AH514^2+AI514^2)/(AH517^2+AI517^2))^0.5</f>
        <v>0.11634599550044521</v>
      </c>
      <c r="AP514" s="153"/>
      <c r="AQ514" s="64">
        <f t="shared" si="1537"/>
        <v>9.7199999999999402</v>
      </c>
      <c r="AR514" s="65">
        <f t="shared" si="1549"/>
        <v>-8.9008065192583129E-5</v>
      </c>
      <c r="AS514" s="66">
        <f t="shared" si="1550"/>
        <v>11.162688960985298</v>
      </c>
      <c r="AT514" s="67">
        <f t="shared" si="1551"/>
        <v>-8.9008065192583129E-5</v>
      </c>
      <c r="AU514" s="13">
        <f t="shared" si="1554"/>
        <v>-1.1493672047368864</v>
      </c>
      <c r="AV514" s="66">
        <f t="shared" si="1552"/>
        <v>-3.1926866798246845E-3</v>
      </c>
      <c r="AW514" s="47">
        <f t="shared" si="1553"/>
        <v>-46.883594010060172</v>
      </c>
    </row>
    <row r="515" spans="2:49" ht="18.649999999999999" customHeight="1" thickBot="1">
      <c r="D515" s="45"/>
      <c r="G515" s="46"/>
      <c r="I515" s="45"/>
      <c r="L515" s="46"/>
      <c r="N515" s="45"/>
      <c r="Q515" s="46"/>
      <c r="S515" s="45"/>
      <c r="V515" s="46"/>
      <c r="X515" s="45"/>
      <c r="AA515" s="46"/>
      <c r="AC515" s="45"/>
      <c r="AF515" s="46"/>
      <c r="AH515" s="45"/>
      <c r="AK515" s="46"/>
      <c r="AO515" s="149"/>
      <c r="AP515" s="149"/>
      <c r="AQ515" s="64">
        <f t="shared" si="1537"/>
        <v>9.7399999999999398</v>
      </c>
      <c r="AR515" s="65">
        <f t="shared" si="1549"/>
        <v>-8.828681349757158E-5</v>
      </c>
      <c r="AS515" s="66">
        <f t="shared" si="1550"/>
        <v>11.13970161689056</v>
      </c>
      <c r="AT515" s="67">
        <f t="shared" si="1551"/>
        <v>-8.828681349757158E-5</v>
      </c>
      <c r="AU515" s="13">
        <f t="shared" si="1554"/>
        <v>-1.1446365546553561</v>
      </c>
      <c r="AV515" s="66">
        <f t="shared" si="1552"/>
        <v>-3.1795459851537669E-3</v>
      </c>
      <c r="AW515" s="47">
        <f t="shared" si="1553"/>
        <v>-46.918928833608902</v>
      </c>
    </row>
    <row r="516" spans="2:49" ht="18.649999999999999" customHeight="1" thickBot="1">
      <c r="D516" s="227" t="s">
        <v>70</v>
      </c>
      <c r="E516" s="228"/>
      <c r="F516" s="229" t="s">
        <v>71</v>
      </c>
      <c r="G516" s="230"/>
      <c r="H516" s="203"/>
      <c r="I516" s="231" t="s">
        <v>15</v>
      </c>
      <c r="J516" s="232"/>
      <c r="K516" s="233" t="s">
        <v>16</v>
      </c>
      <c r="L516" s="234"/>
      <c r="M516" s="30"/>
      <c r="N516" s="231" t="s">
        <v>72</v>
      </c>
      <c r="O516" s="232"/>
      <c r="P516" s="233" t="s">
        <v>73</v>
      </c>
      <c r="Q516" s="234"/>
      <c r="R516" s="30"/>
      <c r="S516" s="227" t="s">
        <v>74</v>
      </c>
      <c r="T516" s="228"/>
      <c r="U516" s="229" t="s">
        <v>75</v>
      </c>
      <c r="V516" s="230"/>
      <c r="W516" s="8"/>
      <c r="X516" s="231" t="s">
        <v>76</v>
      </c>
      <c r="Y516" s="232"/>
      <c r="Z516" s="233" t="s">
        <v>77</v>
      </c>
      <c r="AA516" s="234"/>
      <c r="AB516" s="8"/>
      <c r="AC516" s="231" t="s">
        <v>78</v>
      </c>
      <c r="AD516" s="232"/>
      <c r="AE516" s="233" t="s">
        <v>17</v>
      </c>
      <c r="AF516" s="234"/>
      <c r="AG516" s="8"/>
      <c r="AH516" s="231" t="s">
        <v>79</v>
      </c>
      <c r="AI516" s="232"/>
      <c r="AJ516" s="233" t="s">
        <v>80</v>
      </c>
      <c r="AK516" s="234"/>
      <c r="AL516" s="8"/>
      <c r="AM516" s="52" t="s">
        <v>84</v>
      </c>
      <c r="AO516" s="150" t="s">
        <v>85</v>
      </c>
      <c r="AP516" s="152"/>
      <c r="AQ516" s="64">
        <f t="shared" si="1537"/>
        <v>9.7599999999999394</v>
      </c>
      <c r="AR516" s="65">
        <f t="shared" si="1549"/>
        <v>-8.7572836609084046E-5</v>
      </c>
      <c r="AS516" s="66">
        <f t="shared" si="1550"/>
        <v>11.116808885797454</v>
      </c>
      <c r="AT516" s="67">
        <f t="shared" si="1551"/>
        <v>-8.7572836609084046E-5</v>
      </c>
      <c r="AU516" s="13">
        <f t="shared" si="1554"/>
        <v>-1.1399350901270762</v>
      </c>
      <c r="AV516" s="66">
        <f t="shared" si="1552"/>
        <v>-3.1664863614641004E-3</v>
      </c>
      <c r="AW516" s="47">
        <f t="shared" si="1553"/>
        <v>-46.954192725797185</v>
      </c>
    </row>
    <row r="517" spans="2:49" ht="18.649999999999999" customHeight="1" thickTop="1" thickBot="1">
      <c r="D517" s="37">
        <v>0</v>
      </c>
      <c r="E517" s="41">
        <v>0</v>
      </c>
      <c r="F517" s="39">
        <v>1</v>
      </c>
      <c r="G517" s="40">
        <v>0</v>
      </c>
      <c r="I517" s="37">
        <v>0</v>
      </c>
      <c r="J517" s="41">
        <f t="shared" ref="J517" si="1659">IF(0=(1-$J$8*$K$8*$B514^2),10^14,$B514*$K$8/(1-$J$8*$K$8*$B514^2))</f>
        <v>-0.80987108785949646</v>
      </c>
      <c r="K517" s="39">
        <v>1</v>
      </c>
      <c r="L517" s="40">
        <v>0</v>
      </c>
      <c r="N517" s="37">
        <f t="shared" ref="N517" si="1660">D517*I514+F517*I517-E517*J514-G517*J517</f>
        <v>0</v>
      </c>
      <c r="O517" s="41">
        <f t="shared" ref="O517" si="1661">(D517*J514+E517*I514+F517*J517+G517*I517)</f>
        <v>-0.80987108785949646</v>
      </c>
      <c r="P517" s="39">
        <f t="shared" ref="P517" si="1662">D517*K514+F517*K517-E517*L514-G517*L517</f>
        <v>1</v>
      </c>
      <c r="Q517" s="40">
        <f t="shared" ref="Q517" si="1663">(D517*L514+E517*K514+F517*L517+G517*K517)</f>
        <v>0</v>
      </c>
      <c r="S517" s="37">
        <v>0</v>
      </c>
      <c r="T517" s="41">
        <v>0</v>
      </c>
      <c r="U517" s="39">
        <v>1</v>
      </c>
      <c r="V517" s="40">
        <v>0</v>
      </c>
      <c r="X517" s="37">
        <f t="shared" ref="X517" si="1664">N517*S514+P517*S517-O517*T514-Q517*T517</f>
        <v>0</v>
      </c>
      <c r="Y517" s="41">
        <f t="shared" ref="Y517" si="1665">(N517*T514+O517*S514+P517*T517+Q517*S517)</f>
        <v>-0.80987108785949646</v>
      </c>
      <c r="Z517" s="39">
        <f t="shared" ref="Z517" si="1666">N517*U514+P517*U517-O517*V514-Q517*V517</f>
        <v>0.31501322272921595</v>
      </c>
      <c r="AA517" s="40">
        <f t="shared" ref="AA517" si="1667">(N517*V514+O517*U514+P517*V517+Q517*U517)</f>
        <v>0</v>
      </c>
      <c r="AB517" s="8"/>
      <c r="AC517" s="37">
        <v>0</v>
      </c>
      <c r="AD517" s="40">
        <f>-1/($AD$8*$B514)</f>
        <v>-0.5459121621621621</v>
      </c>
      <c r="AE517" s="39">
        <v>1</v>
      </c>
      <c r="AF517" s="40">
        <v>0</v>
      </c>
      <c r="AH517" s="37">
        <f>X517*AC514+Z517*AC517-Y517*AD514-AA517*AD517</f>
        <v>0</v>
      </c>
      <c r="AI517" s="41">
        <f>(X517*AD514+Y517*AC514+Z517*AD517+AA517*AC517)</f>
        <v>-0.98184063738927352</v>
      </c>
      <c r="AJ517" s="39">
        <f>X517*AE514+Z517*AE517-Y517*AF514-AA517*AF517</f>
        <v>0.31501322272921595</v>
      </c>
      <c r="AK517" s="40">
        <f>(X517*AF514+Y517*AE514+Z517*AF517+AA517*AE517)</f>
        <v>0</v>
      </c>
      <c r="AL517" s="8"/>
      <c r="AM517" s="54">
        <f t="shared" ref="AM517" si="1668">(180/PI())*ATAN(-1*(($AH505*AI514+AK514+$AH$8*AI517+AK517)/($AH$8*AH514+AJ514+$AH$8*AH517+AJ517)))</f>
        <v>77.669537172426701</v>
      </c>
      <c r="AO517" s="151">
        <f t="shared" ref="AO517" si="1669">20*LOG(((($AH$8*AH514+AJ514-$AH$8*AH517-AJ517)^2+($AH$8*AI514+AK514-$AH$8*AI517-AK517)^2)/(($AH$8*AH514+AJ514+$AH$8*AH517+AJ517)^2+($AH$8*AI514+AK514+$AH$8*AI517+AK517)^2))^0.5)</f>
        <v>-20.009740844538118</v>
      </c>
      <c r="AP517" s="152"/>
      <c r="AQ517" s="64">
        <f t="shared" si="1537"/>
        <v>9.7799999999999407</v>
      </c>
      <c r="AR517" s="65">
        <f t="shared" si="1549"/>
        <v>-8.6866046854546818E-5</v>
      </c>
      <c r="AS517" s="66">
        <f t="shared" si="1550"/>
        <v>11.094010183994911</v>
      </c>
      <c r="AT517" s="67">
        <f t="shared" si="1551"/>
        <v>-8.6866046854546818E-5</v>
      </c>
      <c r="AU517" s="13">
        <f t="shared" si="1554"/>
        <v>-1.1352625712549878</v>
      </c>
      <c r="AV517" s="66">
        <f t="shared" si="1552"/>
        <v>-3.1535071423749658E-3</v>
      </c>
      <c r="AW517" s="47">
        <f t="shared" si="1553"/>
        <v>-46.989385967329525</v>
      </c>
    </row>
    <row r="518" spans="2:49" ht="18.649999999999999" customHeight="1">
      <c r="AO518" s="48"/>
      <c r="AQ518" s="64">
        <f t="shared" si="1537"/>
        <v>9.7999999999999297</v>
      </c>
      <c r="AR518" s="65">
        <f t="shared" si="1549"/>
        <v>-8.6166357783247746E-5</v>
      </c>
      <c r="AS518" s="66">
        <f t="shared" si="1550"/>
        <v>11.071304932569824</v>
      </c>
      <c r="AT518" s="67">
        <f t="shared" si="1551"/>
        <v>-8.6166357783247746E-5</v>
      </c>
      <c r="AU518" s="13">
        <f t="shared" si="1554"/>
        <v>-1.1306187606036986</v>
      </c>
      <c r="AV518" s="66">
        <f t="shared" si="1552"/>
        <v>-3.1406076683436071E-3</v>
      </c>
      <c r="AW518" s="47">
        <f t="shared" si="1553"/>
        <v>-47.024508837271028</v>
      </c>
    </row>
    <row r="519" spans="2:49" ht="18.649999999999999" customHeight="1" thickBot="1">
      <c r="E519" s="29" t="s">
        <v>9</v>
      </c>
      <c r="J519" s="29" t="s">
        <v>10</v>
      </c>
      <c r="O519" s="29" t="s">
        <v>11</v>
      </c>
      <c r="T519" s="29" t="s">
        <v>12</v>
      </c>
      <c r="Y519" s="29" t="s">
        <v>13</v>
      </c>
      <c r="AD519" s="29" t="s">
        <v>12</v>
      </c>
      <c r="AI519" s="29" t="s">
        <v>81</v>
      </c>
      <c r="AQ519" s="64">
        <f t="shared" si="1537"/>
        <v>9.8199999999999292</v>
      </c>
      <c r="AR519" s="65">
        <f t="shared" si="1549"/>
        <v>-8.5473684155727296E-5</v>
      </c>
      <c r="AS519" s="66">
        <f t="shared" si="1550"/>
        <v>11.04869255735775</v>
      </c>
      <c r="AT519" s="67">
        <f t="shared" si="1551"/>
        <v>-8.5473684155727296E-5</v>
      </c>
      <c r="AU519" s="13">
        <f t="shared" si="1554"/>
        <v>-1.126003423171364</v>
      </c>
      <c r="AV519" s="66">
        <f t="shared" si="1552"/>
        <v>-3.1277872865871225E-3</v>
      </c>
      <c r="AW519" s="47">
        <f t="shared" si="1553"/>
        <v>-47.059561613060637</v>
      </c>
    </row>
    <row r="520" spans="2:49" ht="18.649999999999999" customHeight="1" thickBot="1">
      <c r="B520" s="28"/>
      <c r="D520" s="227" t="s">
        <v>70</v>
      </c>
      <c r="E520" s="228"/>
      <c r="F520" s="229" t="s">
        <v>71</v>
      </c>
      <c r="G520" s="230"/>
      <c r="H520" s="203"/>
      <c r="I520" s="231" t="s">
        <v>15</v>
      </c>
      <c r="J520" s="232"/>
      <c r="K520" s="233" t="s">
        <v>16</v>
      </c>
      <c r="L520" s="234"/>
      <c r="M520" s="30"/>
      <c r="N520" s="231" t="s">
        <v>72</v>
      </c>
      <c r="O520" s="232"/>
      <c r="P520" s="233" t="s">
        <v>73</v>
      </c>
      <c r="Q520" s="234"/>
      <c r="R520" s="30"/>
      <c r="S520" s="227" t="s">
        <v>74</v>
      </c>
      <c r="T520" s="228"/>
      <c r="U520" s="229" t="s">
        <v>75</v>
      </c>
      <c r="V520" s="230"/>
      <c r="W520" s="8"/>
      <c r="X520" s="231" t="s">
        <v>76</v>
      </c>
      <c r="Y520" s="232"/>
      <c r="Z520" s="233" t="s">
        <v>77</v>
      </c>
      <c r="AA520" s="234"/>
      <c r="AB520" s="8"/>
      <c r="AC520" s="231" t="s">
        <v>78</v>
      </c>
      <c r="AD520" s="232"/>
      <c r="AE520" s="233" t="s">
        <v>17</v>
      </c>
      <c r="AF520" s="234"/>
      <c r="AG520" s="8"/>
      <c r="AH520" s="231" t="s">
        <v>79</v>
      </c>
      <c r="AI520" s="232"/>
      <c r="AJ520" s="233" t="s">
        <v>80</v>
      </c>
      <c r="AK520" s="234"/>
      <c r="AL520" s="8"/>
      <c r="AM520" s="35" t="s">
        <v>82</v>
      </c>
      <c r="AO520" s="147" t="s">
        <v>83</v>
      </c>
      <c r="AP520" s="153"/>
      <c r="AQ520" s="64">
        <f t="shared" si="1537"/>
        <v>9.8399999999999306</v>
      </c>
      <c r="AR520" s="65">
        <f t="shared" si="1549"/>
        <v>-8.4787941917740297E-5</v>
      </c>
      <c r="AS520" s="66">
        <f t="shared" si="1550"/>
        <v>11.026172488894321</v>
      </c>
      <c r="AT520" s="67">
        <f t="shared" si="1551"/>
        <v>-8.4787941917740297E-5</v>
      </c>
      <c r="AU520" s="13">
        <f t="shared" si="1554"/>
        <v>-1.1214163263592942</v>
      </c>
      <c r="AV520" s="66">
        <f t="shared" si="1552"/>
        <v>-3.1150453509980395E-3</v>
      </c>
      <c r="AW520" s="47">
        <f t="shared" si="1553"/>
        <v>-47.094544570522501</v>
      </c>
    </row>
    <row r="521" spans="2:49" ht="18.649999999999999" customHeight="1" thickTop="1" thickBot="1">
      <c r="B521" s="55">
        <v>1.5</v>
      </c>
      <c r="D521" s="37">
        <v>1</v>
      </c>
      <c r="E521" s="38">
        <v>0</v>
      </c>
      <c r="F521" s="39">
        <v>0</v>
      </c>
      <c r="G521" s="40">
        <f t="shared" ref="G521" si="1670">-1/($E$8*$B521)</f>
        <v>-0.42612</v>
      </c>
      <c r="I521" s="37">
        <v>1</v>
      </c>
      <c r="J521" s="41">
        <v>0</v>
      </c>
      <c r="K521" s="39">
        <v>0</v>
      </c>
      <c r="L521" s="40">
        <v>0</v>
      </c>
      <c r="N521" s="37">
        <f t="shared" ref="N521" si="1671">D521*I521+F521*I524-E521*J521-G521*J524</f>
        <v>0.66045911106430899</v>
      </c>
      <c r="O521" s="41">
        <f t="shared" ref="O521" si="1672">(D521*J521+E521*I521+F521*J524+G521*I524)</f>
        <v>0</v>
      </c>
      <c r="P521" s="39">
        <f t="shared" ref="P521" si="1673">D521*K521+F521*K524-E521*L521-G521*L524</f>
        <v>0</v>
      </c>
      <c r="Q521" s="40">
        <f t="shared" ref="Q521" si="1674">(D521*L521+E521*K521+F521*L524+G521*K524)</f>
        <v>-0.42612</v>
      </c>
      <c r="S521" s="37">
        <v>1</v>
      </c>
      <c r="T521" s="38">
        <v>0</v>
      </c>
      <c r="U521" s="39">
        <v>0</v>
      </c>
      <c r="V521" s="40">
        <f t="shared" ref="V521" si="1675">-1/($T$8*$B521)</f>
        <v>-0.83451999999999982</v>
      </c>
      <c r="X521" s="37">
        <f t="shared" ref="X521" si="1676">N521*S521+P521*S524-O521*T521-Q521*T524</f>
        <v>0.66045911106430899</v>
      </c>
      <c r="Y521" s="41">
        <f t="shared" ref="Y521" si="1677">(N521*T521+O521*S521+P521*T524+Q521*S524)</f>
        <v>0</v>
      </c>
      <c r="Z521" s="39">
        <f t="shared" ref="Z521" si="1678">N521*U521+P521*U524-O521*V521-Q521*V524</f>
        <v>0</v>
      </c>
      <c r="AA521" s="40">
        <f t="shared" ref="AA521" si="1679">(N521*V521+O521*U521+P521*V524+Q521*U524)</f>
        <v>-0.97728633736538706</v>
      </c>
      <c r="AB521" s="8"/>
      <c r="AC521" s="37">
        <v>1</v>
      </c>
      <c r="AD521" s="38">
        <v>0</v>
      </c>
      <c r="AE521" s="39">
        <v>0</v>
      </c>
      <c r="AF521" s="40">
        <v>0</v>
      </c>
      <c r="AH521" s="37">
        <f>X521*AC521+Z521*AC524-Y521*AD521-AA521*AD524</f>
        <v>0.13406011354806602</v>
      </c>
      <c r="AI521" s="41">
        <f>(X521*AD521+Y521*AC521+Z521*AD524+AA521*AC524)</f>
        <v>0</v>
      </c>
      <c r="AJ521" s="39">
        <f>X521*AE521+Z521*AE524-Y521*AF521-AA521*AF524</f>
        <v>0</v>
      </c>
      <c r="AK521" s="40">
        <f>(X521*AF521+Y521*AE521+Z521*AF524+AA521*AE524)</f>
        <v>-0.97728633736538706</v>
      </c>
      <c r="AL521" s="8"/>
      <c r="AM521" s="43">
        <f t="shared" ref="AM521" si="1680">20*LOG((2*$AH$8)/(($AH$8*AH521+AJ521+$AH$8*AH524+AJ524)^2+($AH$8*AI521+AK521+$AH$8*AI524+AK524)^2)^0.5)</f>
        <v>-4.3635175225371595E-2</v>
      </c>
      <c r="AO521" s="148">
        <f t="shared" ref="AO521" si="1681">((AH521^2+AI521^2)/(AH524^2+AI524^2))^0.5</f>
        <v>0.13717642601799143</v>
      </c>
      <c r="AP521" s="153"/>
      <c r="AQ521" s="64">
        <f t="shared" si="1537"/>
        <v>9.8599999999999302</v>
      </c>
      <c r="AR521" s="65">
        <f t="shared" si="1549"/>
        <v>-8.4109048190611431E-5</v>
      </c>
      <c r="AS521" s="66">
        <f t="shared" si="1550"/>
        <v>11.003744162367136</v>
      </c>
      <c r="AT521" s="67">
        <f t="shared" si="1551"/>
        <v>-8.4109048190611431E-5</v>
      </c>
      <c r="AU521" s="13">
        <f t="shared" si="1554"/>
        <v>-1.1168572399400627</v>
      </c>
      <c r="AV521" s="66">
        <f t="shared" si="1552"/>
        <v>-3.1023812220557297E-3</v>
      </c>
      <c r="AW521" s="47">
        <f t="shared" si="1553"/>
        <v>-47.129457983878844</v>
      </c>
    </row>
    <row r="522" spans="2:49" ht="18.649999999999999" customHeight="1" thickBot="1">
      <c r="D522" s="45"/>
      <c r="G522" s="46"/>
      <c r="I522" s="45"/>
      <c r="L522" s="46"/>
      <c r="N522" s="45"/>
      <c r="Q522" s="46"/>
      <c r="S522" s="45"/>
      <c r="V522" s="46"/>
      <c r="X522" s="45"/>
      <c r="AA522" s="46"/>
      <c r="AC522" s="45"/>
      <c r="AF522" s="46"/>
      <c r="AH522" s="45"/>
      <c r="AK522" s="46"/>
      <c r="AO522" s="149"/>
      <c r="AP522" s="149"/>
      <c r="AQ522" s="64">
        <f t="shared" si="1537"/>
        <v>9.8799999999999297</v>
      </c>
      <c r="AR522" s="65">
        <f t="shared" si="1549"/>
        <v>-8.343692123844663E-5</v>
      </c>
      <c r="AS522" s="66">
        <f t="shared" si="1550"/>
        <v>10.981407017568335</v>
      </c>
      <c r="AT522" s="67">
        <f t="shared" si="1551"/>
        <v>-8.343692123844663E-5</v>
      </c>
      <c r="AU522" s="13">
        <f t="shared" si="1554"/>
        <v>-1.1123259360325892</v>
      </c>
      <c r="AV522" s="66">
        <f t="shared" si="1552"/>
        <v>-3.0897942667571922E-3</v>
      </c>
      <c r="AW522" s="47">
        <f t="shared" si="1553"/>
        <v>-47.164302125762461</v>
      </c>
    </row>
    <row r="523" spans="2:49" ht="18.649999999999999" customHeight="1" thickBot="1">
      <c r="D523" s="227" t="s">
        <v>70</v>
      </c>
      <c r="E523" s="228"/>
      <c r="F523" s="229" t="s">
        <v>71</v>
      </c>
      <c r="G523" s="230"/>
      <c r="H523" s="203"/>
      <c r="I523" s="231" t="s">
        <v>15</v>
      </c>
      <c r="J523" s="232"/>
      <c r="K523" s="233" t="s">
        <v>16</v>
      </c>
      <c r="L523" s="234"/>
      <c r="M523" s="30"/>
      <c r="N523" s="231" t="s">
        <v>72</v>
      </c>
      <c r="O523" s="232"/>
      <c r="P523" s="233" t="s">
        <v>73</v>
      </c>
      <c r="Q523" s="234"/>
      <c r="R523" s="30"/>
      <c r="S523" s="227" t="s">
        <v>74</v>
      </c>
      <c r="T523" s="228"/>
      <c r="U523" s="229" t="s">
        <v>75</v>
      </c>
      <c r="V523" s="230"/>
      <c r="W523" s="8"/>
      <c r="X523" s="231" t="s">
        <v>76</v>
      </c>
      <c r="Y523" s="232"/>
      <c r="Z523" s="233" t="s">
        <v>77</v>
      </c>
      <c r="AA523" s="234"/>
      <c r="AB523" s="8"/>
      <c r="AC523" s="231" t="s">
        <v>78</v>
      </c>
      <c r="AD523" s="232"/>
      <c r="AE523" s="233" t="s">
        <v>17</v>
      </c>
      <c r="AF523" s="234"/>
      <c r="AG523" s="8"/>
      <c r="AH523" s="231" t="s">
        <v>79</v>
      </c>
      <c r="AI523" s="232"/>
      <c r="AJ523" s="233" t="s">
        <v>80</v>
      </c>
      <c r="AK523" s="234"/>
      <c r="AL523" s="8"/>
      <c r="AM523" s="52" t="s">
        <v>84</v>
      </c>
      <c r="AO523" s="150" t="s">
        <v>85</v>
      </c>
      <c r="AP523" s="152"/>
      <c r="AQ523" s="64">
        <f t="shared" si="1537"/>
        <v>9.8999999999999293</v>
      </c>
      <c r="AR523" s="65">
        <f t="shared" si="1549"/>
        <v>-8.2771480467167663E-5</v>
      </c>
      <c r="AS523" s="66">
        <f t="shared" si="1550"/>
        <v>10.959160498847684</v>
      </c>
      <c r="AT523" s="67">
        <f t="shared" si="1551"/>
        <v>-8.2771480467167663E-5</v>
      </c>
      <c r="AU523" s="13">
        <f t="shared" si="1554"/>
        <v>-1.1078221890698321</v>
      </c>
      <c r="AV523" s="66">
        <f t="shared" si="1552"/>
        <v>-3.0772838585273114E-3</v>
      </c>
      <c r="AW523" s="47">
        <f t="shared" si="1553"/>
        <v>-47.199077267227935</v>
      </c>
    </row>
    <row r="524" spans="2:49" ht="18.649999999999999" customHeight="1" thickTop="1" thickBot="1">
      <c r="D524" s="37">
        <v>0</v>
      </c>
      <c r="E524" s="41">
        <v>0</v>
      </c>
      <c r="F524" s="39">
        <v>1</v>
      </c>
      <c r="G524" s="40">
        <v>0</v>
      </c>
      <c r="I524" s="37">
        <v>0</v>
      </c>
      <c r="J524" s="41">
        <f t="shared" ref="J524" si="1682">IF(0=(1-$J$8*$K$8*$B521^2),10^14,$B521*$K$8/(1-$J$8*$K$8*$B521^2))</f>
        <v>-0.79681988391929759</v>
      </c>
      <c r="K524" s="39">
        <v>1</v>
      </c>
      <c r="L524" s="40">
        <v>0</v>
      </c>
      <c r="N524" s="37">
        <f t="shared" ref="N524" si="1683">D524*I521+F524*I524-E524*J521-G524*J524</f>
        <v>0</v>
      </c>
      <c r="O524" s="41">
        <f t="shared" ref="O524" si="1684">(D524*J521+E524*I521+F524*J524+G524*I524)</f>
        <v>-0.79681988391929759</v>
      </c>
      <c r="P524" s="39">
        <f t="shared" ref="P524" si="1685">D524*K521+F524*K524-E524*L521-G524*L524</f>
        <v>1</v>
      </c>
      <c r="Q524" s="40">
        <f t="shared" ref="Q524" si="1686">(D524*L521+E524*K521+F524*L524+G524*K524)</f>
        <v>0</v>
      </c>
      <c r="S524" s="37">
        <v>0</v>
      </c>
      <c r="T524" s="41">
        <v>0</v>
      </c>
      <c r="U524" s="39">
        <v>1</v>
      </c>
      <c r="V524" s="40">
        <v>0</v>
      </c>
      <c r="X524" s="37">
        <f t="shared" ref="X524" si="1687">N524*S521+P524*S524-O524*T521-Q524*T524</f>
        <v>0</v>
      </c>
      <c r="Y524" s="41">
        <f t="shared" ref="Y524" si="1688">(N524*T521+O524*S521+P524*T524+Q524*S524)</f>
        <v>-0.79681988391929759</v>
      </c>
      <c r="Z524" s="39">
        <f t="shared" ref="Z524" si="1689">N524*U521+P524*U524-O524*V521-Q524*V524</f>
        <v>0.33503787047166789</v>
      </c>
      <c r="AA524" s="40">
        <f t="shared" ref="AA524" si="1690">(N524*V521+O524*U521+P524*V524+Q524*U524)</f>
        <v>0</v>
      </c>
      <c r="AB524" s="8"/>
      <c r="AC524" s="37">
        <v>0</v>
      </c>
      <c r="AD524" s="40">
        <f>-1/($AD$8*$B521)</f>
        <v>-0.5386333333333333</v>
      </c>
      <c r="AE524" s="39">
        <v>1</v>
      </c>
      <c r="AF524" s="40">
        <v>0</v>
      </c>
      <c r="AH524" s="37">
        <f>X524*AC521+Z524*AC524-Y524*AD521-AA524*AD524</f>
        <v>0</v>
      </c>
      <c r="AI524" s="41">
        <f>(X524*AD521+Y524*AC521+Z524*AD524+AA524*AC524)</f>
        <v>-0.97728244888435367</v>
      </c>
      <c r="AJ524" s="39">
        <f>X524*AE521+Z524*AE524-Y524*AF521-AA524*AF524</f>
        <v>0.33503787047166789</v>
      </c>
      <c r="AK524" s="40">
        <f>(X524*AF521+Y524*AE521+Z524*AF524+AA524*AE524)</f>
        <v>0</v>
      </c>
      <c r="AL524" s="8"/>
      <c r="AM524" s="54">
        <f t="shared" ref="AM524" si="1691">(180/PI())*ATAN(-1*(($AH512*AI521+AK521+$AH$8*AI524+AK524)/($AH$8*AH521+AJ521+$AH$8*AH524+AJ524)))</f>
        <v>76.50422582739489</v>
      </c>
      <c r="AO524" s="151">
        <f t="shared" ref="AO524" si="1692">20*LOG(((($AH$8*AH521+AJ521-$AH$8*AH524-AJ524)^2+($AH$8*AI521+AK521-$AH$8*AI524-AK524)^2)/(($AH$8*AH521+AJ521+$AH$8*AH524+AJ524)^2+($AH$8*AI521+AK521+$AH$8*AI524+AK524)^2))^0.5)</f>
        <v>-20.001275190198843</v>
      </c>
      <c r="AP524" s="152"/>
      <c r="AQ524" s="64">
        <f t="shared" si="1537"/>
        <v>9.9199999999999307</v>
      </c>
      <c r="AR524" s="65">
        <f t="shared" si="1549"/>
        <v>-8.211264639172361E-5</v>
      </c>
      <c r="AS524" s="66">
        <f t="shared" si="1550"/>
        <v>10.937004055066286</v>
      </c>
      <c r="AT524" s="67">
        <f t="shared" si="1551"/>
        <v>-8.211264639172361E-5</v>
      </c>
      <c r="AU524" s="13">
        <f t="shared" si="1554"/>
        <v>-1.1033457757730027</v>
      </c>
      <c r="AV524" s="66">
        <f t="shared" si="1552"/>
        <v>-3.0648493771472298E-3</v>
      </c>
      <c r="AW524" s="47">
        <f t="shared" si="1553"/>
        <v>-47.233783677764187</v>
      </c>
    </row>
    <row r="525" spans="2:49" ht="18.649999999999999" customHeight="1">
      <c r="AO525" s="48"/>
      <c r="AQ525" s="64">
        <f t="shared" si="1537"/>
        <v>9.9399999999999302</v>
      </c>
      <c r="AR525" s="65">
        <f t="shared" si="1549"/>
        <v>-8.1460340631268278E-5</v>
      </c>
      <c r="AS525" s="66">
        <f t="shared" si="1550"/>
        <v>10.914937139550826</v>
      </c>
      <c r="AT525" s="67">
        <f t="shared" si="1551"/>
        <v>-8.1460340631268278E-5</v>
      </c>
      <c r="AU525" s="13">
        <f t="shared" si="1554"/>
        <v>-1.0988964751224251</v>
      </c>
      <c r="AV525" s="66">
        <f t="shared" si="1552"/>
        <v>-3.0524902086734029E-3</v>
      </c>
      <c r="AW525" s="47">
        <f t="shared" si="1553"/>
        <v>-47.268421625306381</v>
      </c>
    </row>
    <row r="526" spans="2:49" ht="18.649999999999999" customHeight="1" thickBot="1">
      <c r="E526" s="29" t="s">
        <v>9</v>
      </c>
      <c r="J526" s="29" t="s">
        <v>10</v>
      </c>
      <c r="O526" s="29" t="s">
        <v>11</v>
      </c>
      <c r="T526" s="29" t="s">
        <v>12</v>
      </c>
      <c r="Y526" s="29" t="s">
        <v>13</v>
      </c>
      <c r="AD526" s="29" t="s">
        <v>12</v>
      </c>
      <c r="AI526" s="29" t="s">
        <v>81</v>
      </c>
      <c r="AQ526" s="64">
        <f t="shared" si="1537"/>
        <v>9.9599999999999298</v>
      </c>
      <c r="AR526" s="65">
        <f t="shared" si="1549"/>
        <v>-8.0814485876371474E-5</v>
      </c>
      <c r="AS526" s="66">
        <f t="shared" si="1550"/>
        <v>10.892959210048378</v>
      </c>
      <c r="AT526" s="67">
        <f t="shared" si="1551"/>
        <v>-8.0814485876371474E-5</v>
      </c>
      <c r="AU526" s="13">
        <f t="shared" si="1554"/>
        <v>-1.0944740683309873</v>
      </c>
      <c r="AV526" s="66">
        <f t="shared" si="1552"/>
        <v>-3.0402057453638534E-3</v>
      </c>
      <c r="AW526" s="47">
        <f t="shared" si="1553"/>
        <v>-47.302991376246965</v>
      </c>
    </row>
    <row r="527" spans="2:49" ht="18.649999999999999" customHeight="1" thickBot="1">
      <c r="B527" s="28"/>
      <c r="D527" s="227" t="s">
        <v>70</v>
      </c>
      <c r="E527" s="228"/>
      <c r="F527" s="229" t="s">
        <v>71</v>
      </c>
      <c r="G527" s="230"/>
      <c r="H527" s="203"/>
      <c r="I527" s="231" t="s">
        <v>15</v>
      </c>
      <c r="J527" s="232"/>
      <c r="K527" s="233" t="s">
        <v>16</v>
      </c>
      <c r="L527" s="234"/>
      <c r="M527" s="30"/>
      <c r="N527" s="231" t="s">
        <v>72</v>
      </c>
      <c r="O527" s="232"/>
      <c r="P527" s="233" t="s">
        <v>73</v>
      </c>
      <c r="Q527" s="234"/>
      <c r="R527" s="30"/>
      <c r="S527" s="227" t="s">
        <v>74</v>
      </c>
      <c r="T527" s="228"/>
      <c r="U527" s="229" t="s">
        <v>75</v>
      </c>
      <c r="V527" s="230"/>
      <c r="W527" s="8"/>
      <c r="X527" s="231" t="s">
        <v>76</v>
      </c>
      <c r="Y527" s="232"/>
      <c r="Z527" s="233" t="s">
        <v>77</v>
      </c>
      <c r="AA527" s="234"/>
      <c r="AB527" s="8"/>
      <c r="AC527" s="231" t="s">
        <v>78</v>
      </c>
      <c r="AD527" s="232"/>
      <c r="AE527" s="233" t="s">
        <v>17</v>
      </c>
      <c r="AF527" s="234"/>
      <c r="AG527" s="8"/>
      <c r="AH527" s="231" t="s">
        <v>79</v>
      </c>
      <c r="AI527" s="232"/>
      <c r="AJ527" s="233" t="s">
        <v>80</v>
      </c>
      <c r="AK527" s="234"/>
      <c r="AL527" s="8"/>
      <c r="AM527" s="35" t="s">
        <v>82</v>
      </c>
      <c r="AO527" s="147" t="s">
        <v>83</v>
      </c>
      <c r="AP527" s="153"/>
      <c r="AQ527" s="64">
        <f t="shared" si="1537"/>
        <v>9.9799999999999294</v>
      </c>
      <c r="AR527" s="65">
        <f t="shared" si="1549"/>
        <v>-8.0175005889018342E-5</v>
      </c>
      <c r="AS527" s="66">
        <f t="shared" si="1550"/>
        <v>10.871069728681759</v>
      </c>
      <c r="AT527" s="67">
        <f t="shared" si="1551"/>
        <v>-8.0175005889018342E-5</v>
      </c>
      <c r="AU527" s="13">
        <f t="shared" si="1554"/>
        <v>-1.0900783388155741</v>
      </c>
      <c r="AV527" s="66">
        <f t="shared" si="1552"/>
        <v>-3.0279953855988171E-3</v>
      </c>
      <c r="AW527" s="47">
        <f t="shared" si="1553"/>
        <v>-47.337493195448211</v>
      </c>
    </row>
    <row r="528" spans="2:49" ht="18.649999999999999" customHeight="1" thickTop="1" thickBot="1">
      <c r="B528" s="55">
        <v>1.52</v>
      </c>
      <c r="D528" s="37">
        <v>1</v>
      </c>
      <c r="E528" s="38">
        <v>0</v>
      </c>
      <c r="F528" s="39">
        <v>0</v>
      </c>
      <c r="G528" s="40">
        <f t="shared" ref="G528" si="1693">-1/($E$8*$B528)</f>
        <v>-0.42051315789473681</v>
      </c>
      <c r="I528" s="37">
        <v>1</v>
      </c>
      <c r="J528" s="41">
        <v>0</v>
      </c>
      <c r="K528" s="39">
        <v>0</v>
      </c>
      <c r="L528" s="40">
        <v>0</v>
      </c>
      <c r="N528" s="37">
        <f t="shared" ref="N528" si="1694">D528*I528+F528*I531-E528*J528-G528*J531</f>
        <v>0.67022891720169953</v>
      </c>
      <c r="O528" s="41">
        <f t="shared" ref="O528" si="1695">(D528*J528+E528*I528+F528*J531+G528*I531)</f>
        <v>0</v>
      </c>
      <c r="P528" s="39">
        <f t="shared" ref="P528" si="1696">D528*K528+F528*K531-E528*L528-G528*L531</f>
        <v>0</v>
      </c>
      <c r="Q528" s="40">
        <f t="shared" ref="Q528" si="1697">(D528*L528+E528*K528+F528*L531+G528*K531)</f>
        <v>-0.42051315789473681</v>
      </c>
      <c r="S528" s="37">
        <v>1</v>
      </c>
      <c r="T528" s="38">
        <v>0</v>
      </c>
      <c r="U528" s="39">
        <v>0</v>
      </c>
      <c r="V528" s="40">
        <f t="shared" ref="V528" si="1698">-1/($T$8*$B528)</f>
        <v>-0.82353947368421043</v>
      </c>
      <c r="X528" s="37">
        <f t="shared" ref="X528" si="1699">N528*S528+P528*S531-O528*T528-Q528*T531</f>
        <v>0.67022891720169953</v>
      </c>
      <c r="Y528" s="41">
        <f t="shared" ref="Y528" si="1700">(N528*T528+O528*S528+P528*T531+Q528*S531)</f>
        <v>0</v>
      </c>
      <c r="Z528" s="39">
        <f t="shared" ref="Z528" si="1701">N528*U528+P528*U531-O528*V528-Q528*V531</f>
        <v>0</v>
      </c>
      <c r="AA528" s="40">
        <f t="shared" ref="AA528" si="1702">(N528*V528+O528*U528+P528*V531+Q528*U531)</f>
        <v>-0.97247312761496274</v>
      </c>
      <c r="AB528" s="8"/>
      <c r="AC528" s="37">
        <v>1</v>
      </c>
      <c r="AD528" s="38">
        <v>0</v>
      </c>
      <c r="AE528" s="39">
        <v>0</v>
      </c>
      <c r="AF528" s="40">
        <v>0</v>
      </c>
      <c r="AH528" s="37">
        <f>X528*AC528+Z528*AC531-Y528*AD528-AA528*AD531</f>
        <v>0.15331466492768042</v>
      </c>
      <c r="AI528" s="41">
        <f>(X528*AD528+Y528*AC528+Z528*AD531+AA528*AC531)</f>
        <v>0</v>
      </c>
      <c r="AJ528" s="39">
        <f>X528*AE528+Z528*AE531-Y528*AF528-AA528*AF531</f>
        <v>0</v>
      </c>
      <c r="AK528" s="40">
        <f>(X528*AF528+Y528*AE528+Z528*AF531+AA528*AE531)</f>
        <v>-0.97247312761496274</v>
      </c>
      <c r="AL528" s="8"/>
      <c r="AM528" s="43">
        <f t="shared" ref="AM528" si="1703">20*LOG((2*$AH$8)/(($AH$8*AH528+AJ528+$AH$8*AH531+AJ531)^2+($AH$8*AI528+AK528+$AH$8*AI531+AK531)^2)^0.5)</f>
        <v>-4.3582820521483726E-2</v>
      </c>
      <c r="AO528" s="148">
        <f t="shared" ref="AO528" si="1704">((AH528^2+AI528^2)/(AH531^2+AI531^2))^0.5</f>
        <v>0.15765500160263243</v>
      </c>
      <c r="AP528" s="153"/>
      <c r="AQ528" s="64">
        <f t="shared" si="1537"/>
        <v>9.9999999999999307</v>
      </c>
      <c r="AR528" s="65">
        <f t="shared" si="1549"/>
        <v>-7.9541825474642393E-5</v>
      </c>
      <c r="AS528" s="66">
        <f t="shared" si="1550"/>
        <v>10.849268161905446</v>
      </c>
      <c r="AT528" s="67">
        <f t="shared" si="1551"/>
        <v>-7.9541825474642393E-5</v>
      </c>
      <c r="AU528" s="13">
        <f t="shared" ref="AU528" si="1705">(AS529-AS528)/(AQ529-AQ528)</f>
        <v>1.0849268161905521</v>
      </c>
      <c r="AV528" s="66">
        <f t="shared" ref="AV528" si="1706">(IF(AU528&lt;0,AU528,(AU529+AU527)/2))/360</f>
        <v>-1.5139976927994086E-3</v>
      </c>
      <c r="AW528" s="47">
        <f t="shared" si="1553"/>
        <v>-47.371927346252946</v>
      </c>
    </row>
    <row r="529" spans="2:49" ht="18.649999999999999" customHeight="1" thickBot="1">
      <c r="D529" s="45"/>
      <c r="G529" s="46"/>
      <c r="I529" s="45"/>
      <c r="L529" s="46"/>
      <c r="N529" s="45"/>
      <c r="Q529" s="46"/>
      <c r="S529" s="45"/>
      <c r="V529" s="46"/>
      <c r="X529" s="45"/>
      <c r="AA529" s="46"/>
      <c r="AC529" s="45"/>
      <c r="AF529" s="46"/>
      <c r="AH529" s="45"/>
      <c r="AK529" s="46"/>
      <c r="AO529" s="149"/>
      <c r="AP529" s="149"/>
      <c r="AQ529" s="64"/>
      <c r="AR529" s="65"/>
      <c r="AS529" s="66"/>
      <c r="AT529" s="67"/>
      <c r="AU529" s="68"/>
      <c r="AV529" s="155"/>
      <c r="AW529" s="23">
        <f t="shared" si="1553"/>
        <v>-47.406294090496402</v>
      </c>
    </row>
    <row r="530" spans="2:49" ht="18.649999999999999" customHeight="1" thickBot="1">
      <c r="D530" s="227" t="s">
        <v>70</v>
      </c>
      <c r="E530" s="228"/>
      <c r="F530" s="229" t="s">
        <v>71</v>
      </c>
      <c r="G530" s="230"/>
      <c r="H530" s="203"/>
      <c r="I530" s="231" t="s">
        <v>15</v>
      </c>
      <c r="J530" s="232"/>
      <c r="K530" s="233" t="s">
        <v>16</v>
      </c>
      <c r="L530" s="234"/>
      <c r="M530" s="30"/>
      <c r="N530" s="231" t="s">
        <v>72</v>
      </c>
      <c r="O530" s="232"/>
      <c r="P530" s="233" t="s">
        <v>73</v>
      </c>
      <c r="Q530" s="234"/>
      <c r="R530" s="30"/>
      <c r="S530" s="227" t="s">
        <v>74</v>
      </c>
      <c r="T530" s="228"/>
      <c r="U530" s="229" t="s">
        <v>75</v>
      </c>
      <c r="V530" s="230"/>
      <c r="W530" s="8"/>
      <c r="X530" s="231" t="s">
        <v>76</v>
      </c>
      <c r="Y530" s="232"/>
      <c r="Z530" s="233" t="s">
        <v>77</v>
      </c>
      <c r="AA530" s="234"/>
      <c r="AB530" s="8"/>
      <c r="AC530" s="231" t="s">
        <v>78</v>
      </c>
      <c r="AD530" s="232"/>
      <c r="AE530" s="233" t="s">
        <v>17</v>
      </c>
      <c r="AF530" s="234"/>
      <c r="AG530" s="8"/>
      <c r="AH530" s="231" t="s">
        <v>79</v>
      </c>
      <c r="AI530" s="232"/>
      <c r="AJ530" s="233" t="s">
        <v>80</v>
      </c>
      <c r="AK530" s="234"/>
      <c r="AL530" s="8"/>
      <c r="AM530" s="52" t="s">
        <v>84</v>
      </c>
      <c r="AO530" s="150" t="s">
        <v>85</v>
      </c>
      <c r="AP530" s="149"/>
      <c r="AQ530" s="29"/>
      <c r="AR530" s="29"/>
      <c r="AS530" s="69"/>
      <c r="AT530" s="44"/>
    </row>
    <row r="531" spans="2:49" ht="18.649999999999999" customHeight="1" thickTop="1" thickBot="1">
      <c r="D531" s="37">
        <v>0</v>
      </c>
      <c r="E531" s="41">
        <v>0</v>
      </c>
      <c r="F531" s="39">
        <v>1</v>
      </c>
      <c r="G531" s="40">
        <v>0</v>
      </c>
      <c r="I531" s="37">
        <v>0</v>
      </c>
      <c r="J531" s="41">
        <f t="shared" ref="J531" si="1707">IF(0=(1-$J$8*$K$8*$B528^2),10^14,$B528*$K$8/(1-$J$8*$K$8*$B528^2))</f>
        <v>-0.78421109210772677</v>
      </c>
      <c r="K531" s="39">
        <v>1</v>
      </c>
      <c r="L531" s="40">
        <v>0</v>
      </c>
      <c r="N531" s="37">
        <f t="shared" ref="N531" si="1708">D531*I528+F531*I531-E531*J528-G531*J531</f>
        <v>0</v>
      </c>
      <c r="O531" s="41">
        <f t="shared" ref="O531" si="1709">(D531*J528+E531*I528+F531*J531+G531*I531)</f>
        <v>-0.78421109210772677</v>
      </c>
      <c r="P531" s="39">
        <f t="shared" ref="P531" si="1710">D531*K528+F531*K531-E531*L528-G531*L531</f>
        <v>1</v>
      </c>
      <c r="Q531" s="40">
        <f t="shared" ref="Q531" si="1711">(D531*L528+E531*K528+F531*L531+G531*K531)</f>
        <v>0</v>
      </c>
      <c r="S531" s="37">
        <v>0</v>
      </c>
      <c r="T531" s="41">
        <v>0</v>
      </c>
      <c r="U531" s="39">
        <v>1</v>
      </c>
      <c r="V531" s="40">
        <v>0</v>
      </c>
      <c r="X531" s="37">
        <f t="shared" ref="X531" si="1712">N531*S528+P531*S531-O531*T528-Q531*T531</f>
        <v>0</v>
      </c>
      <c r="Y531" s="41">
        <f t="shared" ref="Y531" si="1713">(N531*T528+O531*S528+P531*T531+Q531*S531)</f>
        <v>-0.78421109210772677</v>
      </c>
      <c r="Z531" s="39">
        <f t="shared" ref="Z531" si="1714">N531*U528+P531*U531-O531*V528-Q531*V531</f>
        <v>0.35417120994828277</v>
      </c>
      <c r="AA531" s="40">
        <f t="shared" ref="AA531" si="1715">(N531*V528+O531*U528+P531*V531+Q531*U531)</f>
        <v>0</v>
      </c>
      <c r="AB531" s="8"/>
      <c r="AC531" s="37">
        <v>0</v>
      </c>
      <c r="AD531" s="40">
        <f>-1/($AD$8*$B528)</f>
        <v>-0.53154605263157884</v>
      </c>
      <c r="AE531" s="39">
        <v>1</v>
      </c>
      <c r="AF531" s="40">
        <v>0</v>
      </c>
      <c r="AH531" s="37">
        <f>X531*AC528+Z531*AC531-Y531*AD528-AA531*AD531</f>
        <v>0</v>
      </c>
      <c r="AI531" s="41">
        <f>(X531*AD528+Y531*AC528+Z531*AD531+AA531*AC531)</f>
        <v>-0.97246940071148669</v>
      </c>
      <c r="AJ531" s="39">
        <f>X531*AE528+Z531*AE531-Y531*AF528-AA531*AF531</f>
        <v>0.35417120994828277</v>
      </c>
      <c r="AK531" s="40">
        <f>(X531*AF528+Y531*AE528+Z531*AF531+AA531*AE531)</f>
        <v>0</v>
      </c>
      <c r="AL531" s="8"/>
      <c r="AM531" s="54">
        <f t="shared" ref="AM531" si="1716">(180/PI())*ATAN(-1*(($AH519*AI528+AK528+$AH$8*AI531+AK531)/($AH$8*AH528+AJ528+$AH$8*AH531+AJ531)))</f>
        <v>75.376104101040667</v>
      </c>
      <c r="AO531" s="151">
        <f t="shared" ref="AO531" si="1717">20*LOG(((($AH$8*AH528+AJ528-$AH$8*AH531-AJ531)^2+($AH$8*AI528+AK528-$AH$8*AI531-AK531)^2)/(($AH$8*AH528+AJ528+$AH$8*AH531+AJ531)^2+($AH$8*AI528+AK528+$AH$8*AI531+AK531)^2))^0.5)</f>
        <v>-20.006462971866249</v>
      </c>
      <c r="AP531" s="149"/>
      <c r="AQ531" s="70"/>
      <c r="AR531" s="70"/>
      <c r="AS531" s="44"/>
      <c r="AT531" s="44"/>
    </row>
    <row r="532" spans="2:49" ht="18.649999999999999" customHeight="1">
      <c r="AO532" s="48"/>
      <c r="AQ532" s="70"/>
      <c r="AR532" s="70"/>
    </row>
    <row r="533" spans="2:49" ht="18.649999999999999" customHeight="1" thickBot="1">
      <c r="E533" s="29" t="s">
        <v>9</v>
      </c>
      <c r="J533" s="29" t="s">
        <v>10</v>
      </c>
      <c r="O533" s="29" t="s">
        <v>11</v>
      </c>
      <c r="T533" s="29" t="s">
        <v>12</v>
      </c>
      <c r="Y533" s="29" t="s">
        <v>13</v>
      </c>
      <c r="AD533" s="29" t="s">
        <v>12</v>
      </c>
      <c r="AI533" s="29" t="s">
        <v>81</v>
      </c>
      <c r="AQ533" s="70"/>
      <c r="AR533" s="70"/>
    </row>
    <row r="534" spans="2:49" ht="18.649999999999999" customHeight="1" thickBot="1">
      <c r="B534" s="28"/>
      <c r="D534" s="227" t="s">
        <v>70</v>
      </c>
      <c r="E534" s="228"/>
      <c r="F534" s="229" t="s">
        <v>71</v>
      </c>
      <c r="G534" s="230"/>
      <c r="H534" s="203"/>
      <c r="I534" s="231" t="s">
        <v>15</v>
      </c>
      <c r="J534" s="232"/>
      <c r="K534" s="233" t="s">
        <v>16</v>
      </c>
      <c r="L534" s="234"/>
      <c r="M534" s="30"/>
      <c r="N534" s="231" t="s">
        <v>72</v>
      </c>
      <c r="O534" s="232"/>
      <c r="P534" s="233" t="s">
        <v>73</v>
      </c>
      <c r="Q534" s="234"/>
      <c r="R534" s="30"/>
      <c r="S534" s="227" t="s">
        <v>74</v>
      </c>
      <c r="T534" s="228"/>
      <c r="U534" s="229" t="s">
        <v>75</v>
      </c>
      <c r="V534" s="230"/>
      <c r="W534" s="8"/>
      <c r="X534" s="231" t="s">
        <v>76</v>
      </c>
      <c r="Y534" s="232"/>
      <c r="Z534" s="233" t="s">
        <v>77</v>
      </c>
      <c r="AA534" s="234"/>
      <c r="AB534" s="8"/>
      <c r="AC534" s="231" t="s">
        <v>78</v>
      </c>
      <c r="AD534" s="232"/>
      <c r="AE534" s="233" t="s">
        <v>17</v>
      </c>
      <c r="AF534" s="234"/>
      <c r="AG534" s="8"/>
      <c r="AH534" s="231" t="s">
        <v>79</v>
      </c>
      <c r="AI534" s="232"/>
      <c r="AJ534" s="233" t="s">
        <v>80</v>
      </c>
      <c r="AK534" s="234"/>
      <c r="AL534" s="8"/>
      <c r="AM534" s="35" t="s">
        <v>82</v>
      </c>
      <c r="AO534" s="147" t="s">
        <v>83</v>
      </c>
      <c r="AP534" s="4"/>
      <c r="AQ534" s="70"/>
      <c r="AR534" s="70"/>
      <c r="AS534" s="44"/>
      <c r="AT534" s="44"/>
    </row>
    <row r="535" spans="2:49" ht="18.649999999999999" customHeight="1" thickTop="1" thickBot="1">
      <c r="B535" s="55">
        <v>1.54</v>
      </c>
      <c r="D535" s="37">
        <v>1</v>
      </c>
      <c r="E535" s="38">
        <v>0</v>
      </c>
      <c r="F535" s="39">
        <v>0</v>
      </c>
      <c r="G535" s="40">
        <f t="shared" ref="G535" si="1718">-1/($E$8*$B535)</f>
        <v>-0.41505194805194795</v>
      </c>
      <c r="I535" s="37">
        <v>1</v>
      </c>
      <c r="J535" s="41">
        <v>0</v>
      </c>
      <c r="K535" s="39">
        <v>0</v>
      </c>
      <c r="L535" s="40">
        <v>0</v>
      </c>
      <c r="N535" s="37">
        <f t="shared" ref="N535" si="1719">D535*I535+F535*I538-E535*J535-G535*J538</f>
        <v>0.67957092581277556</v>
      </c>
      <c r="O535" s="41">
        <f t="shared" ref="O535" si="1720">(D535*J535+E535*I535+F535*J538+G535*I538)</f>
        <v>0</v>
      </c>
      <c r="P535" s="39">
        <f t="shared" ref="P535" si="1721">D535*K535+F535*K538-E535*L535-G535*L538</f>
        <v>0</v>
      </c>
      <c r="Q535" s="40">
        <f t="shared" ref="Q535" si="1722">(D535*L535+E535*K535+F535*L538+G535*K538)</f>
        <v>-0.41505194805194795</v>
      </c>
      <c r="S535" s="37">
        <v>1</v>
      </c>
      <c r="T535" s="38">
        <v>0</v>
      </c>
      <c r="U535" s="39">
        <v>0</v>
      </c>
      <c r="V535" s="40">
        <f t="shared" ref="V535" si="1723">-1/($T$8*$B535)</f>
        <v>-0.8128441558441557</v>
      </c>
      <c r="X535" s="37">
        <f t="shared" ref="X535" si="1724">N535*S535+P535*S538-O535*T535-Q535*T538</f>
        <v>0.67957092581277556</v>
      </c>
      <c r="Y535" s="41">
        <f t="shared" ref="Y535" si="1725">(N535*T535+O535*S535+P535*T538+Q535*S538)</f>
        <v>0</v>
      </c>
      <c r="Z535" s="39">
        <f t="shared" ref="Z535" si="1726">N535*U535+P535*U538-O535*V535-Q535*V538</f>
        <v>0</v>
      </c>
      <c r="AA535" s="40">
        <f t="shared" ref="AA535" si="1727">(N535*V535+O535*U535+P535*V538+Q535*U538)</f>
        <v>-0.96743720358046481</v>
      </c>
      <c r="AB535" s="8"/>
      <c r="AC535" s="37">
        <v>1</v>
      </c>
      <c r="AD535" s="38">
        <v>0</v>
      </c>
      <c r="AE535" s="39">
        <v>0</v>
      </c>
      <c r="AF535" s="40">
        <v>0</v>
      </c>
      <c r="AH535" s="37">
        <f>X535*AC535+Z535*AC538-Y535*AD535-AA535*AD538</f>
        <v>0.17201190722002457</v>
      </c>
      <c r="AI535" s="41">
        <f>(X535*AD535+Y535*AC535+Z535*AD538+AA535*AC538)</f>
        <v>0</v>
      </c>
      <c r="AJ535" s="39">
        <f>X535*AE535+Z535*AE538-Y535*AF535-AA535*AF538</f>
        <v>0</v>
      </c>
      <c r="AK535" s="40">
        <f>(X535*AF535+Y535*AE535+Z535*AF538+AA535*AE538)</f>
        <v>-0.96743720358046481</v>
      </c>
      <c r="AL535" s="8"/>
      <c r="AM535" s="43">
        <f t="shared" ref="AM535" si="1728">20*LOG((2*$AH$8)/(($AH$8*AH535+AJ535+$AH$8*AH538+AJ538)^2+($AH$8*AI535+AK535+$AH$8*AI538+AK538)^2)^0.5)</f>
        <v>-4.340953320296638E-2</v>
      </c>
      <c r="AO535" s="148">
        <f t="shared" ref="AO535" si="1729">((AH535^2+AI535^2)/(AH538^2+AI538^2))^0.5</f>
        <v>0.17780228225787101</v>
      </c>
      <c r="AP535" s="4"/>
      <c r="AQ535" s="70"/>
      <c r="AR535" s="70"/>
      <c r="AS535" s="44"/>
      <c r="AT535" s="44"/>
    </row>
    <row r="536" spans="2:49" ht="18.649999999999999" customHeight="1" thickBot="1">
      <c r="D536" s="45"/>
      <c r="G536" s="46"/>
      <c r="I536" s="45"/>
      <c r="L536" s="46"/>
      <c r="N536" s="45"/>
      <c r="Q536" s="46"/>
      <c r="S536" s="45"/>
      <c r="V536" s="46"/>
      <c r="X536" s="45"/>
      <c r="AA536" s="46"/>
      <c r="AC536" s="45"/>
      <c r="AF536" s="46"/>
      <c r="AH536" s="45"/>
      <c r="AK536" s="46"/>
      <c r="AO536" s="149"/>
      <c r="AP536" s="149"/>
      <c r="AQ536" s="70"/>
      <c r="AR536" s="70"/>
      <c r="AS536" s="44"/>
      <c r="AT536" s="44"/>
    </row>
    <row r="537" spans="2:49" ht="18.649999999999999" customHeight="1" thickBot="1">
      <c r="D537" s="227" t="s">
        <v>70</v>
      </c>
      <c r="E537" s="228"/>
      <c r="F537" s="229" t="s">
        <v>71</v>
      </c>
      <c r="G537" s="230"/>
      <c r="H537" s="203"/>
      <c r="I537" s="231" t="s">
        <v>15</v>
      </c>
      <c r="J537" s="232"/>
      <c r="K537" s="233" t="s">
        <v>16</v>
      </c>
      <c r="L537" s="234"/>
      <c r="M537" s="30"/>
      <c r="N537" s="231" t="s">
        <v>72</v>
      </c>
      <c r="O537" s="232"/>
      <c r="P537" s="233" t="s">
        <v>73</v>
      </c>
      <c r="Q537" s="234"/>
      <c r="R537" s="30"/>
      <c r="S537" s="227" t="s">
        <v>74</v>
      </c>
      <c r="T537" s="228"/>
      <c r="U537" s="229" t="s">
        <v>75</v>
      </c>
      <c r="V537" s="230"/>
      <c r="W537" s="8"/>
      <c r="X537" s="231" t="s">
        <v>76</v>
      </c>
      <c r="Y537" s="232"/>
      <c r="Z537" s="233" t="s">
        <v>77</v>
      </c>
      <c r="AA537" s="234"/>
      <c r="AB537" s="8"/>
      <c r="AC537" s="231" t="s">
        <v>78</v>
      </c>
      <c r="AD537" s="232"/>
      <c r="AE537" s="233" t="s">
        <v>17</v>
      </c>
      <c r="AF537" s="234"/>
      <c r="AG537" s="8"/>
      <c r="AH537" s="231" t="s">
        <v>79</v>
      </c>
      <c r="AI537" s="232"/>
      <c r="AJ537" s="233" t="s">
        <v>80</v>
      </c>
      <c r="AK537" s="234"/>
      <c r="AL537" s="8"/>
      <c r="AM537" s="52" t="s">
        <v>84</v>
      </c>
      <c r="AO537" s="150" t="s">
        <v>85</v>
      </c>
      <c r="AP537" s="149"/>
      <c r="AQ537" s="70"/>
      <c r="AR537" s="70"/>
      <c r="AS537" s="44"/>
      <c r="AT537" s="44"/>
    </row>
    <row r="538" spans="2:49" ht="18.649999999999999" customHeight="1" thickTop="1" thickBot="1">
      <c r="D538" s="37">
        <v>0</v>
      </c>
      <c r="E538" s="41">
        <v>0</v>
      </c>
      <c r="F538" s="39">
        <v>1</v>
      </c>
      <c r="G538" s="40">
        <v>0</v>
      </c>
      <c r="I538" s="37">
        <v>0</v>
      </c>
      <c r="J538" s="41">
        <f t="shared" ref="J538" si="1730">IF(0=(1-$J$8*$K$8*$B535^2),10^14,$B535*$K$8/(1-$J$8*$K$8*$B535^2))</f>
        <v>-0.77202161245396583</v>
      </c>
      <c r="K538" s="39">
        <v>1</v>
      </c>
      <c r="L538" s="40">
        <v>0</v>
      </c>
      <c r="N538" s="37">
        <f t="shared" ref="N538" si="1731">D538*I535+F538*I538-E538*J535-G538*J538</f>
        <v>0</v>
      </c>
      <c r="O538" s="41">
        <f t="shared" ref="O538" si="1732">(D538*J535+E538*I535+F538*J538+G538*I538)</f>
        <v>-0.77202161245396583</v>
      </c>
      <c r="P538" s="39">
        <f t="shared" ref="P538" si="1733">D538*K535+F538*K538-E538*L535-G538*L538</f>
        <v>1</v>
      </c>
      <c r="Q538" s="40">
        <f t="shared" ref="Q538" si="1734">(D538*L535+E538*K535+F538*L538+G538*K538)</f>
        <v>0</v>
      </c>
      <c r="S538" s="37">
        <v>0</v>
      </c>
      <c r="T538" s="41">
        <v>0</v>
      </c>
      <c r="U538" s="39">
        <v>1</v>
      </c>
      <c r="V538" s="40">
        <v>0</v>
      </c>
      <c r="X538" s="37">
        <f t="shared" ref="X538" si="1735">N538*S535+P538*S538-O538*T535-Q538*T538</f>
        <v>0</v>
      </c>
      <c r="Y538" s="41">
        <f t="shared" ref="Y538" si="1736">(N538*T535+O538*S535+P538*T538+Q538*S538)</f>
        <v>-0.77202161245396583</v>
      </c>
      <c r="Z538" s="39">
        <f t="shared" ref="Z538" si="1737">N538*U535+P538*U538-O538*V535-Q538*V538</f>
        <v>0.37246674413141223</v>
      </c>
      <c r="AA538" s="40">
        <f t="shared" ref="AA538" si="1738">(N538*V535+O538*U535+P538*V538+Q538*U538)</f>
        <v>0</v>
      </c>
      <c r="AB538" s="8"/>
      <c r="AC538" s="37">
        <v>0</v>
      </c>
      <c r="AD538" s="40">
        <f>-1/($AD$8*$B535)</f>
        <v>-0.52464285714285708</v>
      </c>
      <c r="AE538" s="39">
        <v>1</v>
      </c>
      <c r="AF538" s="40">
        <v>0</v>
      </c>
      <c r="AH538" s="37">
        <f>X538*AC535+Z538*AC538-Y538*AD535-AA538*AD538</f>
        <v>0</v>
      </c>
      <c r="AI538" s="41">
        <f>(X538*AD535+Y538*AC535+Z538*AD538+AA538*AC538)</f>
        <v>-0.96743362928576748</v>
      </c>
      <c r="AJ538" s="39">
        <f>X538*AE535+Z538*AE538-Y538*AF535-AA538*AF538</f>
        <v>0.37246674413141223</v>
      </c>
      <c r="AK538" s="40">
        <f>(X538*AF535+Y538*AE535+Z538*AF538+AA538*AE538)</f>
        <v>0</v>
      </c>
      <c r="AL538" s="8"/>
      <c r="AM538" s="54">
        <f t="shared" ref="AM538" si="1739">(180/PI())*ATAN(-1*(($AH526*AI535+AK535+$AH$8*AI538+AK538)/($AH$8*AH535+AJ535+$AH$8*AH538+AJ538)))</f>
        <v>74.283233501515767</v>
      </c>
      <c r="AO538" s="151">
        <f t="shared" ref="AO538" si="1740">20*LOG(((($AH$8*AH535+AJ535-$AH$8*AH538-AJ538)^2+($AH$8*AI535+AK535-$AH$8*AI538-AK538)^2)/(($AH$8*AH535+AJ535+$AH$8*AH538+AJ538)^2+($AH$8*AI535+AK535+$AH$8*AI538+AK538)^2))^0.5)</f>
        <v>-20.02367864309101</v>
      </c>
      <c r="AP538" s="149"/>
      <c r="AQ538" s="70"/>
      <c r="AR538" s="70"/>
      <c r="AS538" s="44"/>
      <c r="AT538" s="44"/>
    </row>
    <row r="539" spans="2:49" ht="18.649999999999999" customHeight="1">
      <c r="AO539" s="48"/>
      <c r="AQ539" s="70"/>
      <c r="AR539" s="70"/>
    </row>
    <row r="540" spans="2:49" ht="18.649999999999999" customHeight="1" thickBot="1">
      <c r="E540" s="29" t="s">
        <v>9</v>
      </c>
      <c r="J540" s="29" t="s">
        <v>10</v>
      </c>
      <c r="O540" s="29" t="s">
        <v>11</v>
      </c>
      <c r="T540" s="29" t="s">
        <v>12</v>
      </c>
      <c r="Y540" s="29" t="s">
        <v>13</v>
      </c>
      <c r="AD540" s="29" t="s">
        <v>12</v>
      </c>
      <c r="AI540" s="29" t="s">
        <v>81</v>
      </c>
      <c r="AQ540" s="70"/>
      <c r="AR540" s="70"/>
    </row>
    <row r="541" spans="2:49" ht="18.649999999999999" customHeight="1" thickBot="1">
      <c r="B541" s="28"/>
      <c r="D541" s="227" t="s">
        <v>70</v>
      </c>
      <c r="E541" s="228"/>
      <c r="F541" s="229" t="s">
        <v>71</v>
      </c>
      <c r="G541" s="230"/>
      <c r="H541" s="203"/>
      <c r="I541" s="231" t="s">
        <v>15</v>
      </c>
      <c r="J541" s="232"/>
      <c r="K541" s="233" t="s">
        <v>16</v>
      </c>
      <c r="L541" s="234"/>
      <c r="M541" s="30"/>
      <c r="N541" s="231" t="s">
        <v>72</v>
      </c>
      <c r="O541" s="232"/>
      <c r="P541" s="233" t="s">
        <v>73</v>
      </c>
      <c r="Q541" s="234"/>
      <c r="R541" s="30"/>
      <c r="S541" s="227" t="s">
        <v>74</v>
      </c>
      <c r="T541" s="228"/>
      <c r="U541" s="229" t="s">
        <v>75</v>
      </c>
      <c r="V541" s="230"/>
      <c r="W541" s="8"/>
      <c r="X541" s="231" t="s">
        <v>76</v>
      </c>
      <c r="Y541" s="232"/>
      <c r="Z541" s="233" t="s">
        <v>77</v>
      </c>
      <c r="AA541" s="234"/>
      <c r="AB541" s="8"/>
      <c r="AC541" s="231" t="s">
        <v>78</v>
      </c>
      <c r="AD541" s="232"/>
      <c r="AE541" s="233" t="s">
        <v>17</v>
      </c>
      <c r="AF541" s="234"/>
      <c r="AG541" s="8"/>
      <c r="AH541" s="231" t="s">
        <v>79</v>
      </c>
      <c r="AI541" s="232"/>
      <c r="AJ541" s="233" t="s">
        <v>80</v>
      </c>
      <c r="AK541" s="234"/>
      <c r="AL541" s="8"/>
      <c r="AM541" s="35" t="s">
        <v>82</v>
      </c>
      <c r="AO541" s="147" t="s">
        <v>83</v>
      </c>
      <c r="AP541" s="4"/>
      <c r="AQ541" s="70"/>
      <c r="AR541" s="70"/>
      <c r="AS541" s="44"/>
      <c r="AT541" s="44"/>
    </row>
    <row r="542" spans="2:49" ht="18.649999999999999" customHeight="1" thickTop="1" thickBot="1">
      <c r="B542" s="55">
        <v>1.56</v>
      </c>
      <c r="D542" s="37">
        <v>1</v>
      </c>
      <c r="E542" s="38">
        <v>0</v>
      </c>
      <c r="F542" s="39">
        <v>0</v>
      </c>
      <c r="G542" s="40">
        <f t="shared" ref="G542" si="1741">-1/($E$8*$B542)</f>
        <v>-0.40973076923076918</v>
      </c>
      <c r="I542" s="37">
        <v>1</v>
      </c>
      <c r="J542" s="41">
        <v>0</v>
      </c>
      <c r="K542" s="39">
        <v>0</v>
      </c>
      <c r="L542" s="40">
        <v>0</v>
      </c>
      <c r="N542" s="37">
        <f t="shared" ref="N542" si="1742">D542*I542+F542*I545-E542*J542-G542*J545</f>
        <v>0.68851039072970521</v>
      </c>
      <c r="O542" s="41">
        <f t="shared" ref="O542" si="1743">(D542*J542+E542*I542+F542*J545+G542*I545)</f>
        <v>0</v>
      </c>
      <c r="P542" s="39">
        <f t="shared" ref="P542" si="1744">D542*K542+F542*K545-E542*L542-G542*L545</f>
        <v>0</v>
      </c>
      <c r="Q542" s="40">
        <f t="shared" ref="Q542" si="1745">(D542*L542+E542*K542+F542*L545+G542*K545)</f>
        <v>-0.40973076923076918</v>
      </c>
      <c r="S542" s="37">
        <v>1</v>
      </c>
      <c r="T542" s="38">
        <v>0</v>
      </c>
      <c r="U542" s="39">
        <v>0</v>
      </c>
      <c r="V542" s="40">
        <f t="shared" ref="V542" si="1746">-1/($T$8*$B542)</f>
        <v>-0.80242307692307691</v>
      </c>
      <c r="X542" s="37">
        <f t="shared" ref="X542" si="1747">N542*S542+P542*S545-O542*T542-Q542*T545</f>
        <v>0.68851039072970521</v>
      </c>
      <c r="Y542" s="41">
        <f t="shared" ref="Y542" si="1748">(N542*T542+O542*S542+P542*T545+Q542*S545)</f>
        <v>0</v>
      </c>
      <c r="Z542" s="39">
        <f t="shared" ref="Z542" si="1749">N542*U542+P542*U545-O542*V542-Q542*V545</f>
        <v>0</v>
      </c>
      <c r="AA542" s="40">
        <f t="shared" ref="AA542" si="1750">(N542*V542+O542*U542+P542*V545+Q542*U545)</f>
        <v>-0.96220739545360923</v>
      </c>
      <c r="AB542" s="8"/>
      <c r="AC542" s="37">
        <v>1</v>
      </c>
      <c r="AD542" s="38">
        <v>0</v>
      </c>
      <c r="AE542" s="39">
        <v>0</v>
      </c>
      <c r="AF542" s="40">
        <v>0</v>
      </c>
      <c r="AH542" s="37">
        <f>X542*AC542+Z542*AC545-Y542*AD542-AA542*AD545</f>
        <v>0.19016714383435684</v>
      </c>
      <c r="AI542" s="41">
        <f>(X542*AD542+Y542*AC542+Z542*AD545+AA542*AC545)</f>
        <v>0</v>
      </c>
      <c r="AJ542" s="39">
        <f>X542*AE542+Z542*AE545-Y542*AF542-AA542*AF545</f>
        <v>0</v>
      </c>
      <c r="AK542" s="40">
        <f>(X542*AF542+Y542*AE542+Z542*AF545+AA542*AE545)</f>
        <v>-0.96220739545360923</v>
      </c>
      <c r="AL542" s="8"/>
      <c r="AM542" s="43">
        <f t="shared" ref="AM542" si="1751">20*LOG((2*$AH$8)/(($AH$8*AH542+AJ542+$AH$8*AH545+AJ545)^2+($AH$8*AI542+AK542+$AH$8*AI545+AK545)^2)^0.5)</f>
        <v>-4.3130696504892832E-2</v>
      </c>
      <c r="AO542" s="148">
        <f t="shared" ref="AO542" si="1752">((AH542^2+AI542^2)/(AH545^2+AI545^2))^0.5</f>
        <v>0.19763704024121689</v>
      </c>
      <c r="AP542" s="4"/>
      <c r="AQ542" s="70"/>
      <c r="AR542" s="70"/>
      <c r="AS542" s="44"/>
      <c r="AT542" s="44"/>
    </row>
    <row r="543" spans="2:49" ht="18.649999999999999" customHeight="1" thickBot="1">
      <c r="D543" s="45"/>
      <c r="G543" s="46"/>
      <c r="I543" s="45"/>
      <c r="L543" s="46"/>
      <c r="N543" s="45"/>
      <c r="Q543" s="46"/>
      <c r="S543" s="45"/>
      <c r="V543" s="46"/>
      <c r="X543" s="45"/>
      <c r="AA543" s="46"/>
      <c r="AC543" s="45"/>
      <c r="AF543" s="46"/>
      <c r="AH543" s="45"/>
      <c r="AK543" s="46"/>
      <c r="AO543" s="149"/>
      <c r="AP543" s="149"/>
      <c r="AQ543" s="70"/>
      <c r="AR543" s="70"/>
      <c r="AS543" s="44"/>
      <c r="AT543" s="44"/>
    </row>
    <row r="544" spans="2:49" ht="18.649999999999999" customHeight="1" thickBot="1">
      <c r="D544" s="227" t="s">
        <v>70</v>
      </c>
      <c r="E544" s="228"/>
      <c r="F544" s="229" t="s">
        <v>71</v>
      </c>
      <c r="G544" s="230"/>
      <c r="H544" s="203"/>
      <c r="I544" s="231" t="s">
        <v>15</v>
      </c>
      <c r="J544" s="232"/>
      <c r="K544" s="233" t="s">
        <v>16</v>
      </c>
      <c r="L544" s="234"/>
      <c r="M544" s="30"/>
      <c r="N544" s="231" t="s">
        <v>72</v>
      </c>
      <c r="O544" s="232"/>
      <c r="P544" s="233" t="s">
        <v>73</v>
      </c>
      <c r="Q544" s="234"/>
      <c r="R544" s="30"/>
      <c r="S544" s="227" t="s">
        <v>74</v>
      </c>
      <c r="T544" s="228"/>
      <c r="U544" s="229" t="s">
        <v>75</v>
      </c>
      <c r="V544" s="230"/>
      <c r="W544" s="8"/>
      <c r="X544" s="231" t="s">
        <v>76</v>
      </c>
      <c r="Y544" s="232"/>
      <c r="Z544" s="233" t="s">
        <v>77</v>
      </c>
      <c r="AA544" s="234"/>
      <c r="AB544" s="8"/>
      <c r="AC544" s="231" t="s">
        <v>78</v>
      </c>
      <c r="AD544" s="232"/>
      <c r="AE544" s="233" t="s">
        <v>17</v>
      </c>
      <c r="AF544" s="234"/>
      <c r="AG544" s="8"/>
      <c r="AH544" s="231" t="s">
        <v>79</v>
      </c>
      <c r="AI544" s="232"/>
      <c r="AJ544" s="233" t="s">
        <v>80</v>
      </c>
      <c r="AK544" s="234"/>
      <c r="AL544" s="8"/>
      <c r="AM544" s="52" t="s">
        <v>84</v>
      </c>
      <c r="AO544" s="150" t="s">
        <v>85</v>
      </c>
      <c r="AP544" s="149"/>
      <c r="AQ544" s="70"/>
      <c r="AR544" s="70"/>
      <c r="AS544" s="44"/>
      <c r="AT544" s="44"/>
    </row>
    <row r="545" spans="2:46" ht="18.649999999999999" customHeight="1" thickTop="1" thickBot="1">
      <c r="D545" s="37">
        <v>0</v>
      </c>
      <c r="E545" s="41">
        <v>0</v>
      </c>
      <c r="F545" s="39">
        <v>1</v>
      </c>
      <c r="G545" s="40">
        <v>0</v>
      </c>
      <c r="I545" s="37">
        <v>0</v>
      </c>
      <c r="J545" s="41">
        <f t="shared" ref="J545" si="1753">IF(0=(1-$J$8*$K$8*$B542^2),10^14,$B542*$K$8/(1-$J$8*$K$8*$B542^2))</f>
        <v>-0.76022996724187231</v>
      </c>
      <c r="K545" s="39">
        <v>1</v>
      </c>
      <c r="L545" s="40">
        <v>0</v>
      </c>
      <c r="N545" s="37">
        <f t="shared" ref="N545" si="1754">D545*I542+F545*I545-E545*J542-G545*J545</f>
        <v>0</v>
      </c>
      <c r="O545" s="41">
        <f t="shared" ref="O545" si="1755">(D545*J542+E545*I542+F545*J545+G545*I545)</f>
        <v>-0.76022996724187231</v>
      </c>
      <c r="P545" s="39">
        <f t="shared" ref="P545" si="1756">D545*K542+F545*K545-E545*L542-G545*L545</f>
        <v>1</v>
      </c>
      <c r="Q545" s="40">
        <f t="shared" ref="Q545" si="1757">(D545*L542+E545*K542+F545*L545+G545*K545)</f>
        <v>0</v>
      </c>
      <c r="S545" s="37">
        <v>0</v>
      </c>
      <c r="T545" s="41">
        <v>0</v>
      </c>
      <c r="U545" s="39">
        <v>1</v>
      </c>
      <c r="V545" s="40">
        <v>0</v>
      </c>
      <c r="X545" s="37">
        <f t="shared" ref="X545" si="1758">N545*S542+P545*S545-O545*T542-Q545*T545</f>
        <v>0</v>
      </c>
      <c r="Y545" s="41">
        <f t="shared" ref="Y545" si="1759">(N545*T542+O545*S542+P545*T545+Q545*S545)</f>
        <v>-0.76022996724187231</v>
      </c>
      <c r="Z545" s="39">
        <f t="shared" ref="Z545" si="1760">N545*U542+P545*U545-O545*V542-Q545*V545</f>
        <v>0.38997393051664686</v>
      </c>
      <c r="AA545" s="40">
        <f t="shared" ref="AA545" si="1761">(N545*V542+O545*U542+P545*V545+Q545*U545)</f>
        <v>0</v>
      </c>
      <c r="AB545" s="8"/>
      <c r="AC545" s="37">
        <v>0</v>
      </c>
      <c r="AD545" s="40">
        <f>-1/($AD$8*$B542)</f>
        <v>-0.51791666666666658</v>
      </c>
      <c r="AE545" s="39">
        <v>1</v>
      </c>
      <c r="AF545" s="40">
        <v>0</v>
      </c>
      <c r="AH545" s="37">
        <f>X545*AC542+Z545*AC545-Y545*AD542-AA545*AD545</f>
        <v>0</v>
      </c>
      <c r="AI545" s="41">
        <f>(X545*AD542+Y545*AC542+Z545*AD545+AA545*AC545)</f>
        <v>-0.9622039654219523</v>
      </c>
      <c r="AJ545" s="39">
        <f>X545*AE542+Z545*AE545-Y545*AF542-AA545*AF545</f>
        <v>0.38997393051664686</v>
      </c>
      <c r="AK545" s="40">
        <f>(X545*AF542+Y545*AE542+Z545*AF545+AA545*AE545)</f>
        <v>0</v>
      </c>
      <c r="AL545" s="8"/>
      <c r="AM545" s="54">
        <f t="shared" ref="AM545" si="1762">(180/PI())*ATAN(-1*(($AH533*AI542+AK542+$AH$8*AI545+AK545)/($AH$8*AH542+AJ542+$AH$8*AH545+AJ545)))</f>
        <v>73.223822794261238</v>
      </c>
      <c r="AO545" s="151">
        <f t="shared" ref="AO545" si="1763">20*LOG(((($AH$8*AH542+AJ542-$AH$8*AH545-AJ545)^2+($AH$8*AI542+AK542-$AH$8*AI545-AK545)^2)/(($AH$8*AH542+AJ542+$AH$8*AH545+AJ545)^2+($AH$8*AI542+AK542+$AH$8*AI545+AK545)^2))^0.5)</f>
        <v>-20.051525898812294</v>
      </c>
      <c r="AP545" s="149"/>
      <c r="AQ545" s="70"/>
      <c r="AR545" s="70"/>
      <c r="AS545" s="44"/>
      <c r="AT545" s="44"/>
    </row>
    <row r="546" spans="2:46" ht="18.649999999999999" customHeight="1">
      <c r="AO546" s="48"/>
      <c r="AQ546" s="70"/>
      <c r="AR546" s="70"/>
    </row>
    <row r="547" spans="2:46" ht="18.649999999999999" customHeight="1" thickBot="1">
      <c r="E547" s="29" t="s">
        <v>9</v>
      </c>
      <c r="J547" s="29" t="s">
        <v>10</v>
      </c>
      <c r="O547" s="29" t="s">
        <v>11</v>
      </c>
      <c r="T547" s="29" t="s">
        <v>12</v>
      </c>
      <c r="Y547" s="29" t="s">
        <v>13</v>
      </c>
      <c r="AD547" s="29" t="s">
        <v>12</v>
      </c>
      <c r="AI547" s="29" t="s">
        <v>81</v>
      </c>
      <c r="AQ547" s="70"/>
      <c r="AR547" s="70"/>
    </row>
    <row r="548" spans="2:46" ht="18.649999999999999" customHeight="1" thickBot="1">
      <c r="B548" s="28"/>
      <c r="D548" s="227" t="s">
        <v>70</v>
      </c>
      <c r="E548" s="228"/>
      <c r="F548" s="229" t="s">
        <v>71</v>
      </c>
      <c r="G548" s="230"/>
      <c r="H548" s="203"/>
      <c r="I548" s="231" t="s">
        <v>15</v>
      </c>
      <c r="J548" s="232"/>
      <c r="K548" s="233" t="s">
        <v>16</v>
      </c>
      <c r="L548" s="234"/>
      <c r="M548" s="30"/>
      <c r="N548" s="231" t="s">
        <v>72</v>
      </c>
      <c r="O548" s="232"/>
      <c r="P548" s="233" t="s">
        <v>73</v>
      </c>
      <c r="Q548" s="234"/>
      <c r="R548" s="30"/>
      <c r="S548" s="227" t="s">
        <v>74</v>
      </c>
      <c r="T548" s="228"/>
      <c r="U548" s="229" t="s">
        <v>75</v>
      </c>
      <c r="V548" s="230"/>
      <c r="W548" s="8"/>
      <c r="X548" s="231" t="s">
        <v>76</v>
      </c>
      <c r="Y548" s="232"/>
      <c r="Z548" s="233" t="s">
        <v>77</v>
      </c>
      <c r="AA548" s="234"/>
      <c r="AB548" s="8"/>
      <c r="AC548" s="231" t="s">
        <v>78</v>
      </c>
      <c r="AD548" s="232"/>
      <c r="AE548" s="233" t="s">
        <v>17</v>
      </c>
      <c r="AF548" s="234"/>
      <c r="AG548" s="8"/>
      <c r="AH548" s="231" t="s">
        <v>79</v>
      </c>
      <c r="AI548" s="232"/>
      <c r="AJ548" s="233" t="s">
        <v>80</v>
      </c>
      <c r="AK548" s="234"/>
      <c r="AL548" s="8"/>
      <c r="AM548" s="35" t="s">
        <v>82</v>
      </c>
      <c r="AO548" s="147" t="s">
        <v>83</v>
      </c>
      <c r="AP548" s="4"/>
      <c r="AQ548" s="70"/>
      <c r="AR548" s="70"/>
      <c r="AS548" s="44"/>
      <c r="AT548" s="44"/>
    </row>
    <row r="549" spans="2:46" ht="18.649999999999999" customHeight="1" thickTop="1" thickBot="1">
      <c r="B549" s="55">
        <v>1.58</v>
      </c>
      <c r="D549" s="37">
        <v>1</v>
      </c>
      <c r="E549" s="38">
        <v>0</v>
      </c>
      <c r="F549" s="39">
        <v>0</v>
      </c>
      <c r="G549" s="40">
        <f t="shared" ref="G549" si="1764">-1/($E$8*$B549)</f>
        <v>-0.40454430379746831</v>
      </c>
      <c r="I549" s="37">
        <v>1</v>
      </c>
      <c r="J549" s="41">
        <v>0</v>
      </c>
      <c r="K549" s="39">
        <v>0</v>
      </c>
      <c r="L549" s="40">
        <v>0</v>
      </c>
      <c r="N549" s="37">
        <f t="shared" ref="N549" si="1765">D549*I549+F549*I552-E549*J549-G549*J552</f>
        <v>0.69707068829821717</v>
      </c>
      <c r="O549" s="41">
        <f t="shared" ref="O549" si="1766">(D549*J549+E549*I549+F549*J552+G549*I552)</f>
        <v>0</v>
      </c>
      <c r="P549" s="39">
        <f t="shared" ref="P549" si="1767">D549*K549+F549*K552-E549*L549-G549*L552</f>
        <v>0</v>
      </c>
      <c r="Q549" s="40">
        <f t="shared" ref="Q549" si="1768">(D549*L549+E549*K549+F549*L552+G549*K552)</f>
        <v>-0.40454430379746831</v>
      </c>
      <c r="S549" s="37">
        <v>1</v>
      </c>
      <c r="T549" s="38">
        <v>0</v>
      </c>
      <c r="U549" s="39">
        <v>0</v>
      </c>
      <c r="V549" s="40">
        <f t="shared" ref="V549" si="1769">-1/($T$8*$B549)</f>
        <v>-0.79226582278480995</v>
      </c>
      <c r="X549" s="37">
        <f t="shared" ref="X549" si="1770">N549*S549+P549*S552-O549*T549-Q549*T552</f>
        <v>0.69707068829821717</v>
      </c>
      <c r="Y549" s="41">
        <f t="shared" ref="Y549" si="1771">(N549*T549+O549*S549+P549*T552+Q549*S552)</f>
        <v>0</v>
      </c>
      <c r="Z549" s="39">
        <f t="shared" ref="Z549" si="1772">N549*U549+P549*U552-O549*V549-Q549*V552</f>
        <v>0</v>
      </c>
      <c r="AA549" s="40">
        <f t="shared" ref="AA549" si="1773">(N549*V549+O549*U549+P549*V552+Q549*U552)</f>
        <v>-0.95680958620122913</v>
      </c>
      <c r="AB549" s="8"/>
      <c r="AC549" s="37">
        <v>1</v>
      </c>
      <c r="AD549" s="38">
        <v>0</v>
      </c>
      <c r="AE549" s="39">
        <v>0</v>
      </c>
      <c r="AF549" s="40">
        <v>0</v>
      </c>
      <c r="AH549" s="37">
        <f>X549*AC549+Z549*AC552-Y549*AD549-AA549*AD552</f>
        <v>0.2077958116075318</v>
      </c>
      <c r="AI549" s="41">
        <f>(X549*AD549+Y549*AC549+Z549*AD552+AA549*AC552)</f>
        <v>0</v>
      </c>
      <c r="AJ549" s="39">
        <f>X549*AE549+Z549*AE552-Y549*AF549-AA549*AF552</f>
        <v>0</v>
      </c>
      <c r="AK549" s="40">
        <f>(X549*AF549+Y549*AE549+Z549*AF552+AA549*AE552)</f>
        <v>-0.95680958620122913</v>
      </c>
      <c r="AL549" s="8"/>
      <c r="AM549" s="43">
        <f t="shared" ref="AM549" si="1774">20*LOG((2*$AH$8)/(($AH$8*AH549+AJ549+$AH$8*AH552+AJ552)^2+($AH$8*AI549+AK549+$AH$8*AI552+AK552)^2)^0.5)</f>
        <v>-4.2760298946768333E-2</v>
      </c>
      <c r="AO549" s="148">
        <f t="shared" ref="AO549" si="1775">((AH549^2+AI549^2)/(AH552^2+AI552^2))^0.5</f>
        <v>0.2171764684263166</v>
      </c>
      <c r="AP549" s="4"/>
      <c r="AQ549" s="70"/>
      <c r="AR549" s="70"/>
      <c r="AS549" s="44"/>
      <c r="AT549" s="44"/>
    </row>
    <row r="550" spans="2:46" ht="18.649999999999999" customHeight="1" thickBot="1">
      <c r="D550" s="45"/>
      <c r="G550" s="46"/>
      <c r="I550" s="45"/>
      <c r="L550" s="46"/>
      <c r="N550" s="45"/>
      <c r="Q550" s="46"/>
      <c r="S550" s="45"/>
      <c r="V550" s="46"/>
      <c r="X550" s="45"/>
      <c r="AA550" s="46"/>
      <c r="AC550" s="45"/>
      <c r="AF550" s="46"/>
      <c r="AH550" s="45"/>
      <c r="AK550" s="46"/>
      <c r="AO550" s="149"/>
      <c r="AP550" s="149"/>
      <c r="AQ550" s="70"/>
      <c r="AR550" s="70"/>
      <c r="AS550" s="44"/>
      <c r="AT550" s="44"/>
    </row>
    <row r="551" spans="2:46" ht="18.649999999999999" customHeight="1" thickBot="1">
      <c r="D551" s="227" t="s">
        <v>70</v>
      </c>
      <c r="E551" s="228"/>
      <c r="F551" s="229" t="s">
        <v>71</v>
      </c>
      <c r="G551" s="230"/>
      <c r="H551" s="203"/>
      <c r="I551" s="231" t="s">
        <v>15</v>
      </c>
      <c r="J551" s="232"/>
      <c r="K551" s="233" t="s">
        <v>16</v>
      </c>
      <c r="L551" s="234"/>
      <c r="M551" s="30"/>
      <c r="N551" s="231" t="s">
        <v>72</v>
      </c>
      <c r="O551" s="232"/>
      <c r="P551" s="233" t="s">
        <v>73</v>
      </c>
      <c r="Q551" s="234"/>
      <c r="R551" s="30"/>
      <c r="S551" s="227" t="s">
        <v>74</v>
      </c>
      <c r="T551" s="228"/>
      <c r="U551" s="229" t="s">
        <v>75</v>
      </c>
      <c r="V551" s="230"/>
      <c r="W551" s="8"/>
      <c r="X551" s="231" t="s">
        <v>76</v>
      </c>
      <c r="Y551" s="232"/>
      <c r="Z551" s="233" t="s">
        <v>77</v>
      </c>
      <c r="AA551" s="234"/>
      <c r="AB551" s="8"/>
      <c r="AC551" s="231" t="s">
        <v>78</v>
      </c>
      <c r="AD551" s="232"/>
      <c r="AE551" s="233" t="s">
        <v>17</v>
      </c>
      <c r="AF551" s="234"/>
      <c r="AG551" s="8"/>
      <c r="AH551" s="231" t="s">
        <v>79</v>
      </c>
      <c r="AI551" s="232"/>
      <c r="AJ551" s="233" t="s">
        <v>80</v>
      </c>
      <c r="AK551" s="234"/>
      <c r="AL551" s="8"/>
      <c r="AM551" s="52" t="s">
        <v>84</v>
      </c>
      <c r="AO551" s="150" t="s">
        <v>85</v>
      </c>
      <c r="AP551" s="149"/>
      <c r="AQ551" s="70"/>
      <c r="AR551" s="70"/>
      <c r="AS551" s="44"/>
      <c r="AT551" s="44"/>
    </row>
    <row r="552" spans="2:46" ht="18.649999999999999" customHeight="1" thickTop="1" thickBot="1">
      <c r="D552" s="37">
        <v>0</v>
      </c>
      <c r="E552" s="41">
        <v>0</v>
      </c>
      <c r="F552" s="39">
        <v>1</v>
      </c>
      <c r="G552" s="40">
        <v>0</v>
      </c>
      <c r="I552" s="37">
        <v>0</v>
      </c>
      <c r="J552" s="41">
        <f t="shared" ref="J552" si="1776">IF(0=(1-$J$8*$K$8*$B549^2),10^14,$B549*$K$8/(1-$J$8*$K$8*$B549^2))</f>
        <v>-0.74881615896745357</v>
      </c>
      <c r="K552" s="39">
        <v>1</v>
      </c>
      <c r="L552" s="40">
        <v>0</v>
      </c>
      <c r="N552" s="37">
        <f t="shared" ref="N552" si="1777">D552*I549+F552*I552-E552*J549-G552*J552</f>
        <v>0</v>
      </c>
      <c r="O552" s="41">
        <f t="shared" ref="O552" si="1778">(D552*J549+E552*I549+F552*J552+G552*I552)</f>
        <v>-0.74881615896745357</v>
      </c>
      <c r="P552" s="39">
        <f t="shared" ref="P552" si="1779">D552*K549+F552*K552-E552*L549-G552*L552</f>
        <v>1</v>
      </c>
      <c r="Q552" s="40">
        <f t="shared" ref="Q552" si="1780">(D552*L549+E552*K549+F552*L552+G552*K552)</f>
        <v>0</v>
      </c>
      <c r="S552" s="37">
        <v>0</v>
      </c>
      <c r="T552" s="41">
        <v>0</v>
      </c>
      <c r="U552" s="39">
        <v>1</v>
      </c>
      <c r="V552" s="40">
        <v>0</v>
      </c>
      <c r="X552" s="37">
        <f t="shared" ref="X552" si="1781">N552*S549+P552*S552-O552*T549-Q552*T552</f>
        <v>0</v>
      </c>
      <c r="Y552" s="41">
        <f t="shared" ref="Y552" si="1782">(N552*T549+O552*S549+P552*T552+Q552*S552)</f>
        <v>-0.74881615896745357</v>
      </c>
      <c r="Z552" s="39">
        <f t="shared" ref="Z552" si="1783">N552*U549+P552*U552-O552*V549-Q552*V552</f>
        <v>0.40673854970108936</v>
      </c>
      <c r="AA552" s="40">
        <f t="shared" ref="AA552" si="1784">(N552*V549+O552*U549+P552*V552+Q552*U552)</f>
        <v>0</v>
      </c>
      <c r="AB552" s="8"/>
      <c r="AC552" s="37">
        <v>0</v>
      </c>
      <c r="AD552" s="40">
        <f>-1/($AD$8*$B549)</f>
        <v>-0.51136075949367077</v>
      </c>
      <c r="AE552" s="39">
        <v>1</v>
      </c>
      <c r="AF552" s="40">
        <v>0</v>
      </c>
      <c r="AH552" s="37">
        <f>X552*AC549+Z552*AC552-Y552*AD549-AA552*AD552</f>
        <v>0</v>
      </c>
      <c r="AI552" s="41">
        <f>(X552*AD549+Y552*AC549+Z552*AD552+AA552*AC552)</f>
        <v>-0.9568062926579568</v>
      </c>
      <c r="AJ552" s="39">
        <f>X552*AE549+Z552*AE552-Y552*AF549-AA552*AF552</f>
        <v>0.40673854970108936</v>
      </c>
      <c r="AK552" s="40">
        <f>(X552*AF549+Y552*AE549+Z552*AF552+AA552*AE552)</f>
        <v>0</v>
      </c>
      <c r="AL552" s="8"/>
      <c r="AM552" s="54">
        <f t="shared" ref="AM552" si="1785">(180/PI())*ATAN(-1*(($AH540*AI549+AK549+$AH$8*AI552+AK552)/($AH$8*AH549+AJ549+$AH$8*AH552+AJ552)))</f>
        <v>72.196213143460866</v>
      </c>
      <c r="AO552" s="151">
        <f t="shared" ref="AO552" si="1786">20*LOG(((($AH$8*AH549+AJ549-$AH$8*AH552-AJ552)^2+($AH$8*AI549+AK549-$AH$8*AI552-AK552)^2)/(($AH$8*AH549+AJ549+$AH$8*AH552+AJ552)^2+($AH$8*AI549+AK549+$AH$8*AI552+AK552)^2))^0.5)</f>
        <v>-20.088798392250609</v>
      </c>
      <c r="AP552" s="149"/>
      <c r="AQ552" s="70"/>
      <c r="AR552" s="70"/>
      <c r="AS552" s="44"/>
      <c r="AT552" s="44"/>
    </row>
    <row r="553" spans="2:46" ht="18.649999999999999" customHeight="1">
      <c r="AO553" s="48"/>
      <c r="AQ553" s="70"/>
      <c r="AR553" s="70"/>
    </row>
    <row r="554" spans="2:46" ht="18.649999999999999" customHeight="1" thickBot="1">
      <c r="E554" s="29" t="s">
        <v>9</v>
      </c>
      <c r="J554" s="29" t="s">
        <v>10</v>
      </c>
      <c r="O554" s="29" t="s">
        <v>11</v>
      </c>
      <c r="T554" s="29" t="s">
        <v>12</v>
      </c>
      <c r="Y554" s="29" t="s">
        <v>13</v>
      </c>
      <c r="AD554" s="29" t="s">
        <v>12</v>
      </c>
      <c r="AI554" s="29" t="s">
        <v>81</v>
      </c>
      <c r="AQ554" s="70"/>
      <c r="AR554" s="70"/>
    </row>
    <row r="555" spans="2:46" ht="18.649999999999999" customHeight="1" thickBot="1">
      <c r="B555" s="28"/>
      <c r="D555" s="227" t="s">
        <v>70</v>
      </c>
      <c r="E555" s="228"/>
      <c r="F555" s="229" t="s">
        <v>71</v>
      </c>
      <c r="G555" s="230"/>
      <c r="H555" s="203"/>
      <c r="I555" s="231" t="s">
        <v>15</v>
      </c>
      <c r="J555" s="232"/>
      <c r="K555" s="233" t="s">
        <v>16</v>
      </c>
      <c r="L555" s="234"/>
      <c r="M555" s="30"/>
      <c r="N555" s="231" t="s">
        <v>72</v>
      </c>
      <c r="O555" s="232"/>
      <c r="P555" s="233" t="s">
        <v>73</v>
      </c>
      <c r="Q555" s="234"/>
      <c r="R555" s="30"/>
      <c r="S555" s="227" t="s">
        <v>74</v>
      </c>
      <c r="T555" s="228"/>
      <c r="U555" s="229" t="s">
        <v>75</v>
      </c>
      <c r="V555" s="230"/>
      <c r="W555" s="8"/>
      <c r="X555" s="231" t="s">
        <v>76</v>
      </c>
      <c r="Y555" s="232"/>
      <c r="Z555" s="233" t="s">
        <v>77</v>
      </c>
      <c r="AA555" s="234"/>
      <c r="AB555" s="8"/>
      <c r="AC555" s="231" t="s">
        <v>78</v>
      </c>
      <c r="AD555" s="232"/>
      <c r="AE555" s="233" t="s">
        <v>17</v>
      </c>
      <c r="AF555" s="234"/>
      <c r="AG555" s="8"/>
      <c r="AH555" s="231" t="s">
        <v>79</v>
      </c>
      <c r="AI555" s="232"/>
      <c r="AJ555" s="233" t="s">
        <v>80</v>
      </c>
      <c r="AK555" s="234"/>
      <c r="AL555" s="8"/>
      <c r="AM555" s="35" t="s">
        <v>82</v>
      </c>
      <c r="AO555" s="147" t="s">
        <v>83</v>
      </c>
      <c r="AP555" s="4"/>
      <c r="AQ555" s="70"/>
      <c r="AR555" s="70"/>
      <c r="AS555" s="44"/>
      <c r="AT555" s="44"/>
    </row>
    <row r="556" spans="2:46" ht="18.649999999999999" customHeight="1" thickTop="1" thickBot="1">
      <c r="B556" s="55">
        <v>1.6</v>
      </c>
      <c r="D556" s="37">
        <v>1</v>
      </c>
      <c r="E556" s="38">
        <v>0</v>
      </c>
      <c r="F556" s="39">
        <v>0</v>
      </c>
      <c r="G556" s="40">
        <f t="shared" ref="G556" si="1787">-1/($E$8*$B556)</f>
        <v>-0.39948749999999994</v>
      </c>
      <c r="I556" s="37">
        <v>1</v>
      </c>
      <c r="J556" s="41">
        <v>0</v>
      </c>
      <c r="K556" s="39">
        <v>0</v>
      </c>
      <c r="L556" s="40">
        <v>0</v>
      </c>
      <c r="N556" s="37">
        <f t="shared" ref="N556" si="1788">D556*I556+F556*I559-E556*J556-G556*J559</f>
        <v>0.70527348555656899</v>
      </c>
      <c r="O556" s="41">
        <f t="shared" ref="O556" si="1789">(D556*J556+E556*I556+F556*J559+G556*I559)</f>
        <v>0</v>
      </c>
      <c r="P556" s="39">
        <f t="shared" ref="P556" si="1790">D556*K556+F556*K559-E556*L556-G556*L559</f>
        <v>0</v>
      </c>
      <c r="Q556" s="40">
        <f t="shared" ref="Q556" si="1791">(D556*L556+E556*K556+F556*L559+G556*K559)</f>
        <v>-0.39948749999999994</v>
      </c>
      <c r="S556" s="37">
        <v>1</v>
      </c>
      <c r="T556" s="38">
        <v>0</v>
      </c>
      <c r="U556" s="39">
        <v>0</v>
      </c>
      <c r="V556" s="40">
        <f t="shared" ref="V556" si="1792">-1/($T$8*$B556)</f>
        <v>-0.78236249999999985</v>
      </c>
      <c r="X556" s="37">
        <f t="shared" ref="X556" si="1793">N556*S556+P556*S559-O556*T556-Q556*T559</f>
        <v>0.70527348555656899</v>
      </c>
      <c r="Y556" s="41">
        <f t="shared" ref="Y556" si="1794">(N556*T556+O556*S556+P556*T559+Q556*S559)</f>
        <v>0</v>
      </c>
      <c r="Z556" s="39">
        <f t="shared" ref="Z556" si="1795">N556*U556+P556*U559-O556*V556-Q556*V559</f>
        <v>0</v>
      </c>
      <c r="AA556" s="40">
        <f t="shared" ref="AA556" si="1796">(N556*V556+O556*U556+P556*V559+Q556*U559)</f>
        <v>-0.95126702734375113</v>
      </c>
      <c r="AB556" s="8"/>
      <c r="AC556" s="37">
        <v>1</v>
      </c>
      <c r="AD556" s="38">
        <v>0</v>
      </c>
      <c r="AE556" s="39">
        <v>0</v>
      </c>
      <c r="AF556" s="40">
        <v>0</v>
      </c>
      <c r="AH556" s="37">
        <f>X556*AC556+Z556*AC559-Y556*AD556-AA556*AD559</f>
        <v>0.22491336384257921</v>
      </c>
      <c r="AI556" s="41">
        <f>(X556*AD556+Y556*AC556+Z556*AD559+AA556*AC559)</f>
        <v>0</v>
      </c>
      <c r="AJ556" s="39">
        <f>X556*AE556+Z556*AE559-Y556*AF556-AA556*AF559</f>
        <v>0</v>
      </c>
      <c r="AK556" s="40">
        <f>(X556*AF556+Y556*AE556+Z556*AF559+AA556*AE559)</f>
        <v>-0.95126702734375113</v>
      </c>
      <c r="AL556" s="8"/>
      <c r="AM556" s="43">
        <f t="shared" ref="AM556" si="1797">20*LOG((2*$AH$8)/(($AH$8*AH556+AJ556+$AH$8*AH559+AJ559)^2+($AH$8*AI556+AK556+$AH$8*AI559+AK559)^2)^0.5)</f>
        <v>-4.231100147968115E-2</v>
      </c>
      <c r="AO556" s="148">
        <f t="shared" ref="AO556" si="1798">((AH556^2+AI556^2)/(AH559^2+AI559^2))^0.5</f>
        <v>0.23643635859791315</v>
      </c>
      <c r="AP556" s="4"/>
      <c r="AQ556" s="70"/>
      <c r="AR556" s="70"/>
      <c r="AS556" s="44"/>
      <c r="AT556" s="44"/>
    </row>
    <row r="557" spans="2:46" ht="18.649999999999999" customHeight="1" thickBot="1">
      <c r="D557" s="45"/>
      <c r="G557" s="46"/>
      <c r="I557" s="45"/>
      <c r="L557" s="46"/>
      <c r="N557" s="45"/>
      <c r="Q557" s="46"/>
      <c r="S557" s="45"/>
      <c r="V557" s="46"/>
      <c r="X557" s="45"/>
      <c r="AA557" s="46"/>
      <c r="AC557" s="45"/>
      <c r="AF557" s="46"/>
      <c r="AH557" s="45"/>
      <c r="AK557" s="46"/>
      <c r="AO557" s="149"/>
      <c r="AP557" s="149"/>
      <c r="AQ557" s="70"/>
      <c r="AR557" s="70"/>
      <c r="AS557" s="44"/>
      <c r="AT557" s="44"/>
    </row>
    <row r="558" spans="2:46" ht="18.649999999999999" customHeight="1" thickBot="1">
      <c r="D558" s="227" t="s">
        <v>70</v>
      </c>
      <c r="E558" s="228"/>
      <c r="F558" s="229" t="s">
        <v>71</v>
      </c>
      <c r="G558" s="230"/>
      <c r="H558" s="203"/>
      <c r="I558" s="231" t="s">
        <v>15</v>
      </c>
      <c r="J558" s="232"/>
      <c r="K558" s="233" t="s">
        <v>16</v>
      </c>
      <c r="L558" s="234"/>
      <c r="M558" s="30"/>
      <c r="N558" s="231" t="s">
        <v>72</v>
      </c>
      <c r="O558" s="232"/>
      <c r="P558" s="233" t="s">
        <v>73</v>
      </c>
      <c r="Q558" s="234"/>
      <c r="R558" s="30"/>
      <c r="S558" s="227" t="s">
        <v>74</v>
      </c>
      <c r="T558" s="228"/>
      <c r="U558" s="229" t="s">
        <v>75</v>
      </c>
      <c r="V558" s="230"/>
      <c r="W558" s="8"/>
      <c r="X558" s="231" t="s">
        <v>76</v>
      </c>
      <c r="Y558" s="232"/>
      <c r="Z558" s="233" t="s">
        <v>77</v>
      </c>
      <c r="AA558" s="234"/>
      <c r="AB558" s="8"/>
      <c r="AC558" s="231" t="s">
        <v>78</v>
      </c>
      <c r="AD558" s="232"/>
      <c r="AE558" s="233" t="s">
        <v>17</v>
      </c>
      <c r="AF558" s="234"/>
      <c r="AG558" s="8"/>
      <c r="AH558" s="231" t="s">
        <v>79</v>
      </c>
      <c r="AI558" s="232"/>
      <c r="AJ558" s="233" t="s">
        <v>80</v>
      </c>
      <c r="AK558" s="234"/>
      <c r="AL558" s="8"/>
      <c r="AM558" s="52" t="s">
        <v>84</v>
      </c>
      <c r="AO558" s="150" t="s">
        <v>85</v>
      </c>
      <c r="AP558" s="149"/>
      <c r="AQ558" s="70"/>
      <c r="AR558" s="70"/>
      <c r="AS558" s="44"/>
      <c r="AT558" s="44"/>
    </row>
    <row r="559" spans="2:46" ht="18.649999999999999" customHeight="1" thickTop="1" thickBot="1">
      <c r="D559" s="37">
        <v>0</v>
      </c>
      <c r="E559" s="41">
        <v>0</v>
      </c>
      <c r="F559" s="39">
        <v>1</v>
      </c>
      <c r="G559" s="40">
        <v>0</v>
      </c>
      <c r="I559" s="37">
        <v>0</v>
      </c>
      <c r="J559" s="41">
        <f t="shared" ref="J559" si="1799">IF(0=(1-$J$8*$K$8*$B556^2),10^14,$B556*$K$8/(1-$J$8*$K$8*$B556^2))</f>
        <v>-0.73776154308565611</v>
      </c>
      <c r="K559" s="39">
        <v>1</v>
      </c>
      <c r="L559" s="40">
        <v>0</v>
      </c>
      <c r="N559" s="37">
        <f t="shared" ref="N559" si="1800">D559*I556+F559*I559-E559*J556-G559*J559</f>
        <v>0</v>
      </c>
      <c r="O559" s="41">
        <f t="shared" ref="O559" si="1801">(D559*J556+E559*I556+F559*J559+G559*I559)</f>
        <v>-0.73776154308565611</v>
      </c>
      <c r="P559" s="39">
        <f t="shared" ref="P559" si="1802">D559*K556+F559*K559-E559*L556-G559*L559</f>
        <v>1</v>
      </c>
      <c r="Q559" s="40">
        <f t="shared" ref="Q559" si="1803">(D559*L556+E559*K556+F559*L559+G559*K559)</f>
        <v>0</v>
      </c>
      <c r="S559" s="37">
        <v>0</v>
      </c>
      <c r="T559" s="41">
        <v>0</v>
      </c>
      <c r="U559" s="39">
        <v>1</v>
      </c>
      <c r="V559" s="40">
        <v>0</v>
      </c>
      <c r="X559" s="37">
        <f t="shared" ref="X559" si="1804">N559*S556+P559*S559-O559*T556-Q559*T559</f>
        <v>0</v>
      </c>
      <c r="Y559" s="41">
        <f t="shared" ref="Y559" si="1805">(N559*T556+O559*S556+P559*T559+Q559*S559)</f>
        <v>-0.73776154308565611</v>
      </c>
      <c r="Z559" s="39">
        <f t="shared" ref="Z559" si="1806">N559*U556+P559*U559-O559*V556-Q559*V559</f>
        <v>0.42280303474764847</v>
      </c>
      <c r="AA559" s="40">
        <f t="shared" ref="AA559" si="1807">(N559*V556+O559*U556+P559*V559+Q559*U559)</f>
        <v>0</v>
      </c>
      <c r="AB559" s="8"/>
      <c r="AC559" s="37">
        <v>0</v>
      </c>
      <c r="AD559" s="40">
        <f>-1/($AD$8*$B556)</f>
        <v>-0.50496874999999997</v>
      </c>
      <c r="AE559" s="39">
        <v>1</v>
      </c>
      <c r="AF559" s="40">
        <v>0</v>
      </c>
      <c r="AH559" s="37">
        <f>X559*AC556+Z559*AC559-Y559*AD556-AA559*AD559</f>
        <v>0</v>
      </c>
      <c r="AI559" s="41">
        <f>(X559*AD556+Y559*AC556+Z559*AD559+AA559*AC559)</f>
        <v>-0.95126386303838273</v>
      </c>
      <c r="AJ559" s="39">
        <f>X559*AE556+Z559*AE559-Y559*AF556-AA559*AF559</f>
        <v>0.42280303474764847</v>
      </c>
      <c r="AK559" s="40">
        <f>(X559*AF556+Y559*AE556+Z559*AF559+AA559*AE559)</f>
        <v>0</v>
      </c>
      <c r="AL559" s="8"/>
      <c r="AM559" s="54">
        <f t="shared" ref="AM559" si="1808">(180/PI())*ATAN(-1*(($AH547*AI556+AK556+$AH$8*AI559+AK559)/($AH$8*AH556+AJ556+$AH$8*AH559+AJ559)))</f>
        <v>71.198865086507155</v>
      </c>
      <c r="AO559" s="151">
        <f t="shared" ref="AO559" si="1809">20*LOG(((($AH$8*AH556+AJ556-$AH$8*AH559-AJ559)^2+($AH$8*AI556+AK556-$AH$8*AI559-AK559)^2)/(($AH$8*AH556+AJ556+$AH$8*AH559+AJ559)^2+($AH$8*AI556+AK556+$AH$8*AI559+AK559)^2))^0.5)</f>
        <v>-20.134448388389274</v>
      </c>
      <c r="AP559" s="149"/>
      <c r="AQ559" s="70"/>
      <c r="AR559" s="70"/>
      <c r="AS559" s="44"/>
      <c r="AT559" s="44"/>
    </row>
    <row r="560" spans="2:46" ht="18.649999999999999" customHeight="1">
      <c r="AO560" s="48"/>
      <c r="AQ560" s="70"/>
      <c r="AR560" s="70"/>
    </row>
    <row r="561" spans="2:46" ht="18.649999999999999" customHeight="1" thickBot="1">
      <c r="E561" s="29" t="s">
        <v>9</v>
      </c>
      <c r="J561" s="29" t="s">
        <v>10</v>
      </c>
      <c r="O561" s="29" t="s">
        <v>11</v>
      </c>
      <c r="T561" s="29" t="s">
        <v>12</v>
      </c>
      <c r="Y561" s="29" t="s">
        <v>13</v>
      </c>
      <c r="AD561" s="29" t="s">
        <v>12</v>
      </c>
      <c r="AI561" s="29" t="s">
        <v>81</v>
      </c>
      <c r="AQ561" s="70"/>
      <c r="AR561" s="70"/>
    </row>
    <row r="562" spans="2:46" ht="18.649999999999999" customHeight="1" thickBot="1">
      <c r="B562" s="28"/>
      <c r="D562" s="227" t="s">
        <v>70</v>
      </c>
      <c r="E562" s="228"/>
      <c r="F562" s="229" t="s">
        <v>71</v>
      </c>
      <c r="G562" s="230"/>
      <c r="H562" s="203"/>
      <c r="I562" s="231" t="s">
        <v>15</v>
      </c>
      <c r="J562" s="232"/>
      <c r="K562" s="233" t="s">
        <v>16</v>
      </c>
      <c r="L562" s="234"/>
      <c r="M562" s="30"/>
      <c r="N562" s="231" t="s">
        <v>72</v>
      </c>
      <c r="O562" s="232"/>
      <c r="P562" s="233" t="s">
        <v>73</v>
      </c>
      <c r="Q562" s="234"/>
      <c r="R562" s="30"/>
      <c r="S562" s="227" t="s">
        <v>74</v>
      </c>
      <c r="T562" s="228"/>
      <c r="U562" s="229" t="s">
        <v>75</v>
      </c>
      <c r="V562" s="230"/>
      <c r="W562" s="8"/>
      <c r="X562" s="231" t="s">
        <v>76</v>
      </c>
      <c r="Y562" s="232"/>
      <c r="Z562" s="233" t="s">
        <v>77</v>
      </c>
      <c r="AA562" s="234"/>
      <c r="AB562" s="8"/>
      <c r="AC562" s="231" t="s">
        <v>78</v>
      </c>
      <c r="AD562" s="232"/>
      <c r="AE562" s="233" t="s">
        <v>17</v>
      </c>
      <c r="AF562" s="234"/>
      <c r="AG562" s="8"/>
      <c r="AH562" s="231" t="s">
        <v>79</v>
      </c>
      <c r="AI562" s="232"/>
      <c r="AJ562" s="233" t="s">
        <v>80</v>
      </c>
      <c r="AK562" s="234"/>
      <c r="AL562" s="8"/>
      <c r="AM562" s="35" t="s">
        <v>82</v>
      </c>
      <c r="AO562" s="147" t="s">
        <v>83</v>
      </c>
      <c r="AP562" s="4"/>
      <c r="AQ562" s="70"/>
      <c r="AR562" s="70"/>
      <c r="AS562" s="44"/>
      <c r="AT562" s="44"/>
    </row>
    <row r="563" spans="2:46" ht="18.649999999999999" customHeight="1" thickTop="1" thickBot="1">
      <c r="B563" s="55">
        <v>1.62</v>
      </c>
      <c r="D563" s="37">
        <v>1</v>
      </c>
      <c r="E563" s="38">
        <v>0</v>
      </c>
      <c r="F563" s="39">
        <v>0</v>
      </c>
      <c r="G563" s="40">
        <f t="shared" ref="G563" si="1810">-1/($E$8*$B563)</f>
        <v>-0.39455555555555549</v>
      </c>
      <c r="I563" s="37">
        <v>1</v>
      </c>
      <c r="J563" s="41">
        <v>0</v>
      </c>
      <c r="K563" s="39">
        <v>0</v>
      </c>
      <c r="L563" s="40">
        <v>0</v>
      </c>
      <c r="N563" s="37">
        <f t="shared" ref="N563" si="1811">D563*I563+F563*I566-E563*J563-G563*J566</f>
        <v>0.7131388908215166</v>
      </c>
      <c r="O563" s="41">
        <f t="shared" ref="O563" si="1812">(D563*J563+E563*I563+F563*J566+G563*I566)</f>
        <v>0</v>
      </c>
      <c r="P563" s="39">
        <f t="shared" ref="P563" si="1813">D563*K563+F563*K566-E563*L563-G563*L566</f>
        <v>0</v>
      </c>
      <c r="Q563" s="40">
        <f t="shared" ref="Q563" si="1814">(D563*L563+E563*K563+F563*L566+G563*K566)</f>
        <v>-0.39455555555555549</v>
      </c>
      <c r="S563" s="37">
        <v>1</v>
      </c>
      <c r="T563" s="38">
        <v>0</v>
      </c>
      <c r="U563" s="39">
        <v>0</v>
      </c>
      <c r="V563" s="40">
        <f t="shared" ref="V563" si="1815">-1/($T$8*$B563)</f>
        <v>-0.77270370370370356</v>
      </c>
      <c r="X563" s="37">
        <f t="shared" ref="X563" si="1816">N563*S563+P563*S566-O563*T563-Q563*T566</f>
        <v>0.7131388908215166</v>
      </c>
      <c r="Y563" s="41">
        <f t="shared" ref="Y563" si="1817">(N563*T563+O563*S563+P563*T566+Q563*S566)</f>
        <v>0</v>
      </c>
      <c r="Z563" s="39">
        <f t="shared" ref="Z563" si="1818">N563*U563+P563*U566-O563*V563-Q563*V566</f>
        <v>0</v>
      </c>
      <c r="AA563" s="40">
        <f t="shared" ref="AA563" si="1819">(N563*V563+O563*U563+P563*V566+Q563*U566)</f>
        <v>-0.94560061774849236</v>
      </c>
      <c r="AB563" s="8"/>
      <c r="AC563" s="37">
        <v>1</v>
      </c>
      <c r="AD563" s="38">
        <v>0</v>
      </c>
      <c r="AE563" s="39">
        <v>0</v>
      </c>
      <c r="AF563" s="40">
        <v>0</v>
      </c>
      <c r="AH563" s="37">
        <f>X563*AC563+Z563*AC566-Y563*AD563-AA563*AD566</f>
        <v>0.24153517532158181</v>
      </c>
      <c r="AI563" s="41">
        <f>(X563*AD563+Y563*AC563+Z563*AD566+AA563*AC566)</f>
        <v>0</v>
      </c>
      <c r="AJ563" s="39">
        <f>X563*AE563+Z563*AE566-Y563*AF563-AA563*AF566</f>
        <v>0</v>
      </c>
      <c r="AK563" s="40">
        <f>(X563*AF563+Y563*AE563+Z563*AF566+AA563*AE566)</f>
        <v>-0.94560061774849236</v>
      </c>
      <c r="AL563" s="8"/>
      <c r="AM563" s="43">
        <f t="shared" ref="AM563" si="1820">20*LOG((2*$AH$8)/(($AH$8*AH563+AJ563+$AH$8*AH566+AJ566)^2+($AH$8*AI563+AK563+$AH$8*AI566+AK566)^2)^0.5)</f>
        <v>-4.1794217118644311E-2</v>
      </c>
      <c r="AO563" s="148">
        <f t="shared" ref="AO563" si="1821">((AH563^2+AI563^2)/(AH566^2+AI566^2))^0.5</f>
        <v>0.25543125476876283</v>
      </c>
      <c r="AP563" s="4"/>
      <c r="AQ563" s="44"/>
      <c r="AR563" s="44"/>
      <c r="AS563" s="44"/>
      <c r="AT563" s="44"/>
    </row>
    <row r="564" spans="2:46" ht="18.649999999999999" customHeight="1" thickBot="1">
      <c r="D564" s="45"/>
      <c r="G564" s="46"/>
      <c r="I564" s="45"/>
      <c r="L564" s="46"/>
      <c r="N564" s="45"/>
      <c r="Q564" s="46"/>
      <c r="S564" s="45"/>
      <c r="V564" s="46"/>
      <c r="X564" s="45"/>
      <c r="AA564" s="46"/>
      <c r="AC564" s="45"/>
      <c r="AF564" s="46"/>
      <c r="AH564" s="45"/>
      <c r="AK564" s="46"/>
      <c r="AO564" s="149"/>
      <c r="AP564" s="149"/>
      <c r="AQ564" s="44"/>
      <c r="AR564" s="44"/>
      <c r="AS564" s="44"/>
      <c r="AT564" s="44"/>
    </row>
    <row r="565" spans="2:46" ht="18.649999999999999" customHeight="1" thickBot="1">
      <c r="D565" s="227" t="s">
        <v>70</v>
      </c>
      <c r="E565" s="228"/>
      <c r="F565" s="229" t="s">
        <v>71</v>
      </c>
      <c r="G565" s="230"/>
      <c r="H565" s="203"/>
      <c r="I565" s="231" t="s">
        <v>15</v>
      </c>
      <c r="J565" s="232"/>
      <c r="K565" s="233" t="s">
        <v>16</v>
      </c>
      <c r="L565" s="234"/>
      <c r="M565" s="30"/>
      <c r="N565" s="231" t="s">
        <v>72</v>
      </c>
      <c r="O565" s="232"/>
      <c r="P565" s="233" t="s">
        <v>73</v>
      </c>
      <c r="Q565" s="234"/>
      <c r="R565" s="30"/>
      <c r="S565" s="227" t="s">
        <v>74</v>
      </c>
      <c r="T565" s="228"/>
      <c r="U565" s="229" t="s">
        <v>75</v>
      </c>
      <c r="V565" s="230"/>
      <c r="W565" s="8"/>
      <c r="X565" s="231" t="s">
        <v>76</v>
      </c>
      <c r="Y565" s="232"/>
      <c r="Z565" s="233" t="s">
        <v>77</v>
      </c>
      <c r="AA565" s="234"/>
      <c r="AB565" s="8"/>
      <c r="AC565" s="231" t="s">
        <v>78</v>
      </c>
      <c r="AD565" s="232"/>
      <c r="AE565" s="233" t="s">
        <v>17</v>
      </c>
      <c r="AF565" s="234"/>
      <c r="AG565" s="8"/>
      <c r="AH565" s="231" t="s">
        <v>79</v>
      </c>
      <c r="AI565" s="232"/>
      <c r="AJ565" s="233" t="s">
        <v>80</v>
      </c>
      <c r="AK565" s="234"/>
      <c r="AL565" s="8"/>
      <c r="AM565" s="52" t="s">
        <v>84</v>
      </c>
      <c r="AO565" s="150" t="s">
        <v>85</v>
      </c>
      <c r="AP565" s="149"/>
      <c r="AQ565" s="44"/>
      <c r="AR565" s="44"/>
      <c r="AS565" s="44"/>
      <c r="AT565" s="44"/>
    </row>
    <row r="566" spans="2:46" ht="18.649999999999999" customHeight="1" thickTop="1" thickBot="1">
      <c r="D566" s="37">
        <v>0</v>
      </c>
      <c r="E566" s="41">
        <v>0</v>
      </c>
      <c r="F566" s="39">
        <v>1</v>
      </c>
      <c r="G566" s="40">
        <v>0</v>
      </c>
      <c r="I566" s="37">
        <v>0</v>
      </c>
      <c r="J566" s="41">
        <f t="shared" ref="J566" si="1822">IF(0=(1-$J$8*$K$8*$B563^2),10^14,$B563*$K$8/(1-$J$8*$K$8*$B563^2))</f>
        <v>-0.72704871377255731</v>
      </c>
      <c r="K566" s="39">
        <v>1</v>
      </c>
      <c r="L566" s="40">
        <v>0</v>
      </c>
      <c r="N566" s="37">
        <f t="shared" ref="N566" si="1823">D566*I563+F566*I566-E566*J563-G566*J566</f>
        <v>0</v>
      </c>
      <c r="O566" s="41">
        <f t="shared" ref="O566" si="1824">(D566*J563+E566*I563+F566*J566+G566*I566)</f>
        <v>-0.72704871377255731</v>
      </c>
      <c r="P566" s="39">
        <f t="shared" ref="P566" si="1825">D566*K563+F566*K566-E566*L563-G566*L566</f>
        <v>1</v>
      </c>
      <c r="Q566" s="40">
        <f t="shared" ref="Q566" si="1826">(D566*L563+E566*K563+F566*L566+G566*K566)</f>
        <v>0</v>
      </c>
      <c r="S566" s="37">
        <v>0</v>
      </c>
      <c r="T566" s="41">
        <v>0</v>
      </c>
      <c r="U566" s="39">
        <v>1</v>
      </c>
      <c r="V566" s="40">
        <v>0</v>
      </c>
      <c r="X566" s="37">
        <f t="shared" ref="X566" si="1827">N566*S563+P566*S566-O566*T563-Q566*T566</f>
        <v>0</v>
      </c>
      <c r="Y566" s="41">
        <f t="shared" ref="Y566" si="1828">(N566*T563+O566*S563+P566*T566+Q566*S566)</f>
        <v>-0.72704871377255731</v>
      </c>
      <c r="Z566" s="39">
        <f t="shared" ref="Z566" si="1829">N566*U563+P566*U566-O566*V563-Q566*V566</f>
        <v>0.43820676609493114</v>
      </c>
      <c r="AA566" s="40">
        <f t="shared" ref="AA566" si="1830">(N566*V563+O566*U563+P566*V566+Q566*U566)</f>
        <v>0</v>
      </c>
      <c r="AB566" s="8"/>
      <c r="AC566" s="37">
        <v>0</v>
      </c>
      <c r="AD566" s="40">
        <f>-1/($AD$8*$B563)</f>
        <v>-0.49873456790123455</v>
      </c>
      <c r="AE566" s="39">
        <v>1</v>
      </c>
      <c r="AF566" s="40">
        <v>0</v>
      </c>
      <c r="AH566" s="37">
        <f>X566*AC563+Z566*AC566-Y566*AD563-AA566*AD566</f>
        <v>0</v>
      </c>
      <c r="AI566" s="41">
        <f>(X566*AD563+Y566*AC563+Z566*AD566+AA566*AC566)</f>
        <v>-0.94559757591231008</v>
      </c>
      <c r="AJ566" s="39">
        <f>X566*AE563+Z566*AE566-Y566*AF563-AA566*AF566</f>
        <v>0.43820676609493114</v>
      </c>
      <c r="AK566" s="40">
        <f>(X566*AF563+Y566*AE563+Z566*AF566+AA566*AE566)</f>
        <v>0</v>
      </c>
      <c r="AL566" s="8"/>
      <c r="AM566" s="54">
        <f t="shared" ref="AM566" si="1831">(180/PI())*ATAN(-1*(($AH554*AI563+AK563+$AH$8*AI566+AK566)/($AH$8*AH563+AJ563+$AH$8*AH566+AJ566)))</f>
        <v>70.230347081851122</v>
      </c>
      <c r="AO566" s="151">
        <f t="shared" ref="AO566" si="1832">20*LOG(((($AH$8*AH563+AJ563-$AH$8*AH566-AJ566)^2+($AH$8*AI563+AK563-$AH$8*AI566-AK566)^2)/(($AH$8*AH563+AJ563+$AH$8*AH566+AJ566)^2+($AH$8*AI563+AK563+$AH$8*AI566+AK566)^2))^0.5)</f>
        <v>-20.187561517798972</v>
      </c>
      <c r="AP566" s="149"/>
      <c r="AQ566" s="44"/>
      <c r="AR566" s="44"/>
      <c r="AS566" s="44"/>
      <c r="AT566" s="44"/>
    </row>
    <row r="567" spans="2:46" ht="18.649999999999999" customHeight="1">
      <c r="AO567" s="48"/>
    </row>
    <row r="568" spans="2:46" ht="18.649999999999999" customHeight="1" thickBot="1">
      <c r="E568" s="29" t="s">
        <v>9</v>
      </c>
      <c r="J568" s="29" t="s">
        <v>10</v>
      </c>
      <c r="O568" s="29" t="s">
        <v>11</v>
      </c>
      <c r="T568" s="29" t="s">
        <v>12</v>
      </c>
      <c r="Y568" s="29" t="s">
        <v>13</v>
      </c>
      <c r="AD568" s="29" t="s">
        <v>12</v>
      </c>
      <c r="AI568" s="29" t="s">
        <v>81</v>
      </c>
    </row>
    <row r="569" spans="2:46" ht="18.649999999999999" customHeight="1" thickBot="1">
      <c r="B569" s="28"/>
      <c r="D569" s="227" t="s">
        <v>70</v>
      </c>
      <c r="E569" s="228"/>
      <c r="F569" s="229" t="s">
        <v>71</v>
      </c>
      <c r="G569" s="230"/>
      <c r="H569" s="203"/>
      <c r="I569" s="231" t="s">
        <v>15</v>
      </c>
      <c r="J569" s="232"/>
      <c r="K569" s="233" t="s">
        <v>16</v>
      </c>
      <c r="L569" s="234"/>
      <c r="M569" s="30"/>
      <c r="N569" s="231" t="s">
        <v>72</v>
      </c>
      <c r="O569" s="232"/>
      <c r="P569" s="233" t="s">
        <v>73</v>
      </c>
      <c r="Q569" s="234"/>
      <c r="R569" s="30"/>
      <c r="S569" s="227" t="s">
        <v>74</v>
      </c>
      <c r="T569" s="228"/>
      <c r="U569" s="229" t="s">
        <v>75</v>
      </c>
      <c r="V569" s="230"/>
      <c r="W569" s="8"/>
      <c r="X569" s="231" t="s">
        <v>76</v>
      </c>
      <c r="Y569" s="232"/>
      <c r="Z569" s="233" t="s">
        <v>77</v>
      </c>
      <c r="AA569" s="234"/>
      <c r="AB569" s="8"/>
      <c r="AC569" s="231" t="s">
        <v>78</v>
      </c>
      <c r="AD569" s="232"/>
      <c r="AE569" s="233" t="s">
        <v>17</v>
      </c>
      <c r="AF569" s="234"/>
      <c r="AG569" s="8"/>
      <c r="AH569" s="231" t="s">
        <v>79</v>
      </c>
      <c r="AI569" s="232"/>
      <c r="AJ569" s="233" t="s">
        <v>80</v>
      </c>
      <c r="AK569" s="234"/>
      <c r="AL569" s="8"/>
      <c r="AM569" s="35" t="s">
        <v>82</v>
      </c>
      <c r="AO569" s="147" t="s">
        <v>83</v>
      </c>
      <c r="AP569" s="4"/>
      <c r="AQ569" s="44"/>
      <c r="AR569" s="44"/>
      <c r="AS569" s="44"/>
      <c r="AT569" s="44"/>
    </row>
    <row r="570" spans="2:46" ht="18.649999999999999" customHeight="1" thickTop="1" thickBot="1">
      <c r="B570" s="55">
        <v>1.64</v>
      </c>
      <c r="D570" s="37">
        <v>1</v>
      </c>
      <c r="E570" s="38">
        <v>0</v>
      </c>
      <c r="F570" s="39">
        <v>0</v>
      </c>
      <c r="G570" s="40">
        <f t="shared" ref="G570" si="1833">-1/($E$8*$B570)</f>
        <v>-0.3897439024390244</v>
      </c>
      <c r="I570" s="37">
        <v>1</v>
      </c>
      <c r="J570" s="41">
        <v>0</v>
      </c>
      <c r="K570" s="39">
        <v>0</v>
      </c>
      <c r="L570" s="40">
        <v>0</v>
      </c>
      <c r="N570" s="37">
        <f t="shared" ref="N570" si="1834">D570*I570+F570*I573-E570*J570-G570*J573</f>
        <v>0.72068558878108324</v>
      </c>
      <c r="O570" s="41">
        <f t="shared" ref="O570" si="1835">(D570*J570+E570*I570+F570*J573+G570*I573)</f>
        <v>0</v>
      </c>
      <c r="P570" s="39">
        <f t="shared" ref="P570" si="1836">D570*K570+F570*K573-E570*L570-G570*L573</f>
        <v>0</v>
      </c>
      <c r="Q570" s="40">
        <f t="shared" ref="Q570" si="1837">(D570*L570+E570*K570+F570*L573+G570*K573)</f>
        <v>-0.3897439024390244</v>
      </c>
      <c r="S570" s="37">
        <v>1</v>
      </c>
      <c r="T570" s="38">
        <v>0</v>
      </c>
      <c r="U570" s="39">
        <v>0</v>
      </c>
      <c r="V570" s="40">
        <f t="shared" ref="V570" si="1838">-1/($T$8*$B570)</f>
        <v>-0.76328048780487801</v>
      </c>
      <c r="X570" s="37">
        <f t="shared" ref="X570" si="1839">N570*S570+P570*S573-O570*T570-Q570*T573</f>
        <v>0.72068558878108324</v>
      </c>
      <c r="Y570" s="41">
        <f t="shared" ref="Y570" si="1840">(N570*T570+O570*S570+P570*T573+Q570*S573)</f>
        <v>0</v>
      </c>
      <c r="Z570" s="39">
        <f t="shared" ref="Z570" si="1841">N570*U570+P570*U573-O570*V570-Q570*V573</f>
        <v>0</v>
      </c>
      <c r="AA570" s="40">
        <f t="shared" ref="AA570" si="1842">(N570*V570+O570*U570+P570*V573+Q570*U573)</f>
        <v>-0.93982915019779534</v>
      </c>
      <c r="AB570" s="8"/>
      <c r="AC570" s="37">
        <v>1</v>
      </c>
      <c r="AD570" s="38">
        <v>0</v>
      </c>
      <c r="AE570" s="39">
        <v>0</v>
      </c>
      <c r="AF570" s="40">
        <v>0</v>
      </c>
      <c r="AH570" s="37">
        <f>X570*AC570+Z570*AC573-Y570*AD570-AA570*AD573</f>
        <v>0.25767646566991942</v>
      </c>
      <c r="AI570" s="41">
        <f>(X570*AD570+Y570*AC570+Z570*AD573+AA570*AC573)</f>
        <v>0</v>
      </c>
      <c r="AJ570" s="39">
        <f>X570*AE570+Z570*AE573-Y570*AF570-AA570*AF573</f>
        <v>0</v>
      </c>
      <c r="AK570" s="40">
        <f>(X570*AF570+Y570*AE570+Z570*AF573+AA570*AE573)</f>
        <v>-0.93982915019779534</v>
      </c>
      <c r="AL570" s="8"/>
      <c r="AM570" s="43">
        <f t="shared" ref="AM570" si="1843">20*LOG((2*$AH$8)/(($AH$8*AH570+AJ570+$AH$8*AH573+AJ573)^2+($AH$8*AI570+AK570+$AH$8*AI573+AK573)^2)^0.5)</f>
        <v>-4.1220197091774588E-2</v>
      </c>
      <c r="AO570" s="148">
        <f t="shared" ref="AO570" si="1844">((AH570^2+AI570^2)/(AH573^2+AI573^2))^0.5</f>
        <v>0.2741745856320596</v>
      </c>
      <c r="AP570" s="4"/>
      <c r="AQ570" s="44"/>
      <c r="AR570" s="44"/>
      <c r="AS570" s="44"/>
      <c r="AT570" s="44"/>
    </row>
    <row r="571" spans="2:46" ht="18.649999999999999" customHeight="1" thickBot="1">
      <c r="D571" s="45"/>
      <c r="G571" s="46"/>
      <c r="I571" s="45"/>
      <c r="L571" s="46"/>
      <c r="N571" s="45"/>
      <c r="Q571" s="46"/>
      <c r="S571" s="45"/>
      <c r="V571" s="46"/>
      <c r="X571" s="45"/>
      <c r="AA571" s="46"/>
      <c r="AC571" s="45"/>
      <c r="AF571" s="46"/>
      <c r="AH571" s="45"/>
      <c r="AK571" s="46"/>
      <c r="AO571" s="149"/>
      <c r="AP571" s="149"/>
      <c r="AQ571" s="44"/>
      <c r="AR571" s="44"/>
      <c r="AS571" s="44"/>
      <c r="AT571" s="44"/>
    </row>
    <row r="572" spans="2:46" ht="18.649999999999999" customHeight="1" thickBot="1">
      <c r="D572" s="227" t="s">
        <v>70</v>
      </c>
      <c r="E572" s="228"/>
      <c r="F572" s="229" t="s">
        <v>71</v>
      </c>
      <c r="G572" s="230"/>
      <c r="H572" s="203"/>
      <c r="I572" s="231" t="s">
        <v>15</v>
      </c>
      <c r="J572" s="232"/>
      <c r="K572" s="233" t="s">
        <v>16</v>
      </c>
      <c r="L572" s="234"/>
      <c r="M572" s="30"/>
      <c r="N572" s="231" t="s">
        <v>72</v>
      </c>
      <c r="O572" s="232"/>
      <c r="P572" s="233" t="s">
        <v>73</v>
      </c>
      <c r="Q572" s="234"/>
      <c r="R572" s="30"/>
      <c r="S572" s="227" t="s">
        <v>74</v>
      </c>
      <c r="T572" s="228"/>
      <c r="U572" s="229" t="s">
        <v>75</v>
      </c>
      <c r="V572" s="230"/>
      <c r="W572" s="8"/>
      <c r="X572" s="231" t="s">
        <v>76</v>
      </c>
      <c r="Y572" s="232"/>
      <c r="Z572" s="233" t="s">
        <v>77</v>
      </c>
      <c r="AA572" s="234"/>
      <c r="AB572" s="8"/>
      <c r="AC572" s="231" t="s">
        <v>78</v>
      </c>
      <c r="AD572" s="232"/>
      <c r="AE572" s="233" t="s">
        <v>17</v>
      </c>
      <c r="AF572" s="234"/>
      <c r="AG572" s="8"/>
      <c r="AH572" s="231" t="s">
        <v>79</v>
      </c>
      <c r="AI572" s="232"/>
      <c r="AJ572" s="233" t="s">
        <v>80</v>
      </c>
      <c r="AK572" s="234"/>
      <c r="AL572" s="8"/>
      <c r="AM572" s="52" t="s">
        <v>84</v>
      </c>
      <c r="AO572" s="150" t="s">
        <v>85</v>
      </c>
      <c r="AP572" s="149"/>
      <c r="AQ572" s="44"/>
      <c r="AR572" s="44"/>
      <c r="AS572" s="44"/>
      <c r="AT572" s="44"/>
    </row>
    <row r="573" spans="2:46" ht="18.649999999999999" customHeight="1" thickTop="1" thickBot="1">
      <c r="D573" s="37">
        <v>0</v>
      </c>
      <c r="E573" s="41">
        <v>0</v>
      </c>
      <c r="F573" s="39">
        <v>1</v>
      </c>
      <c r="G573" s="40">
        <v>0</v>
      </c>
      <c r="I573" s="37">
        <v>0</v>
      </c>
      <c r="J573" s="41">
        <f t="shared" ref="J573" si="1845">IF(0=(1-$J$8*$K$8*$B570^2),10^14,$B570*$K$8/(1-$J$8*$K$8*$B570^2))</f>
        <v>-0.71666140116872179</v>
      </c>
      <c r="K573" s="39">
        <v>1</v>
      </c>
      <c r="L573" s="40">
        <v>0</v>
      </c>
      <c r="N573" s="37">
        <f t="shared" ref="N573" si="1846">D573*I570+F573*I573-E573*J570-G573*J573</f>
        <v>0</v>
      </c>
      <c r="O573" s="41">
        <f t="shared" ref="O573" si="1847">(D573*J570+E573*I570+F573*J573+G573*I573)</f>
        <v>-0.71666140116872179</v>
      </c>
      <c r="P573" s="39">
        <f t="shared" ref="P573" si="1848">D573*K570+F573*K573-E573*L570-G573*L573</f>
        <v>1</v>
      </c>
      <c r="Q573" s="40">
        <f t="shared" ref="Q573" si="1849">(D573*L570+E573*K570+F573*L573+G573*K573)</f>
        <v>0</v>
      </c>
      <c r="S573" s="37">
        <v>0</v>
      </c>
      <c r="T573" s="41">
        <v>0</v>
      </c>
      <c r="U573" s="39">
        <v>1</v>
      </c>
      <c r="V573" s="40">
        <v>0</v>
      </c>
      <c r="X573" s="37">
        <f t="shared" ref="X573" si="1850">N573*S570+P573*S573-O573*T570-Q573*T573</f>
        <v>0</v>
      </c>
      <c r="Y573" s="41">
        <f t="shared" ref="Y573" si="1851">(N573*T570+O573*S570+P573*T573+Q573*S573)</f>
        <v>-0.71666140116872179</v>
      </c>
      <c r="Z573" s="39">
        <f t="shared" ref="Z573" si="1852">N573*U570+P573*U573-O573*V570-Q573*V573</f>
        <v>0.45298633612501071</v>
      </c>
      <c r="AA573" s="40">
        <f t="shared" ref="AA573" si="1853">(N573*V570+O573*U570+P573*V573+Q573*U573)</f>
        <v>0</v>
      </c>
      <c r="AB573" s="8"/>
      <c r="AC573" s="37">
        <v>0</v>
      </c>
      <c r="AD573" s="40">
        <f>-1/($AD$8*$B570)</f>
        <v>-0.49265243902439021</v>
      </c>
      <c r="AE573" s="39">
        <v>1</v>
      </c>
      <c r="AF573" s="40">
        <v>0</v>
      </c>
      <c r="AH573" s="37">
        <f>X573*AC570+Z573*AC573-Y573*AD570-AA573*AD573</f>
        <v>0</v>
      </c>
      <c r="AI573" s="41">
        <f>(X573*AD570+Y573*AC570+Z573*AD573+AA573*AC573)</f>
        <v>-0.93982622450543052</v>
      </c>
      <c r="AJ573" s="39">
        <f>X573*AE570+Z573*AE573-Y573*AF570-AA573*AF573</f>
        <v>0.45298633612501071</v>
      </c>
      <c r="AK573" s="40">
        <f>(X573*AF570+Y573*AE570+Z573*AF573+AA573*AE573)</f>
        <v>0</v>
      </c>
      <c r="AL573" s="8"/>
      <c r="AM573" s="54">
        <f t="shared" ref="AM573" si="1854">(180/PI())*ATAN(-1*(($AH561*AI570+AK570+$AH$8*AI573+AK573)/($AH$8*AH570+AJ570+$AH$8*AH573+AJ573)))</f>
        <v>69.289325411068901</v>
      </c>
      <c r="AO573" s="151">
        <f t="shared" ref="AO573" si="1855">20*LOG(((($AH$8*AH570+AJ570-$AH$8*AH573-AJ573)^2+($AH$8*AI570+AK570-$AH$8*AI573-AK573)^2)/(($AH$8*AH570+AJ570+$AH$8*AH573+AJ573)^2+($AH$8*AI570+AK570+$AH$8*AI573+AK573)^2))^0.5)</f>
        <v>-20.247336270177495</v>
      </c>
      <c r="AP573" s="149"/>
      <c r="AQ573" s="44"/>
      <c r="AR573" s="44"/>
      <c r="AS573" s="44"/>
      <c r="AT573" s="44"/>
    </row>
    <row r="574" spans="2:46" ht="18.649999999999999" customHeight="1">
      <c r="AO574" s="48"/>
    </row>
    <row r="575" spans="2:46" ht="18.649999999999999" customHeight="1" thickBot="1">
      <c r="E575" s="29" t="s">
        <v>9</v>
      </c>
      <c r="J575" s="29" t="s">
        <v>10</v>
      </c>
      <c r="O575" s="29" t="s">
        <v>11</v>
      </c>
      <c r="T575" s="29" t="s">
        <v>12</v>
      </c>
      <c r="Y575" s="29" t="s">
        <v>13</v>
      </c>
      <c r="AD575" s="29" t="s">
        <v>12</v>
      </c>
      <c r="AI575" s="29" t="s">
        <v>81</v>
      </c>
    </row>
    <row r="576" spans="2:46" ht="18.649999999999999" customHeight="1" thickBot="1">
      <c r="B576" s="28"/>
      <c r="D576" s="227" t="s">
        <v>70</v>
      </c>
      <c r="E576" s="228"/>
      <c r="F576" s="229" t="s">
        <v>71</v>
      </c>
      <c r="G576" s="230"/>
      <c r="H576" s="203"/>
      <c r="I576" s="231" t="s">
        <v>15</v>
      </c>
      <c r="J576" s="232"/>
      <c r="K576" s="233" t="s">
        <v>16</v>
      </c>
      <c r="L576" s="234"/>
      <c r="M576" s="30"/>
      <c r="N576" s="231" t="s">
        <v>72</v>
      </c>
      <c r="O576" s="232"/>
      <c r="P576" s="233" t="s">
        <v>73</v>
      </c>
      <c r="Q576" s="234"/>
      <c r="R576" s="30"/>
      <c r="S576" s="227" t="s">
        <v>74</v>
      </c>
      <c r="T576" s="228"/>
      <c r="U576" s="229" t="s">
        <v>75</v>
      </c>
      <c r="V576" s="230"/>
      <c r="W576" s="8"/>
      <c r="X576" s="231" t="s">
        <v>76</v>
      </c>
      <c r="Y576" s="232"/>
      <c r="Z576" s="233" t="s">
        <v>77</v>
      </c>
      <c r="AA576" s="234"/>
      <c r="AB576" s="8"/>
      <c r="AC576" s="231" t="s">
        <v>78</v>
      </c>
      <c r="AD576" s="232"/>
      <c r="AE576" s="233" t="s">
        <v>17</v>
      </c>
      <c r="AF576" s="234"/>
      <c r="AG576" s="8"/>
      <c r="AH576" s="231" t="s">
        <v>79</v>
      </c>
      <c r="AI576" s="232"/>
      <c r="AJ576" s="233" t="s">
        <v>80</v>
      </c>
      <c r="AK576" s="234"/>
      <c r="AL576" s="8"/>
      <c r="AM576" s="35" t="s">
        <v>82</v>
      </c>
      <c r="AO576" s="147" t="s">
        <v>83</v>
      </c>
      <c r="AP576" s="4"/>
      <c r="AQ576" s="44"/>
      <c r="AR576" s="44"/>
      <c r="AS576" s="44"/>
      <c r="AT576" s="44"/>
    </row>
    <row r="577" spans="2:46" ht="18.649999999999999" customHeight="1" thickTop="1" thickBot="1">
      <c r="B577" s="55">
        <v>1.66</v>
      </c>
      <c r="D577" s="37">
        <v>1</v>
      </c>
      <c r="E577" s="38">
        <v>0</v>
      </c>
      <c r="F577" s="39">
        <v>0</v>
      </c>
      <c r="G577" s="40">
        <f t="shared" ref="G577" si="1856">-1/($E$8*$B577)</f>
        <v>-0.38504819277108432</v>
      </c>
      <c r="I577" s="37">
        <v>1</v>
      </c>
      <c r="J577" s="41">
        <v>0</v>
      </c>
      <c r="K577" s="39">
        <v>0</v>
      </c>
      <c r="L577" s="40">
        <v>0</v>
      </c>
      <c r="N577" s="37">
        <f t="shared" ref="N577" si="1857">D577*I577+F577*I580-E577*J577-G577*J580</f>
        <v>0.72793096191306828</v>
      </c>
      <c r="O577" s="41">
        <f t="shared" ref="O577" si="1858">(D577*J577+E577*I577+F577*J580+G577*I580)</f>
        <v>0</v>
      </c>
      <c r="P577" s="39">
        <f t="shared" ref="P577" si="1859">D577*K577+F577*K580-E577*L577-G577*L580</f>
        <v>0</v>
      </c>
      <c r="Q577" s="40">
        <f t="shared" ref="Q577" si="1860">(D577*L577+E577*K577+F577*L580+G577*K580)</f>
        <v>-0.38504819277108432</v>
      </c>
      <c r="S577" s="37">
        <v>1</v>
      </c>
      <c r="T577" s="38">
        <v>0</v>
      </c>
      <c r="U577" s="39">
        <v>0</v>
      </c>
      <c r="V577" s="40">
        <f t="shared" ref="V577" si="1861">-1/($T$8*$B577)</f>
        <v>-0.75408433734939762</v>
      </c>
      <c r="X577" s="37">
        <f t="shared" ref="X577" si="1862">N577*S577+P577*S580-O577*T577-Q577*T580</f>
        <v>0.72793096191306828</v>
      </c>
      <c r="Y577" s="41">
        <f t="shared" ref="Y577" si="1863">(N577*T577+O577*S577+P577*T580+Q577*S580)</f>
        <v>0</v>
      </c>
      <c r="Z577" s="39">
        <f t="shared" ref="Z577" si="1864">N577*U577+P577*U580-O577*V577-Q577*V580</f>
        <v>0</v>
      </c>
      <c r="AA577" s="40">
        <f t="shared" ref="AA577" si="1865">(N577*V577+O577*U577+P577*V580+Q577*U580)</f>
        <v>-0.93396952982140991</v>
      </c>
      <c r="AB577" s="8"/>
      <c r="AC577" s="37">
        <v>1</v>
      </c>
      <c r="AD577" s="38">
        <v>0</v>
      </c>
      <c r="AE577" s="39">
        <v>0</v>
      </c>
      <c r="AF577" s="40">
        <v>0</v>
      </c>
      <c r="AH577" s="37">
        <f>X577*AC577+Z577*AC580-Y577*AD577-AA577*AD580</f>
        <v>0.27335223804607545</v>
      </c>
      <c r="AI577" s="41">
        <f>(X577*AD577+Y577*AC577+Z577*AD580+AA577*AC580)</f>
        <v>0</v>
      </c>
      <c r="AJ577" s="39">
        <f>X577*AE577+Z577*AE580-Y577*AF577-AA577*AF580</f>
        <v>0</v>
      </c>
      <c r="AK577" s="40">
        <f>(X577*AF577+Y577*AE577+Z577*AF580+AA577*AE580)</f>
        <v>-0.93396952982140991</v>
      </c>
      <c r="AL577" s="8"/>
      <c r="AM577" s="43">
        <f t="shared" ref="AM577" si="1866">20*LOG((2*$AH$8)/(($AH$8*AH577+AJ577+$AH$8*AH580+AJ580)^2+($AH$8*AI577+AK577+$AH$8*AI580+AK580)^2)^0.5)</f>
        <v>-4.0598119283052285E-2</v>
      </c>
      <c r="AO577" s="148">
        <f t="shared" ref="AO577" si="1867">((AH577^2+AI577^2)/(AH580^2+AI580^2))^0.5</f>
        <v>0.29267877949436355</v>
      </c>
      <c r="AP577" s="4"/>
      <c r="AQ577" s="44"/>
      <c r="AR577" s="44"/>
      <c r="AS577" s="44"/>
      <c r="AT577" s="44"/>
    </row>
    <row r="578" spans="2:46" ht="18.649999999999999" customHeight="1" thickBot="1">
      <c r="D578" s="45"/>
      <c r="G578" s="46"/>
      <c r="I578" s="45"/>
      <c r="L578" s="46"/>
      <c r="N578" s="45"/>
      <c r="Q578" s="46"/>
      <c r="S578" s="45"/>
      <c r="V578" s="46"/>
      <c r="X578" s="45"/>
      <c r="AA578" s="46"/>
      <c r="AC578" s="45"/>
      <c r="AF578" s="46"/>
      <c r="AH578" s="45"/>
      <c r="AK578" s="46"/>
      <c r="AO578" s="149"/>
      <c r="AP578" s="149"/>
      <c r="AQ578" s="44"/>
      <c r="AR578" s="44"/>
      <c r="AS578" s="44"/>
      <c r="AT578" s="44"/>
    </row>
    <row r="579" spans="2:46" ht="18.649999999999999" customHeight="1" thickBot="1">
      <c r="D579" s="227" t="s">
        <v>70</v>
      </c>
      <c r="E579" s="228"/>
      <c r="F579" s="229" t="s">
        <v>71</v>
      </c>
      <c r="G579" s="230"/>
      <c r="H579" s="203"/>
      <c r="I579" s="231" t="s">
        <v>15</v>
      </c>
      <c r="J579" s="232"/>
      <c r="K579" s="233" t="s">
        <v>16</v>
      </c>
      <c r="L579" s="234"/>
      <c r="M579" s="30"/>
      <c r="N579" s="231" t="s">
        <v>72</v>
      </c>
      <c r="O579" s="232"/>
      <c r="P579" s="233" t="s">
        <v>73</v>
      </c>
      <c r="Q579" s="234"/>
      <c r="R579" s="30"/>
      <c r="S579" s="227" t="s">
        <v>74</v>
      </c>
      <c r="T579" s="228"/>
      <c r="U579" s="229" t="s">
        <v>75</v>
      </c>
      <c r="V579" s="230"/>
      <c r="W579" s="8"/>
      <c r="X579" s="231" t="s">
        <v>76</v>
      </c>
      <c r="Y579" s="232"/>
      <c r="Z579" s="233" t="s">
        <v>77</v>
      </c>
      <c r="AA579" s="234"/>
      <c r="AB579" s="8"/>
      <c r="AC579" s="231" t="s">
        <v>78</v>
      </c>
      <c r="AD579" s="232"/>
      <c r="AE579" s="233" t="s">
        <v>17</v>
      </c>
      <c r="AF579" s="234"/>
      <c r="AG579" s="8"/>
      <c r="AH579" s="231" t="s">
        <v>79</v>
      </c>
      <c r="AI579" s="232"/>
      <c r="AJ579" s="233" t="s">
        <v>80</v>
      </c>
      <c r="AK579" s="234"/>
      <c r="AL579" s="8"/>
      <c r="AM579" s="52" t="s">
        <v>84</v>
      </c>
      <c r="AO579" s="150" t="s">
        <v>85</v>
      </c>
      <c r="AP579" s="149"/>
      <c r="AQ579" s="44"/>
      <c r="AR579" s="44"/>
      <c r="AS579" s="44"/>
      <c r="AT579" s="44"/>
    </row>
    <row r="580" spans="2:46" ht="18.649999999999999" customHeight="1" thickTop="1" thickBot="1">
      <c r="D580" s="37">
        <v>0</v>
      </c>
      <c r="E580" s="41">
        <v>0</v>
      </c>
      <c r="F580" s="39">
        <v>1</v>
      </c>
      <c r="G580" s="40">
        <v>0</v>
      </c>
      <c r="I580" s="37">
        <v>0</v>
      </c>
      <c r="J580" s="41">
        <f t="shared" ref="J580" si="1868">IF(0=(1-$J$8*$K$8*$B577^2),10^14,$B577*$K$8/(1-$J$8*$K$8*$B577^2))</f>
        <v>-0.70658437877328262</v>
      </c>
      <c r="K580" s="39">
        <v>1</v>
      </c>
      <c r="L580" s="40">
        <v>0</v>
      </c>
      <c r="N580" s="37">
        <f t="shared" ref="N580" si="1869">D580*I577+F580*I580-E580*J577-G580*J580</f>
        <v>0</v>
      </c>
      <c r="O580" s="41">
        <f t="shared" ref="O580" si="1870">(D580*J577+E580*I577+F580*J580+G580*I580)</f>
        <v>-0.70658437877328262</v>
      </c>
      <c r="P580" s="39">
        <f t="shared" ref="P580" si="1871">D580*K577+F580*K580-E580*L577-G580*L580</f>
        <v>1</v>
      </c>
      <c r="Q580" s="40">
        <f t="shared" ref="Q580" si="1872">(D580*L577+E580*K577+F580*L580+G580*K580)</f>
        <v>0</v>
      </c>
      <c r="S580" s="37">
        <v>0</v>
      </c>
      <c r="T580" s="41">
        <v>0</v>
      </c>
      <c r="U580" s="39">
        <v>1</v>
      </c>
      <c r="V580" s="40">
        <v>0</v>
      </c>
      <c r="X580" s="37">
        <f t="shared" ref="X580" si="1873">N580*S577+P580*S580-O580*T577-Q580*T580</f>
        <v>0</v>
      </c>
      <c r="Y580" s="41">
        <f t="shared" ref="Y580" si="1874">(N580*T577+O580*S577+P580*T580+Q580*S580)</f>
        <v>-0.70658437877328262</v>
      </c>
      <c r="Z580" s="39">
        <f t="shared" ref="Z580" si="1875">N580*U577+P580*U580-O580*V577-Q580*V580</f>
        <v>0.46717578695131345</v>
      </c>
      <c r="AA580" s="40">
        <f t="shared" ref="AA580" si="1876">(N580*V577+O580*U577+P580*V580+Q580*U580)</f>
        <v>0</v>
      </c>
      <c r="AB580" s="8"/>
      <c r="AC580" s="37">
        <v>0</v>
      </c>
      <c r="AD580" s="40">
        <f>-1/($AD$8*$B577)</f>
        <v>-0.48671686746987952</v>
      </c>
      <c r="AE580" s="39">
        <v>1</v>
      </c>
      <c r="AF580" s="40">
        <v>0</v>
      </c>
      <c r="AH580" s="37">
        <f>X580*AC577+Z580*AC580-Y580*AD577-AA580*AD580</f>
        <v>0</v>
      </c>
      <c r="AI580" s="41">
        <f>(X580*AD577+Y580*AC577+Z580*AD580+AA580*AC580)</f>
        <v>-0.93396671435600176</v>
      </c>
      <c r="AJ580" s="39">
        <f>X580*AE577+Z580*AE580-Y580*AF577-AA580*AF580</f>
        <v>0.46717578695131345</v>
      </c>
      <c r="AK580" s="40">
        <f>(X580*AF577+Y580*AE577+Z580*AF580+AA580*AE580)</f>
        <v>0</v>
      </c>
      <c r="AL580" s="8"/>
      <c r="AM580" s="54">
        <f t="shared" ref="AM580" si="1877">(180/PI())*ATAN(-1*(($AH568*AI577+AK577+$AH$8*AI580+AK580)/($AH$8*AH577+AJ577+$AH$8*AH580+AJ580)))</f>
        <v>68.374555249702254</v>
      </c>
      <c r="AO580" s="151">
        <f t="shared" ref="AO580" si="1878">20*LOG(((($AH$8*AH577+AJ577-$AH$8*AH580-AJ580)^2+($AH$8*AI577+AK577-$AH$8*AI580-AK580)^2)/(($AH$8*AH577+AJ577+$AH$8*AH580+AJ580)^2+($AH$8*AI577+AK577+$AH$8*AI580+AK580)^2))^0.5)</f>
        <v>-20.313067207042611</v>
      </c>
      <c r="AP580" s="149"/>
      <c r="AQ580" s="44"/>
      <c r="AR580" s="44"/>
      <c r="AS580" s="44"/>
      <c r="AT580" s="44"/>
    </row>
    <row r="581" spans="2:46" ht="18.649999999999999" customHeight="1">
      <c r="AO581" s="48"/>
    </row>
    <row r="582" spans="2:46" ht="18.649999999999999" customHeight="1" thickBot="1">
      <c r="E582" s="29" t="s">
        <v>9</v>
      </c>
      <c r="J582" s="29" t="s">
        <v>10</v>
      </c>
      <c r="O582" s="29" t="s">
        <v>11</v>
      </c>
      <c r="T582" s="29" t="s">
        <v>12</v>
      </c>
      <c r="Y582" s="29" t="s">
        <v>13</v>
      </c>
      <c r="AD582" s="29" t="s">
        <v>12</v>
      </c>
      <c r="AI582" s="29" t="s">
        <v>81</v>
      </c>
    </row>
    <row r="583" spans="2:46" ht="18.649999999999999" customHeight="1" thickBot="1">
      <c r="B583" s="28"/>
      <c r="D583" s="227" t="s">
        <v>70</v>
      </c>
      <c r="E583" s="228"/>
      <c r="F583" s="229" t="s">
        <v>71</v>
      </c>
      <c r="G583" s="230"/>
      <c r="H583" s="203"/>
      <c r="I583" s="231" t="s">
        <v>15</v>
      </c>
      <c r="J583" s="232"/>
      <c r="K583" s="233" t="s">
        <v>16</v>
      </c>
      <c r="L583" s="234"/>
      <c r="M583" s="30"/>
      <c r="N583" s="231" t="s">
        <v>72</v>
      </c>
      <c r="O583" s="232"/>
      <c r="P583" s="233" t="s">
        <v>73</v>
      </c>
      <c r="Q583" s="234"/>
      <c r="R583" s="30"/>
      <c r="S583" s="227" t="s">
        <v>74</v>
      </c>
      <c r="T583" s="228"/>
      <c r="U583" s="229" t="s">
        <v>75</v>
      </c>
      <c r="V583" s="230"/>
      <c r="W583" s="8"/>
      <c r="X583" s="231" t="s">
        <v>76</v>
      </c>
      <c r="Y583" s="232"/>
      <c r="Z583" s="233" t="s">
        <v>77</v>
      </c>
      <c r="AA583" s="234"/>
      <c r="AB583" s="8"/>
      <c r="AC583" s="231" t="s">
        <v>78</v>
      </c>
      <c r="AD583" s="232"/>
      <c r="AE583" s="233" t="s">
        <v>17</v>
      </c>
      <c r="AF583" s="234"/>
      <c r="AG583" s="8"/>
      <c r="AH583" s="231" t="s">
        <v>79</v>
      </c>
      <c r="AI583" s="232"/>
      <c r="AJ583" s="233" t="s">
        <v>80</v>
      </c>
      <c r="AK583" s="234"/>
      <c r="AL583" s="8"/>
      <c r="AM583" s="35" t="s">
        <v>82</v>
      </c>
      <c r="AO583" s="147" t="s">
        <v>83</v>
      </c>
      <c r="AP583" s="4"/>
      <c r="AQ583" s="44"/>
      <c r="AR583" s="44"/>
      <c r="AS583" s="44"/>
      <c r="AT583" s="44"/>
    </row>
    <row r="584" spans="2:46" ht="18.649999999999999" customHeight="1" thickTop="1" thickBot="1">
      <c r="B584" s="55">
        <v>1.68</v>
      </c>
      <c r="D584" s="37">
        <v>1</v>
      </c>
      <c r="E584" s="38">
        <v>0</v>
      </c>
      <c r="F584" s="39">
        <v>0</v>
      </c>
      <c r="G584" s="40">
        <f t="shared" ref="G584" si="1879">-1/($E$8*$B584)</f>
        <v>-0.38046428571428564</v>
      </c>
      <c r="I584" s="37">
        <v>1</v>
      </c>
      <c r="J584" s="41">
        <v>0</v>
      </c>
      <c r="K584" s="39">
        <v>0</v>
      </c>
      <c r="L584" s="40">
        <v>0</v>
      </c>
      <c r="N584" s="37">
        <f t="shared" ref="N584" si="1880">D584*I584+F584*I587-E584*J584-G584*J587</f>
        <v>0.7348911998088774</v>
      </c>
      <c r="O584" s="41">
        <f t="shared" ref="O584" si="1881">(D584*J584+E584*I584+F584*J587+G584*I587)</f>
        <v>0</v>
      </c>
      <c r="P584" s="39">
        <f t="shared" ref="P584" si="1882">D584*K584+F584*K587-E584*L584-G584*L587</f>
        <v>0</v>
      </c>
      <c r="Q584" s="40">
        <f t="shared" ref="Q584" si="1883">(D584*L584+E584*K584+F584*L587+G584*K587)</f>
        <v>-0.38046428571428564</v>
      </c>
      <c r="S584" s="37">
        <v>1</v>
      </c>
      <c r="T584" s="38">
        <v>0</v>
      </c>
      <c r="U584" s="39">
        <v>0</v>
      </c>
      <c r="V584" s="40">
        <f t="shared" ref="V584" si="1884">-1/($T$8*$B584)</f>
        <v>-0.74510714285714275</v>
      </c>
      <c r="X584" s="37">
        <f t="shared" ref="X584" si="1885">N584*S584+P584*S587-O584*T584-Q584*T587</f>
        <v>0.7348911998088774</v>
      </c>
      <c r="Y584" s="41">
        <f t="shared" ref="Y584" si="1886">(N584*T584+O584*S584+P584*T587+Q584*S587)</f>
        <v>0</v>
      </c>
      <c r="Z584" s="39">
        <f t="shared" ref="Z584" si="1887">N584*U584+P584*U587-O584*V584-Q584*V587</f>
        <v>0</v>
      </c>
      <c r="AA584" s="40">
        <f t="shared" ref="AA584" si="1888">(N584*V584+O584*U584+P584*V587+Q584*U587)</f>
        <v>-0.928036967914736</v>
      </c>
      <c r="AB584" s="8"/>
      <c r="AC584" s="37">
        <v>1</v>
      </c>
      <c r="AD584" s="38">
        <v>0</v>
      </c>
      <c r="AE584" s="39">
        <v>0</v>
      </c>
      <c r="AF584" s="40">
        <v>0</v>
      </c>
      <c r="AH584" s="37">
        <f>X584*AC584+Z584*AC587-Y584*AD584-AA584*AD587</f>
        <v>0.28857723062631135</v>
      </c>
      <c r="AI584" s="41">
        <f>(X584*AD584+Y584*AC584+Z584*AD587+AA584*AC587)</f>
        <v>0</v>
      </c>
      <c r="AJ584" s="39">
        <f>X584*AE584+Z584*AE587-Y584*AF584-AA584*AF587</f>
        <v>0</v>
      </c>
      <c r="AK584" s="40">
        <f>(X584*AF584+Y584*AE584+Z584*AF587+AA584*AE587)</f>
        <v>-0.928036967914736</v>
      </c>
      <c r="AL584" s="8"/>
      <c r="AM584" s="43">
        <f t="shared" ref="AM584" si="1889">20*LOG((2*$AH$8)/(($AH$8*AH584+AJ584+$AH$8*AH587+AJ587)^2+($AH$8*AI584+AK584+$AH$8*AI587+AK587)^2)^0.5)</f>
        <v>-3.9936176034418167E-2</v>
      </c>
      <c r="AO584" s="148">
        <f t="shared" ref="AO584" si="1890">((AH584^2+AI584^2)/(AH587^2+AI587^2))^0.5</f>
        <v>0.31095536442458488</v>
      </c>
      <c r="AP584" s="4"/>
      <c r="AQ584" s="44"/>
      <c r="AR584" s="44"/>
      <c r="AS584" s="44"/>
      <c r="AT584" s="44"/>
    </row>
    <row r="585" spans="2:46" ht="18.649999999999999" customHeight="1" thickBot="1">
      <c r="D585" s="45"/>
      <c r="G585" s="46"/>
      <c r="I585" s="45"/>
      <c r="L585" s="46"/>
      <c r="N585" s="45"/>
      <c r="Q585" s="46"/>
      <c r="S585" s="45"/>
      <c r="V585" s="46"/>
      <c r="X585" s="45"/>
      <c r="AA585" s="46"/>
      <c r="AC585" s="45"/>
      <c r="AF585" s="46"/>
      <c r="AH585" s="45"/>
      <c r="AK585" s="46"/>
      <c r="AO585" s="149"/>
      <c r="AP585" s="149"/>
      <c r="AQ585" s="44"/>
      <c r="AR585" s="44"/>
      <c r="AS585" s="44"/>
      <c r="AT585" s="44"/>
    </row>
    <row r="586" spans="2:46" ht="18.649999999999999" customHeight="1" thickBot="1">
      <c r="D586" s="227" t="s">
        <v>70</v>
      </c>
      <c r="E586" s="228"/>
      <c r="F586" s="229" t="s">
        <v>71</v>
      </c>
      <c r="G586" s="230"/>
      <c r="H586" s="203"/>
      <c r="I586" s="231" t="s">
        <v>15</v>
      </c>
      <c r="J586" s="232"/>
      <c r="K586" s="233" t="s">
        <v>16</v>
      </c>
      <c r="L586" s="234"/>
      <c r="M586" s="30"/>
      <c r="N586" s="231" t="s">
        <v>72</v>
      </c>
      <c r="O586" s="232"/>
      <c r="P586" s="233" t="s">
        <v>73</v>
      </c>
      <c r="Q586" s="234"/>
      <c r="R586" s="30"/>
      <c r="S586" s="227" t="s">
        <v>74</v>
      </c>
      <c r="T586" s="228"/>
      <c r="U586" s="229" t="s">
        <v>75</v>
      </c>
      <c r="V586" s="230"/>
      <c r="W586" s="8"/>
      <c r="X586" s="231" t="s">
        <v>76</v>
      </c>
      <c r="Y586" s="232"/>
      <c r="Z586" s="233" t="s">
        <v>77</v>
      </c>
      <c r="AA586" s="234"/>
      <c r="AB586" s="8"/>
      <c r="AC586" s="231" t="s">
        <v>78</v>
      </c>
      <c r="AD586" s="232"/>
      <c r="AE586" s="233" t="s">
        <v>17</v>
      </c>
      <c r="AF586" s="234"/>
      <c r="AG586" s="8"/>
      <c r="AH586" s="231" t="s">
        <v>79</v>
      </c>
      <c r="AI586" s="232"/>
      <c r="AJ586" s="233" t="s">
        <v>80</v>
      </c>
      <c r="AK586" s="234"/>
      <c r="AL586" s="8"/>
      <c r="AM586" s="52" t="s">
        <v>84</v>
      </c>
      <c r="AO586" s="150" t="s">
        <v>85</v>
      </c>
      <c r="AP586" s="149"/>
      <c r="AQ586" s="44"/>
      <c r="AR586" s="44"/>
      <c r="AS586" s="44"/>
      <c r="AT586" s="44"/>
    </row>
    <row r="587" spans="2:46" ht="18.649999999999999" customHeight="1" thickTop="1" thickBot="1">
      <c r="D587" s="37">
        <v>0</v>
      </c>
      <c r="E587" s="41">
        <v>0</v>
      </c>
      <c r="F587" s="39">
        <v>1</v>
      </c>
      <c r="G587" s="40">
        <v>0</v>
      </c>
      <c r="I587" s="37">
        <v>0</v>
      </c>
      <c r="J587" s="41">
        <f t="shared" ref="J587" si="1891">IF(0=(1-$J$8*$K$8*$B584^2),10^14,$B584*$K$8/(1-$J$8*$K$8*$B584^2))</f>
        <v>-0.69680337983210672</v>
      </c>
      <c r="K587" s="39">
        <v>1</v>
      </c>
      <c r="L587" s="40">
        <v>0</v>
      </c>
      <c r="N587" s="37">
        <f t="shared" ref="N587" si="1892">D587*I584+F587*I587-E587*J584-G587*J587</f>
        <v>0</v>
      </c>
      <c r="O587" s="41">
        <f t="shared" ref="O587" si="1893">(D587*J584+E587*I584+F587*J587+G587*I587)</f>
        <v>-0.69680337983210672</v>
      </c>
      <c r="P587" s="39">
        <f t="shared" ref="P587" si="1894">D587*K584+F587*K587-E587*L584-G587*L587</f>
        <v>1</v>
      </c>
      <c r="Q587" s="40">
        <f t="shared" ref="Q587" si="1895">(D587*L584+E587*K584+F587*L587+G587*K587)</f>
        <v>0</v>
      </c>
      <c r="S587" s="37">
        <v>0</v>
      </c>
      <c r="T587" s="41">
        <v>0</v>
      </c>
      <c r="U587" s="39">
        <v>1</v>
      </c>
      <c r="V587" s="40">
        <v>0</v>
      </c>
      <c r="X587" s="37">
        <f t="shared" ref="X587" si="1896">N587*S584+P587*S587-O587*T584-Q587*T587</f>
        <v>0</v>
      </c>
      <c r="Y587" s="41">
        <f t="shared" ref="Y587" si="1897">(N587*T584+O587*S584+P587*T587+Q587*S587)</f>
        <v>-0.69680337983210672</v>
      </c>
      <c r="Z587" s="39">
        <f t="shared" ref="Z587" si="1898">N587*U584+P587*U587-O587*V584-Q587*V587</f>
        <v>0.4808068245200986</v>
      </c>
      <c r="AA587" s="40">
        <f t="shared" ref="AA587" si="1899">(N587*V584+O587*U584+P587*V587+Q587*U587)</f>
        <v>0</v>
      </c>
      <c r="AB587" s="8"/>
      <c r="AC587" s="37">
        <v>0</v>
      </c>
      <c r="AD587" s="40">
        <f>-1/($AD$8*$B584)</f>
        <v>-0.48092261904761907</v>
      </c>
      <c r="AE587" s="39">
        <v>1</v>
      </c>
      <c r="AF587" s="40">
        <v>0</v>
      </c>
      <c r="AH587" s="37">
        <f>X587*AC584+Z587*AC587-Y587*AD584-AA587*AD587</f>
        <v>0</v>
      </c>
      <c r="AI587" s="41">
        <f>(X587*AD584+Y587*AC584+Z587*AD587+AA587*AC587)</f>
        <v>-0.92803425713628152</v>
      </c>
      <c r="AJ587" s="39">
        <f>X587*AE584+Z587*AE587-Y587*AF584-AA587*AF587</f>
        <v>0.4808068245200986</v>
      </c>
      <c r="AK587" s="40">
        <f>(X587*AF584+Y587*AE584+Z587*AF587+AA587*AE587)</f>
        <v>0</v>
      </c>
      <c r="AL587" s="8"/>
      <c r="AM587" s="54">
        <f t="shared" ref="AM587" si="1900">(180/PI())*ATAN(-1*(($AH575*AI584+AK584+$AH$8*AI587+AK587)/($AH$8*AH584+AJ584+$AH$8*AH587+AJ587)))</f>
        <v>67.484872749588902</v>
      </c>
      <c r="AO587" s="151">
        <f t="shared" ref="AO587" si="1901">20*LOG(((($AH$8*AH584+AJ584-$AH$8*AH587-AJ587)^2+($AH$8*AI584+AK584-$AH$8*AI587-AK587)^2)/(($AH$8*AH584+AJ584+$AH$8*AH587+AJ587)^2+($AH$8*AI584+AK584+$AH$8*AI587+AK587)^2))^0.5)</f>
        <v>-20.384131119469423</v>
      </c>
      <c r="AP587" s="149"/>
      <c r="AQ587" s="44"/>
      <c r="AR587" s="44"/>
      <c r="AS587" s="44"/>
      <c r="AT587" s="44"/>
    </row>
    <row r="588" spans="2:46" ht="18.649999999999999" customHeight="1">
      <c r="AO588" s="48"/>
    </row>
    <row r="589" spans="2:46" ht="18.649999999999999" customHeight="1" thickBot="1">
      <c r="E589" s="29" t="s">
        <v>9</v>
      </c>
      <c r="J589" s="29" t="s">
        <v>10</v>
      </c>
      <c r="O589" s="29" t="s">
        <v>11</v>
      </c>
      <c r="T589" s="29" t="s">
        <v>12</v>
      </c>
      <c r="Y589" s="29" t="s">
        <v>13</v>
      </c>
      <c r="AD589" s="29" t="s">
        <v>12</v>
      </c>
      <c r="AI589" s="29" t="s">
        <v>81</v>
      </c>
    </row>
    <row r="590" spans="2:46" ht="18.649999999999999" customHeight="1" thickBot="1">
      <c r="B590" s="28"/>
      <c r="D590" s="227" t="s">
        <v>70</v>
      </c>
      <c r="E590" s="228"/>
      <c r="F590" s="229" t="s">
        <v>71</v>
      </c>
      <c r="G590" s="230"/>
      <c r="H590" s="203"/>
      <c r="I590" s="231" t="s">
        <v>15</v>
      </c>
      <c r="J590" s="232"/>
      <c r="K590" s="233" t="s">
        <v>16</v>
      </c>
      <c r="L590" s="234"/>
      <c r="M590" s="30"/>
      <c r="N590" s="231" t="s">
        <v>72</v>
      </c>
      <c r="O590" s="232"/>
      <c r="P590" s="233" t="s">
        <v>73</v>
      </c>
      <c r="Q590" s="234"/>
      <c r="R590" s="30"/>
      <c r="S590" s="227" t="s">
        <v>74</v>
      </c>
      <c r="T590" s="228"/>
      <c r="U590" s="229" t="s">
        <v>75</v>
      </c>
      <c r="V590" s="230"/>
      <c r="W590" s="8"/>
      <c r="X590" s="231" t="s">
        <v>76</v>
      </c>
      <c r="Y590" s="232"/>
      <c r="Z590" s="233" t="s">
        <v>77</v>
      </c>
      <c r="AA590" s="234"/>
      <c r="AB590" s="8"/>
      <c r="AC590" s="231" t="s">
        <v>78</v>
      </c>
      <c r="AD590" s="232"/>
      <c r="AE590" s="233" t="s">
        <v>17</v>
      </c>
      <c r="AF590" s="234"/>
      <c r="AG590" s="8"/>
      <c r="AH590" s="231" t="s">
        <v>79</v>
      </c>
      <c r="AI590" s="232"/>
      <c r="AJ590" s="233" t="s">
        <v>80</v>
      </c>
      <c r="AK590" s="234"/>
      <c r="AL590" s="8"/>
      <c r="AM590" s="35" t="s">
        <v>82</v>
      </c>
      <c r="AO590" s="147" t="s">
        <v>83</v>
      </c>
      <c r="AP590" s="4"/>
      <c r="AQ590" s="44"/>
      <c r="AR590" s="44"/>
      <c r="AS590" s="44"/>
      <c r="AT590" s="44"/>
    </row>
    <row r="591" spans="2:46" ht="18.649999999999999" customHeight="1" thickTop="1" thickBot="1">
      <c r="B591" s="55">
        <v>1.7</v>
      </c>
      <c r="D591" s="37">
        <v>1</v>
      </c>
      <c r="E591" s="38">
        <v>0</v>
      </c>
      <c r="F591" s="39">
        <v>0</v>
      </c>
      <c r="G591" s="40">
        <f t="shared" ref="G591" si="1902">-1/($E$8*$B591)</f>
        <v>-0.37598823529411762</v>
      </c>
      <c r="I591" s="37">
        <v>1</v>
      </c>
      <c r="J591" s="41">
        <v>0</v>
      </c>
      <c r="K591" s="39">
        <v>0</v>
      </c>
      <c r="L591" s="40">
        <v>0</v>
      </c>
      <c r="N591" s="37">
        <f t="shared" ref="N591" si="1903">D591*I591+F591*I594-E591*J591-G591*J594</f>
        <v>0.74158139777771215</v>
      </c>
      <c r="O591" s="41">
        <f t="shared" ref="O591" si="1904">(D591*J591+E591*I591+F591*J594+G591*I594)</f>
        <v>0</v>
      </c>
      <c r="P591" s="39">
        <f t="shared" ref="P591" si="1905">D591*K591+F591*K594-E591*L591-G591*L594</f>
        <v>0</v>
      </c>
      <c r="Q591" s="40">
        <f t="shared" ref="Q591" si="1906">(D591*L591+E591*K591+F591*L594+G591*K594)</f>
        <v>-0.37598823529411762</v>
      </c>
      <c r="S591" s="37">
        <v>1</v>
      </c>
      <c r="T591" s="38">
        <v>0</v>
      </c>
      <c r="U591" s="39">
        <v>0</v>
      </c>
      <c r="V591" s="40">
        <f t="shared" ref="V591" si="1907">-1/($T$8*$B591)</f>
        <v>-0.73634117647058828</v>
      </c>
      <c r="X591" s="37">
        <f t="shared" ref="X591" si="1908">N591*S591+P591*S594-O591*T591-Q591*T594</f>
        <v>0.74158139777771215</v>
      </c>
      <c r="Y591" s="41">
        <f t="shared" ref="Y591" si="1909">(N591*T591+O591*S591+P591*T594+Q591*S594)</f>
        <v>0</v>
      </c>
      <c r="Z591" s="39">
        <f t="shared" ref="Z591" si="1910">N591*U591+P591*U594-O591*V591-Q591*V594</f>
        <v>0</v>
      </c>
      <c r="AA591" s="40">
        <f t="shared" ref="AA591" si="1911">(N591*V591+O591*U591+P591*V594+Q591*U594)</f>
        <v>-0.92204515418246147</v>
      </c>
      <c r="AB591" s="8"/>
      <c r="AC591" s="37">
        <v>1</v>
      </c>
      <c r="AD591" s="38">
        <v>0</v>
      </c>
      <c r="AE591" s="39">
        <v>0</v>
      </c>
      <c r="AF591" s="40">
        <v>0</v>
      </c>
      <c r="AH591" s="37">
        <f>X591*AC591+Z591*AC594-Y591*AD591-AA591*AD594</f>
        <v>0.30336587876493587</v>
      </c>
      <c r="AI591" s="41">
        <f>(X591*AD591+Y591*AC591+Z591*AD594+AA591*AC594)</f>
        <v>0</v>
      </c>
      <c r="AJ591" s="39">
        <f>X591*AE591+Z591*AE594-Y591*AF591-AA591*AF594</f>
        <v>0</v>
      </c>
      <c r="AK591" s="40">
        <f>(X591*AF591+Y591*AE591+Z591*AF594+AA591*AE594)</f>
        <v>-0.92204515418246147</v>
      </c>
      <c r="AL591" s="8"/>
      <c r="AM591" s="43">
        <f t="shared" ref="AM591" si="1912">20*LOG((2*$AH$8)/(($AH$8*AH591+AJ591+$AH$8*AH594+AJ594)^2+($AH$8*AI591+AK591+$AH$8*AI594+AK594)^2)^0.5)</f>
        <v>-3.9241659321342159E-2</v>
      </c>
      <c r="AO591" s="148">
        <f t="shared" ref="AO591" si="1913">((AH591^2+AI591^2)/(AH594^2+AI594^2))^0.5</f>
        <v>0.32901505586836999</v>
      </c>
      <c r="AP591" s="4"/>
      <c r="AQ591" s="44"/>
      <c r="AR591" s="44"/>
      <c r="AS591" s="44"/>
      <c r="AT591" s="44"/>
    </row>
    <row r="592" spans="2:46" ht="18.649999999999999" customHeight="1" thickBot="1">
      <c r="D592" s="45"/>
      <c r="G592" s="46"/>
      <c r="I592" s="45"/>
      <c r="L592" s="46"/>
      <c r="N592" s="45"/>
      <c r="Q592" s="46"/>
      <c r="S592" s="45"/>
      <c r="V592" s="46"/>
      <c r="X592" s="45"/>
      <c r="AA592" s="46"/>
      <c r="AC592" s="45"/>
      <c r="AF592" s="46"/>
      <c r="AH592" s="45"/>
      <c r="AK592" s="46"/>
      <c r="AO592" s="149"/>
      <c r="AP592" s="149"/>
      <c r="AQ592" s="44"/>
      <c r="AR592" s="44"/>
      <c r="AS592" s="44"/>
      <c r="AT592" s="44"/>
    </row>
    <row r="593" spans="2:46" ht="18.649999999999999" customHeight="1" thickBot="1">
      <c r="D593" s="227" t="s">
        <v>70</v>
      </c>
      <c r="E593" s="228"/>
      <c r="F593" s="229" t="s">
        <v>71</v>
      </c>
      <c r="G593" s="230"/>
      <c r="H593" s="203"/>
      <c r="I593" s="231" t="s">
        <v>15</v>
      </c>
      <c r="J593" s="232"/>
      <c r="K593" s="233" t="s">
        <v>16</v>
      </c>
      <c r="L593" s="234"/>
      <c r="M593" s="30"/>
      <c r="N593" s="231" t="s">
        <v>72</v>
      </c>
      <c r="O593" s="232"/>
      <c r="P593" s="233" t="s">
        <v>73</v>
      </c>
      <c r="Q593" s="234"/>
      <c r="R593" s="30"/>
      <c r="S593" s="227" t="s">
        <v>74</v>
      </c>
      <c r="T593" s="228"/>
      <c r="U593" s="229" t="s">
        <v>75</v>
      </c>
      <c r="V593" s="230"/>
      <c r="W593" s="8"/>
      <c r="X593" s="231" t="s">
        <v>76</v>
      </c>
      <c r="Y593" s="232"/>
      <c r="Z593" s="233" t="s">
        <v>77</v>
      </c>
      <c r="AA593" s="234"/>
      <c r="AB593" s="8"/>
      <c r="AC593" s="231" t="s">
        <v>78</v>
      </c>
      <c r="AD593" s="232"/>
      <c r="AE593" s="233" t="s">
        <v>17</v>
      </c>
      <c r="AF593" s="234"/>
      <c r="AG593" s="8"/>
      <c r="AH593" s="231" t="s">
        <v>79</v>
      </c>
      <c r="AI593" s="232"/>
      <c r="AJ593" s="233" t="s">
        <v>80</v>
      </c>
      <c r="AK593" s="234"/>
      <c r="AL593" s="8"/>
      <c r="AM593" s="52" t="s">
        <v>84</v>
      </c>
      <c r="AO593" s="150" t="s">
        <v>85</v>
      </c>
      <c r="AP593" s="149"/>
      <c r="AQ593" s="44"/>
      <c r="AR593" s="44"/>
      <c r="AS593" s="44"/>
      <c r="AT593" s="44"/>
    </row>
    <row r="594" spans="2:46" ht="18.649999999999999" customHeight="1" thickTop="1" thickBot="1">
      <c r="D594" s="37">
        <v>0</v>
      </c>
      <c r="E594" s="41">
        <v>0</v>
      </c>
      <c r="F594" s="39">
        <v>1</v>
      </c>
      <c r="G594" s="40">
        <v>0</v>
      </c>
      <c r="I594" s="37">
        <v>0</v>
      </c>
      <c r="J594" s="41">
        <f t="shared" ref="J594" si="1914">IF(0=(1-$J$8*$K$8*$B591^2),10^14,$B591*$K$8/(1-$J$8*$K$8*$B591^2))</f>
        <v>-0.68730502171202057</v>
      </c>
      <c r="K594" s="39">
        <v>1</v>
      </c>
      <c r="L594" s="40">
        <v>0</v>
      </c>
      <c r="N594" s="37">
        <f t="shared" ref="N594" si="1915">D594*I591+F594*I594-E594*J591-G594*J594</f>
        <v>0</v>
      </c>
      <c r="O594" s="41">
        <f t="shared" ref="O594" si="1916">(D594*J591+E594*I591+F594*J594+G594*I594)</f>
        <v>-0.68730502171202057</v>
      </c>
      <c r="P594" s="39">
        <f t="shared" ref="P594" si="1917">D594*K591+F594*K594-E594*L591-G594*L594</f>
        <v>1</v>
      </c>
      <c r="Q594" s="40">
        <f t="shared" ref="Q594" si="1918">(D594*L591+E594*K591+F594*L594+G594*K594)</f>
        <v>0</v>
      </c>
      <c r="S594" s="37">
        <v>0</v>
      </c>
      <c r="T594" s="41">
        <v>0</v>
      </c>
      <c r="U594" s="39">
        <v>1</v>
      </c>
      <c r="V594" s="40">
        <v>0</v>
      </c>
      <c r="X594" s="37">
        <f t="shared" ref="X594" si="1919">N594*S591+P594*S594-O594*T591-Q594*T594</f>
        <v>0</v>
      </c>
      <c r="Y594" s="41">
        <f t="shared" ref="Y594" si="1920">(N594*T591+O594*S591+P594*T594+Q594*S594)</f>
        <v>-0.68730502171202057</v>
      </c>
      <c r="Z594" s="39">
        <f t="shared" ref="Z594" si="1921">N594*U591+P594*U594-O594*V591-Q594*V594</f>
        <v>0.4939090117184276</v>
      </c>
      <c r="AA594" s="40">
        <f t="shared" ref="AA594" si="1922">(N594*V591+O594*U591+P594*V594+Q594*U594)</f>
        <v>0</v>
      </c>
      <c r="AB594" s="8"/>
      <c r="AC594" s="37">
        <v>0</v>
      </c>
      <c r="AD594" s="40">
        <f>-1/($AD$8*$B591)</f>
        <v>-0.47526470588235287</v>
      </c>
      <c r="AE594" s="39">
        <v>1</v>
      </c>
      <c r="AF594" s="40">
        <v>0</v>
      </c>
      <c r="AH594" s="37">
        <f>X594*AC591+Z594*AC594-Y594*AD591-AA594*AD594</f>
        <v>0</v>
      </c>
      <c r="AI594" s="41">
        <f>(X594*AD591+Y594*AC591+Z594*AD594+AA594*AC594)</f>
        <v>-0.92204254289902265</v>
      </c>
      <c r="AJ594" s="39">
        <f>X594*AE591+Z594*AE594-Y594*AF591-AA594*AF594</f>
        <v>0.4939090117184276</v>
      </c>
      <c r="AK594" s="40">
        <f>(X594*AF591+Y594*AE591+Z594*AF594+AA594*AE594)</f>
        <v>0</v>
      </c>
      <c r="AL594" s="8"/>
      <c r="AM594" s="54">
        <f t="shared" ref="AM594" si="1923">(180/PI())*ATAN(-1*(($AH582*AI591+AK591+$AH$8*AI594+AK594)/($AH$8*AH591+AJ591+$AH$8*AH594+AJ594)))</f>
        <v>66.619187998951816</v>
      </c>
      <c r="AO594" s="151">
        <f t="shared" ref="AO594" si="1924">20*LOG(((($AH$8*AH591+AJ591-$AH$8*AH594-AJ594)^2+($AH$8*AI591+AK591-$AH$8*AI594-AK594)^2)/(($AH$8*AH591+AJ591+$AH$8*AH594+AJ594)^2+($AH$8*AI591+AK591+$AH$8*AI594+AK594)^2))^0.5)</f>
        <v>-20.459975537608504</v>
      </c>
      <c r="AP594" s="149"/>
      <c r="AQ594" s="44"/>
      <c r="AR594" s="44"/>
      <c r="AS594" s="44"/>
      <c r="AT594" s="44"/>
    </row>
    <row r="595" spans="2:46" ht="18.649999999999999" customHeight="1">
      <c r="AO595" s="48"/>
    </row>
    <row r="596" spans="2:46" ht="18.649999999999999" customHeight="1" thickBot="1">
      <c r="E596" s="29" t="s">
        <v>9</v>
      </c>
      <c r="J596" s="29" t="s">
        <v>10</v>
      </c>
      <c r="O596" s="29" t="s">
        <v>11</v>
      </c>
      <c r="T596" s="29" t="s">
        <v>12</v>
      </c>
      <c r="Y596" s="29" t="s">
        <v>13</v>
      </c>
      <c r="AD596" s="29" t="s">
        <v>12</v>
      </c>
      <c r="AI596" s="29" t="s">
        <v>81</v>
      </c>
    </row>
    <row r="597" spans="2:46" ht="18.649999999999999" customHeight="1" thickBot="1">
      <c r="B597" s="28"/>
      <c r="D597" s="227" t="s">
        <v>70</v>
      </c>
      <c r="E597" s="228"/>
      <c r="F597" s="229" t="s">
        <v>71</v>
      </c>
      <c r="G597" s="230"/>
      <c r="H597" s="203"/>
      <c r="I597" s="231" t="s">
        <v>15</v>
      </c>
      <c r="J597" s="232"/>
      <c r="K597" s="233" t="s">
        <v>16</v>
      </c>
      <c r="L597" s="234"/>
      <c r="M597" s="30"/>
      <c r="N597" s="231" t="s">
        <v>72</v>
      </c>
      <c r="O597" s="232"/>
      <c r="P597" s="233" t="s">
        <v>73</v>
      </c>
      <c r="Q597" s="234"/>
      <c r="R597" s="30"/>
      <c r="S597" s="227" t="s">
        <v>74</v>
      </c>
      <c r="T597" s="228"/>
      <c r="U597" s="229" t="s">
        <v>75</v>
      </c>
      <c r="V597" s="230"/>
      <c r="W597" s="8"/>
      <c r="X597" s="231" t="s">
        <v>76</v>
      </c>
      <c r="Y597" s="232"/>
      <c r="Z597" s="233" t="s">
        <v>77</v>
      </c>
      <c r="AA597" s="234"/>
      <c r="AB597" s="8"/>
      <c r="AC597" s="231" t="s">
        <v>78</v>
      </c>
      <c r="AD597" s="232"/>
      <c r="AE597" s="233" t="s">
        <v>17</v>
      </c>
      <c r="AF597" s="234"/>
      <c r="AG597" s="8"/>
      <c r="AH597" s="231" t="s">
        <v>79</v>
      </c>
      <c r="AI597" s="232"/>
      <c r="AJ597" s="233" t="s">
        <v>80</v>
      </c>
      <c r="AK597" s="234"/>
      <c r="AL597" s="8"/>
      <c r="AM597" s="35" t="s">
        <v>82</v>
      </c>
      <c r="AO597" s="147" t="s">
        <v>83</v>
      </c>
      <c r="AP597" s="4"/>
      <c r="AQ597" s="44"/>
      <c r="AR597" s="44"/>
      <c r="AS597" s="44"/>
      <c r="AT597" s="44"/>
    </row>
    <row r="598" spans="2:46" ht="18.649999999999999" customHeight="1" thickTop="1" thickBot="1">
      <c r="B598" s="55">
        <v>1.72</v>
      </c>
      <c r="D598" s="37">
        <v>1</v>
      </c>
      <c r="E598" s="38">
        <v>0</v>
      </c>
      <c r="F598" s="39">
        <v>0</v>
      </c>
      <c r="G598" s="40">
        <f t="shared" ref="G598" si="1925">-1/($E$8*$B598)</f>
        <v>-0.37161627906976741</v>
      </c>
      <c r="I598" s="37">
        <v>1</v>
      </c>
      <c r="J598" s="41">
        <v>0</v>
      </c>
      <c r="K598" s="39">
        <v>0</v>
      </c>
      <c r="L598" s="40">
        <v>0</v>
      </c>
      <c r="N598" s="37">
        <f t="shared" ref="N598" si="1926">D598*I598+F598*I601-E598*J598-G598*J601</f>
        <v>0.74801564593087599</v>
      </c>
      <c r="O598" s="41">
        <f t="shared" ref="O598" si="1927">(D598*J598+E598*I598+F598*J601+G598*I601)</f>
        <v>0</v>
      </c>
      <c r="P598" s="39">
        <f t="shared" ref="P598" si="1928">D598*K598+F598*K601-E598*L598-G598*L601</f>
        <v>0</v>
      </c>
      <c r="Q598" s="40">
        <f t="shared" ref="Q598" si="1929">(D598*L598+E598*K598+F598*L601+G598*K601)</f>
        <v>-0.37161627906976741</v>
      </c>
      <c r="S598" s="37">
        <v>1</v>
      </c>
      <c r="T598" s="38">
        <v>0</v>
      </c>
      <c r="U598" s="39">
        <v>0</v>
      </c>
      <c r="V598" s="40">
        <f t="shared" ref="V598" si="1930">-1/($T$8*$B598)</f>
        <v>-0.72777906976744178</v>
      </c>
      <c r="X598" s="37">
        <f t="shared" ref="X598" si="1931">N598*S598+P598*S601-O598*T598-Q598*T601</f>
        <v>0.74801564593087599</v>
      </c>
      <c r="Y598" s="41">
        <f t="shared" ref="Y598" si="1932">(N598*T598+O598*S598+P598*T601+Q598*S601)</f>
        <v>0</v>
      </c>
      <c r="Z598" s="39">
        <f t="shared" ref="Z598" si="1933">N598*U598+P598*U601-O598*V598-Q598*V601</f>
        <v>0</v>
      </c>
      <c r="AA598" s="40">
        <f t="shared" ref="AA598" si="1934">(N598*V598+O598*U598+P598*V601+Q598*U601)</f>
        <v>-0.91600641003683236</v>
      </c>
      <c r="AB598" s="8"/>
      <c r="AC598" s="37">
        <v>1</v>
      </c>
      <c r="AD598" s="38">
        <v>0</v>
      </c>
      <c r="AE598" s="39">
        <v>0</v>
      </c>
      <c r="AF598" s="40">
        <v>0</v>
      </c>
      <c r="AH598" s="37">
        <f>X598*AC598+Z598*AC601-Y598*AD598-AA598*AD601</f>
        <v>0.31773228605340004</v>
      </c>
      <c r="AI598" s="41">
        <f>(X598*AD598+Y598*AC598+Z598*AD601+AA598*AC601)</f>
        <v>0</v>
      </c>
      <c r="AJ598" s="39">
        <f>X598*AE598+Z598*AE601-Y598*AF598-AA598*AF601</f>
        <v>0</v>
      </c>
      <c r="AK598" s="40">
        <f>(X598*AF598+Y598*AE598+Z598*AF601+AA598*AE601)</f>
        <v>-0.91600641003683236</v>
      </c>
      <c r="AL598" s="8"/>
      <c r="AM598" s="43">
        <f t="shared" ref="AM598" si="1935">20*LOG((2*$AH$8)/(($AH$8*AH598+AJ598+$AH$8*AH601+AJ601)^2+($AH$8*AI598+AK598+$AH$8*AI601+AK601)^2)^0.5)</f>
        <v>-3.8521042010899266E-2</v>
      </c>
      <c r="AO598" s="148">
        <f t="shared" ref="AO598" si="1936">((AH598^2+AI598^2)/(AH601^2+AI601^2))^0.5</f>
        <v>0.34686783358700946</v>
      </c>
      <c r="AP598" s="4"/>
      <c r="AQ598" s="44"/>
      <c r="AR598" s="44"/>
      <c r="AS598" s="44"/>
      <c r="AT598" s="44"/>
    </row>
    <row r="599" spans="2:46" ht="18.649999999999999" customHeight="1" thickBot="1">
      <c r="D599" s="45"/>
      <c r="G599" s="46"/>
      <c r="I599" s="45"/>
      <c r="L599" s="46"/>
      <c r="N599" s="45"/>
      <c r="Q599" s="46"/>
      <c r="S599" s="45"/>
      <c r="V599" s="46"/>
      <c r="X599" s="45"/>
      <c r="AA599" s="46"/>
      <c r="AC599" s="45"/>
      <c r="AF599" s="46"/>
      <c r="AH599" s="45"/>
      <c r="AK599" s="46"/>
      <c r="AO599" s="149"/>
      <c r="AP599" s="149"/>
      <c r="AQ599" s="44"/>
      <c r="AR599" s="44"/>
      <c r="AS599" s="44"/>
      <c r="AT599" s="44"/>
    </row>
    <row r="600" spans="2:46" ht="18.649999999999999" customHeight="1" thickBot="1">
      <c r="D600" s="227" t="s">
        <v>70</v>
      </c>
      <c r="E600" s="228"/>
      <c r="F600" s="229" t="s">
        <v>71</v>
      </c>
      <c r="G600" s="230"/>
      <c r="H600" s="203"/>
      <c r="I600" s="231" t="s">
        <v>15</v>
      </c>
      <c r="J600" s="232"/>
      <c r="K600" s="233" t="s">
        <v>16</v>
      </c>
      <c r="L600" s="234"/>
      <c r="M600" s="30"/>
      <c r="N600" s="231" t="s">
        <v>72</v>
      </c>
      <c r="O600" s="232"/>
      <c r="P600" s="233" t="s">
        <v>73</v>
      </c>
      <c r="Q600" s="234"/>
      <c r="R600" s="30"/>
      <c r="S600" s="227" t="s">
        <v>74</v>
      </c>
      <c r="T600" s="228"/>
      <c r="U600" s="229" t="s">
        <v>75</v>
      </c>
      <c r="V600" s="230"/>
      <c r="W600" s="8"/>
      <c r="X600" s="231" t="s">
        <v>76</v>
      </c>
      <c r="Y600" s="232"/>
      <c r="Z600" s="233" t="s">
        <v>77</v>
      </c>
      <c r="AA600" s="234"/>
      <c r="AB600" s="8"/>
      <c r="AC600" s="231" t="s">
        <v>78</v>
      </c>
      <c r="AD600" s="232"/>
      <c r="AE600" s="233" t="s">
        <v>17</v>
      </c>
      <c r="AF600" s="234"/>
      <c r="AG600" s="8"/>
      <c r="AH600" s="231" t="s">
        <v>79</v>
      </c>
      <c r="AI600" s="232"/>
      <c r="AJ600" s="233" t="s">
        <v>80</v>
      </c>
      <c r="AK600" s="234"/>
      <c r="AL600" s="8"/>
      <c r="AM600" s="52" t="s">
        <v>84</v>
      </c>
      <c r="AO600" s="150" t="s">
        <v>85</v>
      </c>
      <c r="AP600" s="149"/>
      <c r="AQ600" s="44"/>
      <c r="AR600" s="44"/>
      <c r="AS600" s="44"/>
      <c r="AT600" s="44"/>
    </row>
    <row r="601" spans="2:46" ht="18.649999999999999" customHeight="1" thickTop="1" thickBot="1">
      <c r="D601" s="37">
        <v>0</v>
      </c>
      <c r="E601" s="41">
        <v>0</v>
      </c>
      <c r="F601" s="39">
        <v>1</v>
      </c>
      <c r="G601" s="40">
        <v>0</v>
      </c>
      <c r="I601" s="37">
        <v>0</v>
      </c>
      <c r="J601" s="41">
        <f t="shared" ref="J601" si="1937">IF(0=(1-$J$8*$K$8*$B598^2),10^14,$B598*$K$8/(1-$J$8*$K$8*$B598^2))</f>
        <v>-0.67807673738053975</v>
      </c>
      <c r="K601" s="39">
        <v>1</v>
      </c>
      <c r="L601" s="40">
        <v>0</v>
      </c>
      <c r="N601" s="37">
        <f t="shared" ref="N601" si="1938">D601*I598+F601*I601-E601*J598-G601*J601</f>
        <v>0</v>
      </c>
      <c r="O601" s="41">
        <f t="shared" ref="O601" si="1939">(D601*J598+E601*I598+F601*J601+G601*I601)</f>
        <v>-0.67807673738053975</v>
      </c>
      <c r="P601" s="39">
        <f t="shared" ref="P601" si="1940">D601*K598+F601*K601-E601*L598-G601*L601</f>
        <v>1</v>
      </c>
      <c r="Q601" s="40">
        <f t="shared" ref="Q601" si="1941">(D601*L598+E601*K598+F601*L601+G601*K601)</f>
        <v>0</v>
      </c>
      <c r="S601" s="37">
        <v>0</v>
      </c>
      <c r="T601" s="41">
        <v>0</v>
      </c>
      <c r="U601" s="39">
        <v>1</v>
      </c>
      <c r="V601" s="40">
        <v>0</v>
      </c>
      <c r="X601" s="37">
        <f t="shared" ref="X601" si="1942">N601*S598+P601*S601-O601*T598-Q601*T601</f>
        <v>0</v>
      </c>
      <c r="Y601" s="41">
        <f t="shared" ref="Y601" si="1943">(N601*T598+O601*S598+P601*T601+Q601*S601)</f>
        <v>-0.67807673738053975</v>
      </c>
      <c r="Z601" s="39">
        <f t="shared" ref="Z601" si="1944">N601*U598+P601*U601-O601*V598-Q601*V601</f>
        <v>0.50650994283824891</v>
      </c>
      <c r="AA601" s="40">
        <f t="shared" ref="AA601" si="1945">(N601*V598+O601*U598+P601*V601+Q601*U601)</f>
        <v>0</v>
      </c>
      <c r="AB601" s="8"/>
      <c r="AC601" s="37">
        <v>0</v>
      </c>
      <c r="AD601" s="40">
        <f>-1/($AD$8*$B598)</f>
        <v>-0.46973837209302322</v>
      </c>
      <c r="AE601" s="39">
        <v>1</v>
      </c>
      <c r="AF601" s="40">
        <v>0</v>
      </c>
      <c r="AH601" s="37">
        <f>X601*AC598+Z601*AC601-Y601*AD598-AA601*AD601</f>
        <v>0</v>
      </c>
      <c r="AI601" s="41">
        <f>(X601*AD598+Y601*AC598+Z601*AD601+AA601*AC601)</f>
        <v>-0.91600389337830901</v>
      </c>
      <c r="AJ601" s="39">
        <f>X601*AE598+Z601*AE601-Y601*AF598-AA601*AF601</f>
        <v>0.50650994283824891</v>
      </c>
      <c r="AK601" s="40">
        <f>(X601*AF598+Y601*AE598+Z601*AF601+AA601*AE601)</f>
        <v>0</v>
      </c>
      <c r="AL601" s="8"/>
      <c r="AM601" s="54">
        <f t="shared" ref="AM601" si="1946">(180/PI())*ATAN(-1*(($AH589*AI598+AK598+$AH$8*AI601+AK601)/($AH$8*AH598+AJ598+$AH$8*AH601+AJ601)))</f>
        <v>65.776478746261276</v>
      </c>
      <c r="AO601" s="151">
        <f t="shared" ref="AO601" si="1947">20*LOG(((($AH$8*AH598+AJ598-$AH$8*AH601-AJ601)^2+($AH$8*AI598+AK598-$AH$8*AI601-AK601)^2)/(($AH$8*AH598+AJ598+$AH$8*AH601+AJ601)^2+($AH$8*AI598+AK598+$AH$8*AI601+AK601)^2))^0.5)</f>
        <v>-20.540109132954321</v>
      </c>
      <c r="AP601" s="149"/>
      <c r="AQ601" s="44"/>
      <c r="AR601" s="44"/>
      <c r="AS601" s="44"/>
      <c r="AT601" s="44"/>
    </row>
    <row r="602" spans="2:46" ht="18.649999999999999" customHeight="1">
      <c r="AO602" s="48"/>
    </row>
    <row r="603" spans="2:46" ht="18.649999999999999" customHeight="1" thickBot="1">
      <c r="E603" s="29" t="s">
        <v>9</v>
      </c>
      <c r="J603" s="29" t="s">
        <v>10</v>
      </c>
      <c r="O603" s="29" t="s">
        <v>11</v>
      </c>
      <c r="T603" s="29" t="s">
        <v>12</v>
      </c>
      <c r="Y603" s="29" t="s">
        <v>13</v>
      </c>
      <c r="AD603" s="29" t="s">
        <v>12</v>
      </c>
      <c r="AI603" s="29" t="s">
        <v>81</v>
      </c>
    </row>
    <row r="604" spans="2:46" ht="18.649999999999999" customHeight="1" thickBot="1">
      <c r="B604" s="28"/>
      <c r="D604" s="227" t="s">
        <v>70</v>
      </c>
      <c r="E604" s="228"/>
      <c r="F604" s="229" t="s">
        <v>71</v>
      </c>
      <c r="G604" s="230"/>
      <c r="H604" s="203"/>
      <c r="I604" s="231" t="s">
        <v>15</v>
      </c>
      <c r="J604" s="232"/>
      <c r="K604" s="233" t="s">
        <v>16</v>
      </c>
      <c r="L604" s="234"/>
      <c r="M604" s="30"/>
      <c r="N604" s="231" t="s">
        <v>72</v>
      </c>
      <c r="O604" s="232"/>
      <c r="P604" s="233" t="s">
        <v>73</v>
      </c>
      <c r="Q604" s="234"/>
      <c r="R604" s="30"/>
      <c r="S604" s="227" t="s">
        <v>74</v>
      </c>
      <c r="T604" s="228"/>
      <c r="U604" s="229" t="s">
        <v>75</v>
      </c>
      <c r="V604" s="230"/>
      <c r="W604" s="8"/>
      <c r="X604" s="231" t="s">
        <v>76</v>
      </c>
      <c r="Y604" s="232"/>
      <c r="Z604" s="233" t="s">
        <v>77</v>
      </c>
      <c r="AA604" s="234"/>
      <c r="AB604" s="8"/>
      <c r="AC604" s="231" t="s">
        <v>78</v>
      </c>
      <c r="AD604" s="232"/>
      <c r="AE604" s="233" t="s">
        <v>17</v>
      </c>
      <c r="AF604" s="234"/>
      <c r="AG604" s="8"/>
      <c r="AH604" s="231" t="s">
        <v>79</v>
      </c>
      <c r="AI604" s="232"/>
      <c r="AJ604" s="233" t="s">
        <v>80</v>
      </c>
      <c r="AK604" s="234"/>
      <c r="AL604" s="8"/>
      <c r="AM604" s="35" t="s">
        <v>82</v>
      </c>
      <c r="AO604" s="147" t="s">
        <v>83</v>
      </c>
      <c r="AP604" s="4"/>
      <c r="AQ604" s="44"/>
      <c r="AR604" s="44"/>
      <c r="AS604" s="44"/>
      <c r="AT604" s="44"/>
    </row>
    <row r="605" spans="2:46" ht="18.649999999999999" customHeight="1" thickTop="1" thickBot="1">
      <c r="B605" s="55">
        <v>1.74</v>
      </c>
      <c r="D605" s="37">
        <v>1</v>
      </c>
      <c r="E605" s="38">
        <v>0</v>
      </c>
      <c r="F605" s="39">
        <v>0</v>
      </c>
      <c r="G605" s="40">
        <f t="shared" ref="G605" si="1948">-1/($E$8*$B605)</f>
        <v>-0.36734482758620685</v>
      </c>
      <c r="I605" s="37">
        <v>1</v>
      </c>
      <c r="J605" s="41">
        <v>0</v>
      </c>
      <c r="K605" s="39">
        <v>0</v>
      </c>
      <c r="L605" s="40">
        <v>0</v>
      </c>
      <c r="N605" s="37">
        <f t="shared" ref="N605" si="1949">D605*I605+F605*I608-E605*J605-G605*J608</f>
        <v>0.75420710979538985</v>
      </c>
      <c r="O605" s="41">
        <f t="shared" ref="O605" si="1950">(D605*J605+E605*I605+F605*J608+G605*I608)</f>
        <v>0</v>
      </c>
      <c r="P605" s="39">
        <f t="shared" ref="P605" si="1951">D605*K605+F605*K608-E605*L605-G605*L608</f>
        <v>0</v>
      </c>
      <c r="Q605" s="40">
        <f t="shared" ref="Q605" si="1952">(D605*L605+E605*K605+F605*L608+G605*K608)</f>
        <v>-0.36734482758620685</v>
      </c>
      <c r="S605" s="37">
        <v>1</v>
      </c>
      <c r="T605" s="38">
        <v>0</v>
      </c>
      <c r="U605" s="39">
        <v>0</v>
      </c>
      <c r="V605" s="40">
        <f t="shared" ref="V605" si="1953">-1/($T$8*$B605)</f>
        <v>-0.71941379310344811</v>
      </c>
      <c r="X605" s="37">
        <f t="shared" ref="X605" si="1954">N605*S605+P605*S608-O605*T605-Q605*T608</f>
        <v>0.75420710979538985</v>
      </c>
      <c r="Y605" s="41">
        <f t="shared" ref="Y605" si="1955">(N605*T605+O605*S605+P605*T608+Q605*S608)</f>
        <v>0</v>
      </c>
      <c r="Z605" s="39">
        <f t="shared" ref="Z605" si="1956">N605*U605+P605*U608-O605*V605-Q605*V608</f>
        <v>0</v>
      </c>
      <c r="AA605" s="40">
        <f t="shared" ref="AA605" si="1957">(N605*V605+O605*U605+P605*V608+Q605*U608)</f>
        <v>-0.90993182522969707</v>
      </c>
      <c r="AB605" s="8"/>
      <c r="AC605" s="37">
        <v>1</v>
      </c>
      <c r="AD605" s="38">
        <v>0</v>
      </c>
      <c r="AE605" s="39">
        <v>0</v>
      </c>
      <c r="AF605" s="40">
        <v>0</v>
      </c>
      <c r="AH605" s="37">
        <f>X605*AC605+Z605*AC608-Y605*AD605-AA605*AD608</f>
        <v>0.33169020278715211</v>
      </c>
      <c r="AI605" s="41">
        <f>(X605*AD605+Y605*AC605+Z605*AD608+AA605*AC608)</f>
        <v>0</v>
      </c>
      <c r="AJ605" s="39">
        <f>X605*AE605+Z605*AE608-Y605*AF605-AA605*AF608</f>
        <v>0</v>
      </c>
      <c r="AK605" s="40">
        <f>(X605*AF605+Y605*AE605+Z605*AF608+AA605*AE608)</f>
        <v>-0.90993182522969707</v>
      </c>
      <c r="AL605" s="8"/>
      <c r="AM605" s="43">
        <f t="shared" ref="AM605" si="1958">20*LOG((2*$AH$8)/(($AH$8*AH605+AJ605+$AH$8*AH608+AJ608)^2+($AH$8*AI605+AK605+$AH$8*AI608+AK608)^2)^0.5)</f>
        <v>-3.7780054416402489E-2</v>
      </c>
      <c r="AO605" s="148">
        <f t="shared" ref="AO605" si="1959">((AH605^2+AI605^2)/(AH608^2+AI608^2))^0.5</f>
        <v>0.36452300946509936</v>
      </c>
      <c r="AP605" s="4"/>
      <c r="AQ605" s="44"/>
      <c r="AR605" s="44"/>
      <c r="AS605" s="44"/>
      <c r="AT605" s="44"/>
    </row>
    <row r="606" spans="2:46" ht="18.649999999999999" customHeight="1" thickBot="1">
      <c r="D606" s="45"/>
      <c r="G606" s="46"/>
      <c r="I606" s="45"/>
      <c r="L606" s="46"/>
      <c r="N606" s="45"/>
      <c r="Q606" s="46"/>
      <c r="S606" s="45"/>
      <c r="V606" s="46"/>
      <c r="X606" s="45"/>
      <c r="AA606" s="46"/>
      <c r="AC606" s="45"/>
      <c r="AF606" s="46"/>
      <c r="AH606" s="45"/>
      <c r="AK606" s="46"/>
      <c r="AO606" s="149"/>
      <c r="AP606" s="149"/>
      <c r="AQ606" s="44"/>
      <c r="AR606" s="44"/>
      <c r="AS606" s="44"/>
      <c r="AT606" s="44"/>
    </row>
    <row r="607" spans="2:46" ht="18.649999999999999" customHeight="1" thickBot="1">
      <c r="D607" s="227" t="s">
        <v>70</v>
      </c>
      <c r="E607" s="228"/>
      <c r="F607" s="229" t="s">
        <v>71</v>
      </c>
      <c r="G607" s="230"/>
      <c r="H607" s="203"/>
      <c r="I607" s="231" t="s">
        <v>15</v>
      </c>
      <c r="J607" s="232"/>
      <c r="K607" s="233" t="s">
        <v>16</v>
      </c>
      <c r="L607" s="234"/>
      <c r="M607" s="30"/>
      <c r="N607" s="231" t="s">
        <v>72</v>
      </c>
      <c r="O607" s="232"/>
      <c r="P607" s="233" t="s">
        <v>73</v>
      </c>
      <c r="Q607" s="234"/>
      <c r="R607" s="30"/>
      <c r="S607" s="227" t="s">
        <v>74</v>
      </c>
      <c r="T607" s="228"/>
      <c r="U607" s="229" t="s">
        <v>75</v>
      </c>
      <c r="V607" s="230"/>
      <c r="W607" s="8"/>
      <c r="X607" s="231" t="s">
        <v>76</v>
      </c>
      <c r="Y607" s="232"/>
      <c r="Z607" s="233" t="s">
        <v>77</v>
      </c>
      <c r="AA607" s="234"/>
      <c r="AB607" s="8"/>
      <c r="AC607" s="231" t="s">
        <v>78</v>
      </c>
      <c r="AD607" s="232"/>
      <c r="AE607" s="233" t="s">
        <v>17</v>
      </c>
      <c r="AF607" s="234"/>
      <c r="AG607" s="8"/>
      <c r="AH607" s="231" t="s">
        <v>79</v>
      </c>
      <c r="AI607" s="232"/>
      <c r="AJ607" s="233" t="s">
        <v>80</v>
      </c>
      <c r="AK607" s="234"/>
      <c r="AL607" s="8"/>
      <c r="AM607" s="52" t="s">
        <v>84</v>
      </c>
      <c r="AO607" s="150" t="s">
        <v>85</v>
      </c>
      <c r="AP607" s="149"/>
      <c r="AQ607" s="44"/>
      <c r="AR607" s="44"/>
      <c r="AS607" s="44"/>
      <c r="AT607" s="44"/>
    </row>
    <row r="608" spans="2:46" ht="18.649999999999999" customHeight="1" thickTop="1" thickBot="1">
      <c r="D608" s="37">
        <v>0</v>
      </c>
      <c r="E608" s="41">
        <v>0</v>
      </c>
      <c r="F608" s="39">
        <v>1</v>
      </c>
      <c r="G608" s="40">
        <v>0</v>
      </c>
      <c r="I608" s="37">
        <v>0</v>
      </c>
      <c r="J608" s="41">
        <f t="shared" ref="J608" si="1960">IF(0=(1-$J$8*$K$8*$B605^2),10^14,$B605*$K$8/(1-$J$8*$K$8*$B605^2))</f>
        <v>-0.66910671322009718</v>
      </c>
      <c r="K608" s="39">
        <v>1</v>
      </c>
      <c r="L608" s="40">
        <v>0</v>
      </c>
      <c r="N608" s="37">
        <f t="shared" ref="N608" si="1961">D608*I605+F608*I608-E608*J605-G608*J608</f>
        <v>0</v>
      </c>
      <c r="O608" s="41">
        <f t="shared" ref="O608" si="1962">(D608*J605+E608*I605+F608*J608+G608*I608)</f>
        <v>-0.66910671322009718</v>
      </c>
      <c r="P608" s="39">
        <f t="shared" ref="P608" si="1963">D608*K605+F608*K608-E608*L605-G608*L608</f>
        <v>1</v>
      </c>
      <c r="Q608" s="40">
        <f t="shared" ref="Q608" si="1964">(D608*L605+E608*K605+F608*L608+G608*K608)</f>
        <v>0</v>
      </c>
      <c r="S608" s="37">
        <v>0</v>
      </c>
      <c r="T608" s="41">
        <v>0</v>
      </c>
      <c r="U608" s="39">
        <v>1</v>
      </c>
      <c r="V608" s="40">
        <v>0</v>
      </c>
      <c r="X608" s="37">
        <f t="shared" ref="X608" si="1965">N608*S605+P608*S608-O608*T605-Q608*T608</f>
        <v>0</v>
      </c>
      <c r="Y608" s="41">
        <f t="shared" ref="Y608" si="1966">(N608*T605+O608*S605+P608*T608+Q608*S608)</f>
        <v>-0.66910671322009718</v>
      </c>
      <c r="Z608" s="39">
        <f t="shared" ref="Z608" si="1967">N608*U605+P608*U608-O608*V605-Q608*V608</f>
        <v>0.51863540145134879</v>
      </c>
      <c r="AA608" s="40">
        <f t="shared" ref="AA608" si="1968">(N608*V605+O608*U605+P608*V608+Q608*U608)</f>
        <v>0</v>
      </c>
      <c r="AB608" s="8"/>
      <c r="AC608" s="37">
        <v>0</v>
      </c>
      <c r="AD608" s="40">
        <f>-1/($AD$8*$B605)</f>
        <v>-0.46433908045977007</v>
      </c>
      <c r="AE608" s="39">
        <v>1</v>
      </c>
      <c r="AF608" s="40">
        <v>0</v>
      </c>
      <c r="AH608" s="37">
        <f>X608*AC605+Z608*AC608-Y608*AD605-AA608*AD608</f>
        <v>0</v>
      </c>
      <c r="AI608" s="41">
        <f>(X608*AD605+Y608*AC605+Z608*AD608+AA608*AC608)</f>
        <v>-0.90992939862390021</v>
      </c>
      <c r="AJ608" s="39">
        <f>X608*AE605+Z608*AE608-Y608*AF605-AA608*AF608</f>
        <v>0.51863540145134879</v>
      </c>
      <c r="AK608" s="40">
        <f>(X608*AF605+Y608*AE605+Z608*AF608+AA608*AE608)</f>
        <v>0</v>
      </c>
      <c r="AL608" s="8"/>
      <c r="AM608" s="54">
        <f t="shared" ref="AM608" si="1969">(180/PI())*ATAN(-1*(($AH596*AI605+AK605+$AH$8*AI608+AK608)/($AH$8*AH605+AJ605+$AH$8*AH608+AJ608)))</f>
        <v>64.955784790468158</v>
      </c>
      <c r="AO608" s="151">
        <f t="shared" ref="AO608" si="1970">20*LOG(((($AH$8*AH605+AJ605-$AH$8*AH608-AJ608)^2+($AH$8*AI605+AK605-$AH$8*AI608-AK608)^2)/(($AH$8*AH605+AJ605+$AH$8*AH608+AJ608)^2+($AH$8*AI605+AK605+$AH$8*AI608+AK608)^2))^0.5)</f>
        <v>-20.624093655032972</v>
      </c>
      <c r="AP608" s="149"/>
      <c r="AQ608" s="44"/>
      <c r="AR608" s="44"/>
      <c r="AS608" s="44"/>
      <c r="AT608" s="44"/>
    </row>
    <row r="609" spans="2:46" ht="18.649999999999999" customHeight="1">
      <c r="AO609" s="48"/>
    </row>
    <row r="610" spans="2:46" ht="18.649999999999999" customHeight="1" thickBot="1">
      <c r="E610" s="29" t="s">
        <v>9</v>
      </c>
      <c r="J610" s="29" t="s">
        <v>10</v>
      </c>
      <c r="O610" s="29" t="s">
        <v>11</v>
      </c>
      <c r="T610" s="29" t="s">
        <v>12</v>
      </c>
      <c r="Y610" s="29" t="s">
        <v>13</v>
      </c>
      <c r="AD610" s="29" t="s">
        <v>12</v>
      </c>
      <c r="AI610" s="29" t="s">
        <v>81</v>
      </c>
    </row>
    <row r="611" spans="2:46" ht="18.649999999999999" customHeight="1" thickBot="1">
      <c r="B611" s="28"/>
      <c r="D611" s="227" t="s">
        <v>70</v>
      </c>
      <c r="E611" s="228"/>
      <c r="F611" s="229" t="s">
        <v>71</v>
      </c>
      <c r="G611" s="230"/>
      <c r="H611" s="203"/>
      <c r="I611" s="231" t="s">
        <v>15</v>
      </c>
      <c r="J611" s="232"/>
      <c r="K611" s="233" t="s">
        <v>16</v>
      </c>
      <c r="L611" s="234"/>
      <c r="M611" s="30"/>
      <c r="N611" s="231" t="s">
        <v>72</v>
      </c>
      <c r="O611" s="232"/>
      <c r="P611" s="233" t="s">
        <v>73</v>
      </c>
      <c r="Q611" s="234"/>
      <c r="R611" s="30"/>
      <c r="S611" s="227" t="s">
        <v>74</v>
      </c>
      <c r="T611" s="228"/>
      <c r="U611" s="229" t="s">
        <v>75</v>
      </c>
      <c r="V611" s="230"/>
      <c r="W611" s="8"/>
      <c r="X611" s="231" t="s">
        <v>76</v>
      </c>
      <c r="Y611" s="232"/>
      <c r="Z611" s="233" t="s">
        <v>77</v>
      </c>
      <c r="AA611" s="234"/>
      <c r="AB611" s="8"/>
      <c r="AC611" s="231" t="s">
        <v>78</v>
      </c>
      <c r="AD611" s="232"/>
      <c r="AE611" s="233" t="s">
        <v>17</v>
      </c>
      <c r="AF611" s="234"/>
      <c r="AG611" s="8"/>
      <c r="AH611" s="231" t="s">
        <v>79</v>
      </c>
      <c r="AI611" s="232"/>
      <c r="AJ611" s="233" t="s">
        <v>80</v>
      </c>
      <c r="AK611" s="234"/>
      <c r="AL611" s="8"/>
      <c r="AM611" s="35" t="s">
        <v>82</v>
      </c>
      <c r="AO611" s="147" t="s">
        <v>83</v>
      </c>
      <c r="AP611" s="4"/>
      <c r="AQ611" s="44"/>
      <c r="AR611" s="44"/>
      <c r="AS611" s="44"/>
      <c r="AT611" s="44"/>
    </row>
    <row r="612" spans="2:46" ht="18.649999999999999" customHeight="1" thickTop="1" thickBot="1">
      <c r="B612" s="55">
        <v>1.76</v>
      </c>
      <c r="D612" s="37">
        <v>1</v>
      </c>
      <c r="E612" s="38">
        <v>0</v>
      </c>
      <c r="F612" s="39">
        <v>0</v>
      </c>
      <c r="G612" s="40">
        <f t="shared" ref="G612" si="1971">-1/($E$8*$B612)</f>
        <v>-0.36317045454545455</v>
      </c>
      <c r="I612" s="37">
        <v>1</v>
      </c>
      <c r="J612" s="41">
        <v>0</v>
      </c>
      <c r="K612" s="39">
        <v>0</v>
      </c>
      <c r="L612" s="40">
        <v>0</v>
      </c>
      <c r="N612" s="37">
        <f t="shared" ref="N612" si="1972">D612*I612+F612*I615-E612*J612-G612*J615</f>
        <v>0.7601681033764236</v>
      </c>
      <c r="O612" s="41">
        <f t="shared" ref="O612" si="1973">(D612*J612+E612*I612+F612*J615+G612*I615)</f>
        <v>0</v>
      </c>
      <c r="P612" s="39">
        <f t="shared" ref="P612" si="1974">D612*K612+F612*K615-E612*L612-G612*L615</f>
        <v>0</v>
      </c>
      <c r="Q612" s="40">
        <f t="shared" ref="Q612" si="1975">(D612*L612+E612*K612+F612*L615+G612*K615)</f>
        <v>-0.36317045454545455</v>
      </c>
      <c r="S612" s="37">
        <v>1</v>
      </c>
      <c r="T612" s="38">
        <v>0</v>
      </c>
      <c r="U612" s="39">
        <v>0</v>
      </c>
      <c r="V612" s="40">
        <f t="shared" ref="V612" si="1976">-1/($T$8*$B612)</f>
        <v>-0.71123863636363627</v>
      </c>
      <c r="X612" s="37">
        <f t="shared" ref="X612" si="1977">N612*S612+P612*S615-O612*T612-Q612*T615</f>
        <v>0.7601681033764236</v>
      </c>
      <c r="Y612" s="41">
        <f t="shared" ref="Y612" si="1978">(N612*T612+O612*S612+P612*T615+Q612*S615)</f>
        <v>0</v>
      </c>
      <c r="Z612" s="39">
        <f t="shared" ref="Z612" si="1979">N612*U612+P612*U615-O612*V612-Q612*V615</f>
        <v>0</v>
      </c>
      <c r="AA612" s="40">
        <f t="shared" ref="AA612" si="1980">(N612*V612+O612*U612+P612*V615+Q612*U615)</f>
        <v>-0.90383137979803374</v>
      </c>
      <c r="AB612" s="8"/>
      <c r="AC612" s="37">
        <v>1</v>
      </c>
      <c r="AD612" s="38">
        <v>0</v>
      </c>
      <c r="AE612" s="39">
        <v>0</v>
      </c>
      <c r="AF612" s="40">
        <v>0</v>
      </c>
      <c r="AH612" s="37">
        <f>X612*AC612+Z612*AC615-Y612*AD612-AA612*AD615</f>
        <v>0.34525301058788876</v>
      </c>
      <c r="AI612" s="41">
        <f>(X612*AD612+Y612*AC612+Z612*AD615+AA612*AC615)</f>
        <v>0</v>
      </c>
      <c r="AJ612" s="39">
        <f>X612*AE612+Z612*AE615-Y612*AF612-AA612*AF615</f>
        <v>0</v>
      </c>
      <c r="AK612" s="40">
        <f>(X612*AF612+Y612*AE612+Z612*AF615+AA612*AE615)</f>
        <v>-0.90383137979803374</v>
      </c>
      <c r="AL612" s="8"/>
      <c r="AM612" s="43">
        <f t="shared" ref="AM612" si="1981">20*LOG((2*$AH$8)/(($AH$8*AH612+AJ612+$AH$8*AH615+AJ615)^2+($AH$8*AI612+AK612+$AH$8*AI615+AK615)^2)^0.5)</f>
        <v>-3.7023755727021213E-2</v>
      </c>
      <c r="AO612" s="148">
        <f t="shared" ref="AO612" si="1982">((AH612^2+AI612^2)/(AH615^2+AI615^2))^0.5</f>
        <v>0.3819892874756744</v>
      </c>
      <c r="AP612" s="4"/>
      <c r="AQ612" s="44"/>
      <c r="AR612" s="44"/>
      <c r="AS612" s="44"/>
      <c r="AT612" s="44"/>
    </row>
    <row r="613" spans="2:46" ht="18.649999999999999" customHeight="1" thickBot="1">
      <c r="D613" s="45"/>
      <c r="G613" s="46"/>
      <c r="I613" s="45"/>
      <c r="L613" s="46"/>
      <c r="N613" s="45"/>
      <c r="Q613" s="46"/>
      <c r="S613" s="45"/>
      <c r="V613" s="46"/>
      <c r="X613" s="45"/>
      <c r="AA613" s="46"/>
      <c r="AC613" s="45"/>
      <c r="AF613" s="46"/>
      <c r="AH613" s="45"/>
      <c r="AK613" s="46"/>
      <c r="AO613" s="149"/>
      <c r="AP613" s="149"/>
      <c r="AQ613" s="44"/>
      <c r="AR613" s="44"/>
      <c r="AS613" s="44"/>
      <c r="AT613" s="44"/>
    </row>
    <row r="614" spans="2:46" ht="18.649999999999999" customHeight="1" thickBot="1">
      <c r="D614" s="227" t="s">
        <v>70</v>
      </c>
      <c r="E614" s="228"/>
      <c r="F614" s="229" t="s">
        <v>71</v>
      </c>
      <c r="G614" s="230"/>
      <c r="H614" s="203"/>
      <c r="I614" s="231" t="s">
        <v>15</v>
      </c>
      <c r="J614" s="232"/>
      <c r="K614" s="233" t="s">
        <v>16</v>
      </c>
      <c r="L614" s="234"/>
      <c r="M614" s="30"/>
      <c r="N614" s="231" t="s">
        <v>72</v>
      </c>
      <c r="O614" s="232"/>
      <c r="P614" s="233" t="s">
        <v>73</v>
      </c>
      <c r="Q614" s="234"/>
      <c r="R614" s="30"/>
      <c r="S614" s="227" t="s">
        <v>74</v>
      </c>
      <c r="T614" s="228"/>
      <c r="U614" s="229" t="s">
        <v>75</v>
      </c>
      <c r="V614" s="230"/>
      <c r="W614" s="8"/>
      <c r="X614" s="231" t="s">
        <v>76</v>
      </c>
      <c r="Y614" s="232"/>
      <c r="Z614" s="233" t="s">
        <v>77</v>
      </c>
      <c r="AA614" s="234"/>
      <c r="AB614" s="8"/>
      <c r="AC614" s="231" t="s">
        <v>78</v>
      </c>
      <c r="AD614" s="232"/>
      <c r="AE614" s="233" t="s">
        <v>17</v>
      </c>
      <c r="AF614" s="234"/>
      <c r="AG614" s="8"/>
      <c r="AH614" s="231" t="s">
        <v>79</v>
      </c>
      <c r="AI614" s="232"/>
      <c r="AJ614" s="233" t="s">
        <v>80</v>
      </c>
      <c r="AK614" s="234"/>
      <c r="AL614" s="8"/>
      <c r="AM614" s="52" t="s">
        <v>84</v>
      </c>
      <c r="AO614" s="150" t="s">
        <v>85</v>
      </c>
      <c r="AP614" s="149"/>
      <c r="AQ614" s="44"/>
      <c r="AR614" s="44"/>
      <c r="AS614" s="44"/>
      <c r="AT614" s="44"/>
    </row>
    <row r="615" spans="2:46" ht="18.649999999999999" customHeight="1" thickTop="1" thickBot="1">
      <c r="D615" s="37">
        <v>0</v>
      </c>
      <c r="E615" s="41">
        <v>0</v>
      </c>
      <c r="F615" s="39">
        <v>1</v>
      </c>
      <c r="G615" s="40">
        <v>0</v>
      </c>
      <c r="I615" s="37">
        <v>0</v>
      </c>
      <c r="J615" s="41">
        <f t="shared" ref="J615" si="1983">IF(0=(1-$J$8*$K$8*$B612^2),10^14,$B612*$K$8/(1-$J$8*$K$8*$B612^2))</f>
        <v>-0.66038383250022592</v>
      </c>
      <c r="K615" s="39">
        <v>1</v>
      </c>
      <c r="L615" s="40">
        <v>0</v>
      </c>
      <c r="N615" s="37">
        <f t="shared" ref="N615" si="1984">D615*I612+F615*I615-E615*J612-G615*J615</f>
        <v>0</v>
      </c>
      <c r="O615" s="41">
        <f t="shared" ref="O615" si="1985">(D615*J612+E615*I612+F615*J615+G615*I615)</f>
        <v>-0.66038383250022592</v>
      </c>
      <c r="P615" s="39">
        <f t="shared" ref="P615" si="1986">D615*K612+F615*K615-E615*L612-G615*L615</f>
        <v>1</v>
      </c>
      <c r="Q615" s="40">
        <f t="shared" ref="Q615" si="1987">(D615*L612+E615*K612+F615*L615+G615*K615)</f>
        <v>0</v>
      </c>
      <c r="S615" s="37">
        <v>0</v>
      </c>
      <c r="T615" s="41">
        <v>0</v>
      </c>
      <c r="U615" s="39">
        <v>1</v>
      </c>
      <c r="V615" s="40">
        <v>0</v>
      </c>
      <c r="X615" s="37">
        <f t="shared" ref="X615" si="1988">N615*S612+P615*S615-O615*T612-Q615*T615</f>
        <v>0</v>
      </c>
      <c r="Y615" s="41">
        <f t="shared" ref="Y615" si="1989">(N615*T612+O615*S612+P615*T615+Q615*S615)</f>
        <v>-0.66038383250022592</v>
      </c>
      <c r="Z615" s="39">
        <f t="shared" ref="Z615" si="1990">N615*U612+P615*U615-O615*V612-Q615*V615</f>
        <v>0.5303095034959473</v>
      </c>
      <c r="AA615" s="40">
        <f t="shared" ref="AA615" si="1991">(N615*V612+O615*U612+P615*V615+Q615*U615)</f>
        <v>0</v>
      </c>
      <c r="AB615" s="8"/>
      <c r="AC615" s="37">
        <v>0</v>
      </c>
      <c r="AD615" s="40">
        <f>-1/($AD$8*$B612)</f>
        <v>-0.45906249999999998</v>
      </c>
      <c r="AE615" s="39">
        <v>1</v>
      </c>
      <c r="AF615" s="40">
        <v>0</v>
      </c>
      <c r="AH615" s="37">
        <f>X615*AC612+Z615*AC615-Y615*AD612-AA615*AD615</f>
        <v>0</v>
      </c>
      <c r="AI615" s="41">
        <f>(X615*AD612+Y615*AC612+Z615*AD615+AA615*AC615)</f>
        <v>-0.90382903894883415</v>
      </c>
      <c r="AJ615" s="39">
        <f>X615*AE612+Z615*AE615-Y615*AF612-AA615*AF615</f>
        <v>0.5303095034959473</v>
      </c>
      <c r="AK615" s="40">
        <f>(X615*AF612+Y615*AE612+Z615*AF615+AA615*AE615)</f>
        <v>0</v>
      </c>
      <c r="AL615" s="8"/>
      <c r="AM615" s="54">
        <f t="shared" ref="AM615" si="1992">(180/PI())*ATAN(-1*(($AH603*AI612+AK612+$AH$8*AI615+AK615)/($AH$8*AH612+AJ612+$AH$8*AH615+AJ615)))</f>
        <v>64.156202954168577</v>
      </c>
      <c r="AO615" s="151">
        <f t="shared" ref="AO615" si="1993">20*LOG(((($AH$8*AH612+AJ612-$AH$8*AH615-AJ615)^2+($AH$8*AI612+AK612-$AH$8*AI615-AK615)^2)/(($AH$8*AH612+AJ612+$AH$8*AH615+AJ615)^2+($AH$8*AI612+AK612+$AH$8*AI615+AK615)^2))^0.5)</f>
        <v>-20.711537120470297</v>
      </c>
      <c r="AP615" s="149"/>
      <c r="AQ615" s="44"/>
      <c r="AR615" s="44"/>
      <c r="AS615" s="44"/>
      <c r="AT615" s="44"/>
    </row>
    <row r="616" spans="2:46" ht="18.649999999999999" customHeight="1">
      <c r="AO616" s="48"/>
    </row>
    <row r="617" spans="2:46" ht="18.649999999999999" customHeight="1" thickBot="1">
      <c r="E617" s="29" t="s">
        <v>9</v>
      </c>
      <c r="J617" s="29" t="s">
        <v>10</v>
      </c>
      <c r="O617" s="29" t="s">
        <v>11</v>
      </c>
      <c r="T617" s="29" t="s">
        <v>12</v>
      </c>
      <c r="Y617" s="29" t="s">
        <v>13</v>
      </c>
      <c r="AD617" s="29" t="s">
        <v>12</v>
      </c>
      <c r="AI617" s="29" t="s">
        <v>81</v>
      </c>
    </row>
    <row r="618" spans="2:46" ht="18.649999999999999" customHeight="1" thickBot="1">
      <c r="B618" s="28"/>
      <c r="D618" s="227" t="s">
        <v>70</v>
      </c>
      <c r="E618" s="228"/>
      <c r="F618" s="229" t="s">
        <v>71</v>
      </c>
      <c r="G618" s="230"/>
      <c r="H618" s="203"/>
      <c r="I618" s="231" t="s">
        <v>15</v>
      </c>
      <c r="J618" s="232"/>
      <c r="K618" s="233" t="s">
        <v>16</v>
      </c>
      <c r="L618" s="234"/>
      <c r="M618" s="30"/>
      <c r="N618" s="231" t="s">
        <v>72</v>
      </c>
      <c r="O618" s="232"/>
      <c r="P618" s="233" t="s">
        <v>73</v>
      </c>
      <c r="Q618" s="234"/>
      <c r="R618" s="30"/>
      <c r="S618" s="227" t="s">
        <v>74</v>
      </c>
      <c r="T618" s="228"/>
      <c r="U618" s="229" t="s">
        <v>75</v>
      </c>
      <c r="V618" s="230"/>
      <c r="W618" s="8"/>
      <c r="X618" s="231" t="s">
        <v>76</v>
      </c>
      <c r="Y618" s="232"/>
      <c r="Z618" s="233" t="s">
        <v>77</v>
      </c>
      <c r="AA618" s="234"/>
      <c r="AB618" s="8"/>
      <c r="AC618" s="231" t="s">
        <v>78</v>
      </c>
      <c r="AD618" s="232"/>
      <c r="AE618" s="233" t="s">
        <v>17</v>
      </c>
      <c r="AF618" s="234"/>
      <c r="AG618" s="8"/>
      <c r="AH618" s="231" t="s">
        <v>79</v>
      </c>
      <c r="AI618" s="232"/>
      <c r="AJ618" s="233" t="s">
        <v>80</v>
      </c>
      <c r="AK618" s="234"/>
      <c r="AL618" s="8"/>
      <c r="AM618" s="35" t="s">
        <v>82</v>
      </c>
      <c r="AO618" s="147" t="s">
        <v>83</v>
      </c>
      <c r="AP618" s="4"/>
      <c r="AQ618" s="44"/>
      <c r="AR618" s="44"/>
      <c r="AS618" s="44"/>
      <c r="AT618" s="44"/>
    </row>
    <row r="619" spans="2:46" ht="18.649999999999999" customHeight="1" thickTop="1" thickBot="1">
      <c r="B619" s="55">
        <v>1.78</v>
      </c>
      <c r="D619" s="37">
        <v>1</v>
      </c>
      <c r="E619" s="38">
        <v>0</v>
      </c>
      <c r="F619" s="39">
        <v>0</v>
      </c>
      <c r="G619" s="40">
        <f t="shared" ref="G619" si="1994">-1/($E$8*$B619)</f>
        <v>-0.35908988764044941</v>
      </c>
      <c r="I619" s="37">
        <v>1</v>
      </c>
      <c r="J619" s="41">
        <v>0</v>
      </c>
      <c r="K619" s="39">
        <v>0</v>
      </c>
      <c r="L619" s="40">
        <v>0</v>
      </c>
      <c r="N619" s="37">
        <f t="shared" ref="N619" si="1995">D619*I619+F619*I622-E619*J619-G619*J622</f>
        <v>0.76591015547609897</v>
      </c>
      <c r="O619" s="41">
        <f t="shared" ref="O619" si="1996">(D619*J619+E619*I619+F619*J622+G619*I622)</f>
        <v>0</v>
      </c>
      <c r="P619" s="39">
        <f t="shared" ref="P619" si="1997">D619*K619+F619*K622-E619*L619-G619*L622</f>
        <v>0</v>
      </c>
      <c r="Q619" s="40">
        <f t="shared" ref="Q619" si="1998">(D619*L619+E619*K619+F619*L622+G619*K622)</f>
        <v>-0.35908988764044941</v>
      </c>
      <c r="S619" s="37">
        <v>1</v>
      </c>
      <c r="T619" s="38">
        <v>0</v>
      </c>
      <c r="U619" s="39">
        <v>0</v>
      </c>
      <c r="V619" s="40">
        <f t="shared" ref="V619" si="1999">-1/($T$8*$B619)</f>
        <v>-0.70324719101123578</v>
      </c>
      <c r="X619" s="37">
        <f t="shared" ref="X619" si="2000">N619*S619+P619*S622-O619*T619-Q619*T622</f>
        <v>0.76591015547609897</v>
      </c>
      <c r="Y619" s="41">
        <f t="shared" ref="Y619" si="2001">(N619*T619+O619*S619+P619*T622+Q619*S622)</f>
        <v>0</v>
      </c>
      <c r="Z619" s="39">
        <f t="shared" ref="Z619" si="2002">N619*U619+P619*U622-O619*V619-Q619*V622</f>
        <v>0</v>
      </c>
      <c r="AA619" s="40">
        <f t="shared" ref="AA619" si="2003">(N619*V619+O619*U619+P619*V622+Q619*U622)</f>
        <v>-0.89771405304599483</v>
      </c>
      <c r="AB619" s="8"/>
      <c r="AC619" s="37">
        <v>1</v>
      </c>
      <c r="AD619" s="38">
        <v>0</v>
      </c>
      <c r="AE619" s="39">
        <v>0</v>
      </c>
      <c r="AF619" s="40">
        <v>0</v>
      </c>
      <c r="AH619" s="37">
        <f>X619*AC619+Z619*AC622-Y619*AD619-AA619*AD622</f>
        <v>0.35843371212862057</v>
      </c>
      <c r="AI619" s="41">
        <f>(X619*AD619+Y619*AC619+Z619*AD622+AA619*AC622)</f>
        <v>0</v>
      </c>
      <c r="AJ619" s="39">
        <f>X619*AE619+Z619*AE622-Y619*AF619-AA619*AF622</f>
        <v>0</v>
      </c>
      <c r="AK619" s="40">
        <f>(X619*AF619+Y619*AE619+Z619*AF622+AA619*AE622)</f>
        <v>-0.89771405304599483</v>
      </c>
      <c r="AL619" s="8"/>
      <c r="AM619" s="43">
        <f t="shared" ref="AM619" si="2004">20*LOG((2*$AH$8)/(($AH$8*AH619+AJ619+$AH$8*AH622+AJ622)^2+($AH$8*AI619+AK619+$AH$8*AI622+AK622)^2)^0.5)</f>
        <v>-3.6256600149777184E-2</v>
      </c>
      <c r="AO619" s="148">
        <f t="shared" ref="AO619" si="2005">((AH619^2+AI619^2)/(AH622^2+AI622^2))^0.5</f>
        <v>0.39927481688318167</v>
      </c>
      <c r="AP619" s="4"/>
      <c r="AQ619" s="44"/>
      <c r="AR619" s="44"/>
      <c r="AS619" s="44"/>
      <c r="AT619" s="44"/>
    </row>
    <row r="620" spans="2:46" ht="18.649999999999999" customHeight="1" thickBot="1">
      <c r="D620" s="45"/>
      <c r="G620" s="46"/>
      <c r="I620" s="45"/>
      <c r="L620" s="46"/>
      <c r="N620" s="45"/>
      <c r="Q620" s="46"/>
      <c r="S620" s="45"/>
      <c r="V620" s="46"/>
      <c r="X620" s="45"/>
      <c r="AA620" s="46"/>
      <c r="AC620" s="45"/>
      <c r="AF620" s="46"/>
      <c r="AH620" s="45"/>
      <c r="AK620" s="46"/>
      <c r="AO620" s="149"/>
      <c r="AP620" s="149"/>
      <c r="AQ620" s="44"/>
      <c r="AR620" s="44"/>
      <c r="AS620" s="44"/>
      <c r="AT620" s="44"/>
    </row>
    <row r="621" spans="2:46" ht="18.649999999999999" customHeight="1" thickBot="1">
      <c r="D621" s="227" t="s">
        <v>70</v>
      </c>
      <c r="E621" s="228"/>
      <c r="F621" s="229" t="s">
        <v>71</v>
      </c>
      <c r="G621" s="230"/>
      <c r="H621" s="203"/>
      <c r="I621" s="231" t="s">
        <v>15</v>
      </c>
      <c r="J621" s="232"/>
      <c r="K621" s="233" t="s">
        <v>16</v>
      </c>
      <c r="L621" s="234"/>
      <c r="M621" s="30"/>
      <c r="N621" s="231" t="s">
        <v>72</v>
      </c>
      <c r="O621" s="232"/>
      <c r="P621" s="233" t="s">
        <v>73</v>
      </c>
      <c r="Q621" s="234"/>
      <c r="R621" s="30"/>
      <c r="S621" s="227" t="s">
        <v>74</v>
      </c>
      <c r="T621" s="228"/>
      <c r="U621" s="229" t="s">
        <v>75</v>
      </c>
      <c r="V621" s="230"/>
      <c r="W621" s="8"/>
      <c r="X621" s="231" t="s">
        <v>76</v>
      </c>
      <c r="Y621" s="232"/>
      <c r="Z621" s="233" t="s">
        <v>77</v>
      </c>
      <c r="AA621" s="234"/>
      <c r="AB621" s="8"/>
      <c r="AC621" s="231" t="s">
        <v>78</v>
      </c>
      <c r="AD621" s="232"/>
      <c r="AE621" s="233" t="s">
        <v>17</v>
      </c>
      <c r="AF621" s="234"/>
      <c r="AG621" s="8"/>
      <c r="AH621" s="231" t="s">
        <v>79</v>
      </c>
      <c r="AI621" s="232"/>
      <c r="AJ621" s="233" t="s">
        <v>80</v>
      </c>
      <c r="AK621" s="234"/>
      <c r="AL621" s="8"/>
      <c r="AM621" s="52" t="s">
        <v>84</v>
      </c>
      <c r="AO621" s="150" t="s">
        <v>85</v>
      </c>
      <c r="AP621" s="149"/>
      <c r="AQ621" s="44"/>
      <c r="AR621" s="44"/>
      <c r="AS621" s="44"/>
      <c r="AT621" s="44"/>
    </row>
    <row r="622" spans="2:46" ht="18.649999999999999" customHeight="1" thickTop="1" thickBot="1">
      <c r="D622" s="37">
        <v>0</v>
      </c>
      <c r="E622" s="41">
        <v>0</v>
      </c>
      <c r="F622" s="39">
        <v>1</v>
      </c>
      <c r="G622" s="40">
        <v>0</v>
      </c>
      <c r="I622" s="37">
        <v>0</v>
      </c>
      <c r="J622" s="41">
        <f t="shared" ref="J622" si="2006">IF(0=(1-$J$8*$K$8*$B619^2),10^14,$B619*$K$8/(1-$J$8*$K$8*$B619^2))</f>
        <v>-0.65189762391273787</v>
      </c>
      <c r="K622" s="39">
        <v>1</v>
      </c>
      <c r="L622" s="40">
        <v>0</v>
      </c>
      <c r="N622" s="37">
        <f t="shared" ref="N622" si="2007">D622*I619+F622*I622-E622*J619-G622*J622</f>
        <v>0</v>
      </c>
      <c r="O622" s="41">
        <f t="shared" ref="O622" si="2008">(D622*J619+E622*I619+F622*J622+G622*I622)</f>
        <v>-0.65189762391273787</v>
      </c>
      <c r="P622" s="39">
        <f t="shared" ref="P622" si="2009">D622*K619+F622*K622-E622*L619-G622*L622</f>
        <v>1</v>
      </c>
      <c r="Q622" s="40">
        <f t="shared" ref="Q622" si="2010">(D622*L619+E622*K619+F622*L622+G622*K622)</f>
        <v>0</v>
      </c>
      <c r="S622" s="37">
        <v>0</v>
      </c>
      <c r="T622" s="41">
        <v>0</v>
      </c>
      <c r="U622" s="39">
        <v>1</v>
      </c>
      <c r="V622" s="40">
        <v>0</v>
      </c>
      <c r="X622" s="37">
        <f t="shared" ref="X622" si="2011">N622*S619+P622*S622-O622*T619-Q622*T622</f>
        <v>0</v>
      </c>
      <c r="Y622" s="41">
        <f t="shared" ref="Y622" si="2012">(N622*T619+O622*S619+P622*T622+Q622*S622)</f>
        <v>-0.65189762391273787</v>
      </c>
      <c r="Z622" s="39">
        <f t="shared" ref="Z622" si="2013">N622*U619+P622*U622-O622*V619-Q622*V622</f>
        <v>0.54155482715646808</v>
      </c>
      <c r="AA622" s="40">
        <f t="shared" ref="AA622" si="2014">(N622*V619+O622*U619+P622*V622+Q622*U622)</f>
        <v>0</v>
      </c>
      <c r="AB622" s="8"/>
      <c r="AC622" s="37">
        <v>0</v>
      </c>
      <c r="AD622" s="40">
        <f>-1/($AD$8*$B619)</f>
        <v>-0.45390449438202246</v>
      </c>
      <c r="AE622" s="39">
        <v>1</v>
      </c>
      <c r="AF622" s="40">
        <v>0</v>
      </c>
      <c r="AH622" s="37">
        <f>X622*AC619+Z622*AC622-Y622*AD619-AA622*AD622</f>
        <v>0</v>
      </c>
      <c r="AI622" s="41">
        <f>(X622*AD619+Y622*AC619+Z622*AD622+AA622*AC622)</f>
        <v>-0.89771179391333811</v>
      </c>
      <c r="AJ622" s="39">
        <f>X622*AE619+Z622*AE622-Y622*AF619-AA622*AF622</f>
        <v>0.54155482715646808</v>
      </c>
      <c r="AK622" s="40">
        <f>(X622*AF619+Y622*AE619+Z622*AF622+AA622*AE622)</f>
        <v>0</v>
      </c>
      <c r="AL622" s="8"/>
      <c r="AM622" s="54">
        <f t="shared" ref="AM622" si="2015">(180/PI())*ATAN(-1*(($AH610*AI619+AK619+$AH$8*AI622+AK622)/($AH$8*AH619+AJ619+$AH$8*AH622+AJ622)))</f>
        <v>63.376882568040735</v>
      </c>
      <c r="AO622" s="151">
        <f t="shared" ref="AO622" si="2016">20*LOG(((($AH$8*AH619+AJ619-$AH$8*AH622-AJ622)^2+($AH$8*AI619+AK619-$AH$8*AI622-AK622)^2)/(($AH$8*AH619+AJ619+$AH$8*AH622+AJ622)^2+($AH$8*AI619+AK619+$AH$8*AI622+AK622)^2))^0.5)</f>
        <v>-20.802088030735426</v>
      </c>
      <c r="AP622" s="149"/>
      <c r="AQ622" s="44"/>
      <c r="AR622" s="44"/>
      <c r="AS622" s="44"/>
      <c r="AT622" s="44"/>
    </row>
    <row r="623" spans="2:46" ht="18.649999999999999" customHeight="1">
      <c r="AO623" s="48"/>
    </row>
    <row r="624" spans="2:46" ht="18.649999999999999" customHeight="1" thickBot="1">
      <c r="E624" s="29" t="s">
        <v>9</v>
      </c>
      <c r="J624" s="29" t="s">
        <v>10</v>
      </c>
      <c r="O624" s="29" t="s">
        <v>11</v>
      </c>
      <c r="T624" s="29" t="s">
        <v>12</v>
      </c>
      <c r="Y624" s="29" t="s">
        <v>13</v>
      </c>
      <c r="AD624" s="29" t="s">
        <v>12</v>
      </c>
      <c r="AI624" s="29" t="s">
        <v>81</v>
      </c>
    </row>
    <row r="625" spans="2:46" ht="18.649999999999999" customHeight="1" thickBot="1">
      <c r="B625" s="28"/>
      <c r="D625" s="227" t="s">
        <v>70</v>
      </c>
      <c r="E625" s="228"/>
      <c r="F625" s="229" t="s">
        <v>71</v>
      </c>
      <c r="G625" s="230"/>
      <c r="H625" s="203"/>
      <c r="I625" s="231" t="s">
        <v>15</v>
      </c>
      <c r="J625" s="232"/>
      <c r="K625" s="233" t="s">
        <v>16</v>
      </c>
      <c r="L625" s="234"/>
      <c r="M625" s="30"/>
      <c r="N625" s="231" t="s">
        <v>72</v>
      </c>
      <c r="O625" s="232"/>
      <c r="P625" s="233" t="s">
        <v>73</v>
      </c>
      <c r="Q625" s="234"/>
      <c r="R625" s="30"/>
      <c r="S625" s="227" t="s">
        <v>74</v>
      </c>
      <c r="T625" s="228"/>
      <c r="U625" s="229" t="s">
        <v>75</v>
      </c>
      <c r="V625" s="230"/>
      <c r="W625" s="8"/>
      <c r="X625" s="231" t="s">
        <v>76</v>
      </c>
      <c r="Y625" s="232"/>
      <c r="Z625" s="233" t="s">
        <v>77</v>
      </c>
      <c r="AA625" s="234"/>
      <c r="AB625" s="8"/>
      <c r="AC625" s="231" t="s">
        <v>78</v>
      </c>
      <c r="AD625" s="232"/>
      <c r="AE625" s="233" t="s">
        <v>17</v>
      </c>
      <c r="AF625" s="234"/>
      <c r="AG625" s="8"/>
      <c r="AH625" s="231" t="s">
        <v>79</v>
      </c>
      <c r="AI625" s="232"/>
      <c r="AJ625" s="233" t="s">
        <v>80</v>
      </c>
      <c r="AK625" s="234"/>
      <c r="AL625" s="8"/>
      <c r="AM625" s="35" t="s">
        <v>82</v>
      </c>
      <c r="AO625" s="147" t="s">
        <v>83</v>
      </c>
      <c r="AP625" s="4"/>
      <c r="AQ625" s="44"/>
      <c r="AR625" s="44"/>
      <c r="AS625" s="44"/>
      <c r="AT625" s="44"/>
    </row>
    <row r="626" spans="2:46" ht="18.649999999999999" customHeight="1" thickTop="1" thickBot="1">
      <c r="B626" s="55">
        <v>1.8</v>
      </c>
      <c r="D626" s="37">
        <v>1</v>
      </c>
      <c r="E626" s="38">
        <v>0</v>
      </c>
      <c r="F626" s="39">
        <v>0</v>
      </c>
      <c r="G626" s="40">
        <f t="shared" ref="G626" si="2017">-1/($E$8*$B626)</f>
        <v>-0.35509999999999997</v>
      </c>
      <c r="I626" s="37">
        <v>1</v>
      </c>
      <c r="J626" s="41">
        <v>0</v>
      </c>
      <c r="K626" s="39">
        <v>0</v>
      </c>
      <c r="L626" s="40">
        <v>0</v>
      </c>
      <c r="N626" s="37">
        <f t="shared" ref="N626" si="2018">D626*I626+F626*I629-E626*J626-G626*J629</f>
        <v>0.77144406997933856</v>
      </c>
      <c r="O626" s="41">
        <f t="shared" ref="O626" si="2019">(D626*J626+E626*I626+F626*J629+G626*I629)</f>
        <v>0</v>
      </c>
      <c r="P626" s="39">
        <f t="shared" ref="P626" si="2020">D626*K626+F626*K629-E626*L626-G626*L629</f>
        <v>0</v>
      </c>
      <c r="Q626" s="40">
        <f t="shared" ref="Q626" si="2021">(D626*L626+E626*K626+F626*L629+G626*K629)</f>
        <v>-0.35509999999999997</v>
      </c>
      <c r="S626" s="37">
        <v>1</v>
      </c>
      <c r="T626" s="38">
        <v>0</v>
      </c>
      <c r="U626" s="39">
        <v>0</v>
      </c>
      <c r="V626" s="40">
        <f t="shared" ref="V626" si="2022">-1/($T$8*$B626)</f>
        <v>-0.69543333333333324</v>
      </c>
      <c r="X626" s="37">
        <f t="shared" ref="X626" si="2023">N626*S626+P626*S629-O626*T626-Q626*T629</f>
        <v>0.77144406997933856</v>
      </c>
      <c r="Y626" s="41">
        <f t="shared" ref="Y626" si="2024">(N626*T626+O626*S626+P626*T629+Q626*S629)</f>
        <v>0</v>
      </c>
      <c r="Z626" s="39">
        <f t="shared" ref="Z626" si="2025">N626*U626+P626*U629-O626*V626-Q626*V629</f>
        <v>0</v>
      </c>
      <c r="AA626" s="40">
        <f t="shared" ref="AA626" si="2026">(N626*V626+O626*U626+P626*V629+Q626*U629)</f>
        <v>-0.89158792106596463</v>
      </c>
      <c r="AB626" s="8"/>
      <c r="AC626" s="37">
        <v>1</v>
      </c>
      <c r="AD626" s="38">
        <v>0</v>
      </c>
      <c r="AE626" s="39">
        <v>0</v>
      </c>
      <c r="AF626" s="40">
        <v>0</v>
      </c>
      <c r="AH626" s="37">
        <f>X626*AC626+Z626*AC629-Y626*AD626-AA626*AD629</f>
        <v>0.37124492507642409</v>
      </c>
      <c r="AI626" s="41">
        <f>(X626*AD626+Y626*AC626+Z626*AD629+AA626*AC629)</f>
        <v>0</v>
      </c>
      <c r="AJ626" s="39">
        <f>X626*AE626+Z626*AE629-Y626*AF626-AA626*AF629</f>
        <v>0</v>
      </c>
      <c r="AK626" s="40">
        <f>(X626*AF626+Y626*AE626+Z626*AF629+AA626*AE629)</f>
        <v>-0.89158792106596463</v>
      </c>
      <c r="AL626" s="8"/>
      <c r="AM626" s="43">
        <f t="shared" ref="AM626" si="2027">20*LOG((2*$AH$8)/(($AH$8*AH626+AJ626+$AH$8*AH629+AJ629)^2+($AH$8*AI626+AK626+$AH$8*AI629+AK629)^2)^0.5)</f>
        <v>-3.5482497782686064E-2</v>
      </c>
      <c r="AO626" s="148">
        <f t="shared" ref="AO626" si="2028">((AH626^2+AI626^2)/(AH629^2+AI629^2))^0.5</f>
        <v>0.41638723959391022</v>
      </c>
      <c r="AP626" s="4"/>
      <c r="AQ626" s="44"/>
      <c r="AR626" s="44"/>
      <c r="AS626" s="44"/>
      <c r="AT626" s="44"/>
    </row>
    <row r="627" spans="2:46" ht="18.649999999999999" customHeight="1" thickBot="1">
      <c r="D627" s="45"/>
      <c r="G627" s="46"/>
      <c r="I627" s="45"/>
      <c r="L627" s="46"/>
      <c r="N627" s="45"/>
      <c r="Q627" s="46"/>
      <c r="S627" s="45"/>
      <c r="V627" s="46"/>
      <c r="X627" s="45"/>
      <c r="AA627" s="46"/>
      <c r="AC627" s="45"/>
      <c r="AF627" s="46"/>
      <c r="AH627" s="45"/>
      <c r="AK627" s="46"/>
      <c r="AO627" s="149"/>
      <c r="AP627" s="149"/>
      <c r="AQ627" s="44"/>
      <c r="AR627" s="44"/>
      <c r="AS627" s="44"/>
      <c r="AT627" s="44"/>
    </row>
    <row r="628" spans="2:46" ht="18.649999999999999" customHeight="1" thickBot="1">
      <c r="D628" s="227" t="s">
        <v>70</v>
      </c>
      <c r="E628" s="228"/>
      <c r="F628" s="229" t="s">
        <v>71</v>
      </c>
      <c r="G628" s="230"/>
      <c r="H628" s="203"/>
      <c r="I628" s="231" t="s">
        <v>15</v>
      </c>
      <c r="J628" s="232"/>
      <c r="K628" s="233" t="s">
        <v>16</v>
      </c>
      <c r="L628" s="234"/>
      <c r="M628" s="30"/>
      <c r="N628" s="231" t="s">
        <v>72</v>
      </c>
      <c r="O628" s="232"/>
      <c r="P628" s="233" t="s">
        <v>73</v>
      </c>
      <c r="Q628" s="234"/>
      <c r="R628" s="30"/>
      <c r="S628" s="227" t="s">
        <v>74</v>
      </c>
      <c r="T628" s="228"/>
      <c r="U628" s="229" t="s">
        <v>75</v>
      </c>
      <c r="V628" s="230"/>
      <c r="W628" s="8"/>
      <c r="X628" s="231" t="s">
        <v>76</v>
      </c>
      <c r="Y628" s="232"/>
      <c r="Z628" s="233" t="s">
        <v>77</v>
      </c>
      <c r="AA628" s="234"/>
      <c r="AB628" s="8"/>
      <c r="AC628" s="231" t="s">
        <v>78</v>
      </c>
      <c r="AD628" s="232"/>
      <c r="AE628" s="233" t="s">
        <v>17</v>
      </c>
      <c r="AF628" s="234"/>
      <c r="AG628" s="8"/>
      <c r="AH628" s="231" t="s">
        <v>79</v>
      </c>
      <c r="AI628" s="232"/>
      <c r="AJ628" s="233" t="s">
        <v>80</v>
      </c>
      <c r="AK628" s="234"/>
      <c r="AL628" s="8"/>
      <c r="AM628" s="52" t="s">
        <v>84</v>
      </c>
      <c r="AO628" s="150" t="s">
        <v>85</v>
      </c>
      <c r="AP628" s="149"/>
      <c r="AQ628" s="44"/>
      <c r="AR628" s="44"/>
      <c r="AS628" s="44"/>
      <c r="AT628" s="44"/>
    </row>
    <row r="629" spans="2:46" ht="18.649999999999999" customHeight="1" thickTop="1" thickBot="1">
      <c r="D629" s="37">
        <v>0</v>
      </c>
      <c r="E629" s="41">
        <v>0</v>
      </c>
      <c r="F629" s="39">
        <v>1</v>
      </c>
      <c r="G629" s="40">
        <v>0</v>
      </c>
      <c r="I629" s="37">
        <v>0</v>
      </c>
      <c r="J629" s="41">
        <f t="shared" ref="J629" si="2029">IF(0=(1-$J$8*$K$8*$B626^2),10^14,$B626*$K$8/(1-$J$8*$K$8*$B626^2))</f>
        <v>-0.6436382146456251</v>
      </c>
      <c r="K629" s="39">
        <v>1</v>
      </c>
      <c r="L629" s="40">
        <v>0</v>
      </c>
      <c r="N629" s="37">
        <f t="shared" ref="N629" si="2030">D629*I626+F629*I629-E629*J626-G629*J629</f>
        <v>0</v>
      </c>
      <c r="O629" s="41">
        <f t="shared" ref="O629" si="2031">(D629*J626+E629*I626+F629*J629+G629*I629)</f>
        <v>-0.6436382146456251</v>
      </c>
      <c r="P629" s="39">
        <f t="shared" ref="P629" si="2032">D629*K626+F629*K629-E629*L626-G629*L629</f>
        <v>1</v>
      </c>
      <c r="Q629" s="40">
        <f t="shared" ref="Q629" si="2033">(D629*L626+E629*K626+F629*L629+G629*K629)</f>
        <v>0</v>
      </c>
      <c r="S629" s="37">
        <v>0</v>
      </c>
      <c r="T629" s="41">
        <v>0</v>
      </c>
      <c r="U629" s="39">
        <v>1</v>
      </c>
      <c r="V629" s="40">
        <v>0</v>
      </c>
      <c r="X629" s="37">
        <f t="shared" ref="X629" si="2034">N629*S626+P629*S629-O629*T626-Q629*T629</f>
        <v>0</v>
      </c>
      <c r="Y629" s="41">
        <f t="shared" ref="Y629" si="2035">(N629*T626+O629*S626+P629*T629+Q629*S629)</f>
        <v>-0.6436382146456251</v>
      </c>
      <c r="Z629" s="39">
        <f t="shared" ref="Z629" si="2036">N629*U626+P629*U629-O629*V626-Q629*V629</f>
        <v>0.55239253092827756</v>
      </c>
      <c r="AA629" s="40">
        <f t="shared" ref="AA629" si="2037">(N629*V626+O629*U626+P629*V629+Q629*U629)</f>
        <v>0</v>
      </c>
      <c r="AB629" s="8"/>
      <c r="AC629" s="37">
        <v>0</v>
      </c>
      <c r="AD629" s="40">
        <f>-1/($AD$8*$B626)</f>
        <v>-0.44886111111111104</v>
      </c>
      <c r="AE629" s="39">
        <v>1</v>
      </c>
      <c r="AF629" s="40">
        <v>0</v>
      </c>
      <c r="AH629" s="37">
        <f>X629*AC626+Z629*AC629-Y629*AD626-AA629*AD629</f>
        <v>0</v>
      </c>
      <c r="AI629" s="41">
        <f>(X629*AD626+Y629*AC626+Z629*AD629+AA629*AC629)</f>
        <v>-0.8915857398475705</v>
      </c>
      <c r="AJ629" s="39">
        <f>X629*AE626+Z629*AE629-Y629*AF626-AA629*AF629</f>
        <v>0.55239253092827756</v>
      </c>
      <c r="AK629" s="40">
        <f>(X629*AF626+Y629*AE626+Z629*AF629+AA629*AE629)</f>
        <v>0</v>
      </c>
      <c r="AL629" s="8"/>
      <c r="AM629" s="54">
        <f t="shared" ref="AM629" si="2038">(180/PI())*ATAN(-1*(($AH617*AI626+AK626+$AH$8*AI629+AK629)/($AH$8*AH626+AJ626+$AH$8*AH629+AJ629)))</f>
        <v>62.617021404857425</v>
      </c>
      <c r="AO629" s="151">
        <f t="shared" ref="AO629" si="2039">20*LOG(((($AH$8*AH626+AJ626-$AH$8*AH629-AJ629)^2+($AH$8*AI626+AK626-$AH$8*AI629-AK629)^2)/(($AH$8*AH626+AJ626+$AH$8*AH629+AJ629)^2+($AH$8*AI626+AK626+$AH$8*AI629+AK629)^2))^0.5)</f>
        <v>-20.895430439841828</v>
      </c>
      <c r="AP629" s="149"/>
      <c r="AQ629" s="44"/>
      <c r="AR629" s="44"/>
      <c r="AS629" s="44"/>
      <c r="AT629" s="44"/>
    </row>
    <row r="630" spans="2:46" ht="18.649999999999999" customHeight="1">
      <c r="AO630" s="48"/>
    </row>
    <row r="631" spans="2:46" ht="18.649999999999999" customHeight="1" thickBot="1">
      <c r="E631" s="29" t="s">
        <v>9</v>
      </c>
      <c r="J631" s="29" t="s">
        <v>10</v>
      </c>
      <c r="O631" s="29" t="s">
        <v>11</v>
      </c>
      <c r="T631" s="29" t="s">
        <v>12</v>
      </c>
      <c r="Y631" s="29" t="s">
        <v>13</v>
      </c>
      <c r="AD631" s="29" t="s">
        <v>12</v>
      </c>
      <c r="AI631" s="29" t="s">
        <v>81</v>
      </c>
    </row>
    <row r="632" spans="2:46" ht="18.649999999999999" customHeight="1" thickBot="1">
      <c r="B632" s="28"/>
      <c r="D632" s="227" t="s">
        <v>70</v>
      </c>
      <c r="E632" s="228"/>
      <c r="F632" s="229" t="s">
        <v>71</v>
      </c>
      <c r="G632" s="230"/>
      <c r="H632" s="203"/>
      <c r="I632" s="231" t="s">
        <v>15</v>
      </c>
      <c r="J632" s="232"/>
      <c r="K632" s="233" t="s">
        <v>16</v>
      </c>
      <c r="L632" s="234"/>
      <c r="M632" s="30"/>
      <c r="N632" s="231" t="s">
        <v>72</v>
      </c>
      <c r="O632" s="232"/>
      <c r="P632" s="233" t="s">
        <v>73</v>
      </c>
      <c r="Q632" s="234"/>
      <c r="R632" s="30"/>
      <c r="S632" s="227" t="s">
        <v>74</v>
      </c>
      <c r="T632" s="228"/>
      <c r="U632" s="229" t="s">
        <v>75</v>
      </c>
      <c r="V632" s="230"/>
      <c r="W632" s="8"/>
      <c r="X632" s="231" t="s">
        <v>76</v>
      </c>
      <c r="Y632" s="232"/>
      <c r="Z632" s="233" t="s">
        <v>77</v>
      </c>
      <c r="AA632" s="234"/>
      <c r="AB632" s="8"/>
      <c r="AC632" s="231" t="s">
        <v>78</v>
      </c>
      <c r="AD632" s="232"/>
      <c r="AE632" s="233" t="s">
        <v>17</v>
      </c>
      <c r="AF632" s="234"/>
      <c r="AG632" s="8"/>
      <c r="AH632" s="231" t="s">
        <v>79</v>
      </c>
      <c r="AI632" s="232"/>
      <c r="AJ632" s="233" t="s">
        <v>80</v>
      </c>
      <c r="AK632" s="234"/>
      <c r="AL632" s="8"/>
      <c r="AM632" s="35" t="s">
        <v>82</v>
      </c>
      <c r="AO632" s="147" t="s">
        <v>83</v>
      </c>
      <c r="AP632" s="4"/>
      <c r="AQ632" s="44"/>
      <c r="AR632" s="44"/>
      <c r="AS632" s="44"/>
      <c r="AT632" s="44"/>
    </row>
    <row r="633" spans="2:46" ht="18.649999999999999" customHeight="1" thickTop="1" thickBot="1">
      <c r="B633" s="55">
        <v>1.82</v>
      </c>
      <c r="D633" s="37">
        <v>1</v>
      </c>
      <c r="E633" s="38">
        <v>0</v>
      </c>
      <c r="F633" s="39">
        <v>0</v>
      </c>
      <c r="G633" s="40">
        <f t="shared" ref="G633" si="2040">-1/($E$8*$B633)</f>
        <v>-0.35119780219780211</v>
      </c>
      <c r="I633" s="37">
        <v>1</v>
      </c>
      <c r="J633" s="41">
        <v>0</v>
      </c>
      <c r="K633" s="39">
        <v>0</v>
      </c>
      <c r="L633" s="40">
        <v>0</v>
      </c>
      <c r="N633" s="37">
        <f t="shared" ref="N633" si="2041">D633*I633+F633*I636-E633*J633-G633*J636</f>
        <v>0.77677998073341537</v>
      </c>
      <c r="O633" s="41">
        <f t="shared" ref="O633" si="2042">(D633*J633+E633*I633+F633*J636+G633*I636)</f>
        <v>0</v>
      </c>
      <c r="P633" s="39">
        <f t="shared" ref="P633" si="2043">D633*K633+F633*K636-E633*L633-G633*L636</f>
        <v>0</v>
      </c>
      <c r="Q633" s="40">
        <f t="shared" ref="Q633" si="2044">(D633*L633+E633*K633+F633*L636+G633*K636)</f>
        <v>-0.35119780219780211</v>
      </c>
      <c r="S633" s="37">
        <v>1</v>
      </c>
      <c r="T633" s="38">
        <v>0</v>
      </c>
      <c r="U633" s="39">
        <v>0</v>
      </c>
      <c r="V633" s="40">
        <f t="shared" ref="V633" si="2045">-1/($T$8*$B633)</f>
        <v>-0.6877912087912087</v>
      </c>
      <c r="X633" s="37">
        <f t="shared" ref="X633" si="2046">N633*S633+P633*S636-O633*T633-Q633*T636</f>
        <v>0.77677998073341537</v>
      </c>
      <c r="Y633" s="41">
        <f t="shared" ref="Y633" si="2047">(N633*T633+O633*S633+P633*T636+Q633*S636)</f>
        <v>0</v>
      </c>
      <c r="Z633" s="39">
        <f t="shared" ref="Z633" si="2048">N633*U633+P633*U636-O633*V633-Q633*V636</f>
        <v>0</v>
      </c>
      <c r="AA633" s="40">
        <f t="shared" ref="AA633" si="2049">(N633*V633+O633*U633+P633*V636+Q633*U636)</f>
        <v>-0.88546024411124957</v>
      </c>
      <c r="AB633" s="8"/>
      <c r="AC633" s="37">
        <v>1</v>
      </c>
      <c r="AD633" s="38">
        <v>0</v>
      </c>
      <c r="AE633" s="39">
        <v>0</v>
      </c>
      <c r="AF633" s="40">
        <v>0</v>
      </c>
      <c r="AH633" s="37">
        <f>X633*AC633+Z633*AC636-Y633*AD633-AA633*AD636</f>
        <v>0.38369887950831427</v>
      </c>
      <c r="AI633" s="41">
        <f>(X633*AD633+Y633*AC633+Z633*AD636+AA633*AC636)</f>
        <v>0</v>
      </c>
      <c r="AJ633" s="39">
        <f>X633*AE633+Z633*AE636-Y633*AF633-AA633*AF636</f>
        <v>0</v>
      </c>
      <c r="AK633" s="40">
        <f>(X633*AF633+Y633*AE633+Z633*AF636+AA633*AE636)</f>
        <v>-0.88546024411124957</v>
      </c>
      <c r="AL633" s="8"/>
      <c r="AM633" s="43">
        <f t="shared" ref="AM633" si="2050">20*LOG((2*$AH$8)/(($AH$8*AH633+AJ633+$AH$8*AH636+AJ636)^2+($AH$8*AI633+AK633+$AH$8*AI636+AK636)^2)^0.5)</f>
        <v>-3.470487036138431E-2</v>
      </c>
      <c r="AO633" s="148">
        <f t="shared" ref="AO633" si="2051">((AH633^2+AI633^2)/(AH636^2+AI636^2))^0.5</f>
        <v>0.43333373242291517</v>
      </c>
      <c r="AP633" s="4"/>
      <c r="AQ633" s="44"/>
      <c r="AR633" s="44"/>
      <c r="AS633" s="44"/>
      <c r="AT633" s="44"/>
    </row>
    <row r="634" spans="2:46" ht="18.649999999999999" customHeight="1" thickBot="1">
      <c r="D634" s="45"/>
      <c r="G634" s="46"/>
      <c r="I634" s="45"/>
      <c r="L634" s="46"/>
      <c r="N634" s="45"/>
      <c r="Q634" s="46"/>
      <c r="S634" s="45"/>
      <c r="V634" s="46"/>
      <c r="X634" s="45"/>
      <c r="AA634" s="46"/>
      <c r="AC634" s="45"/>
      <c r="AF634" s="46"/>
      <c r="AH634" s="45"/>
      <c r="AK634" s="46"/>
      <c r="AO634" s="149"/>
      <c r="AP634" s="149"/>
      <c r="AQ634" s="44"/>
      <c r="AR634" s="44"/>
      <c r="AS634" s="44"/>
      <c r="AT634" s="44"/>
    </row>
    <row r="635" spans="2:46" ht="18.649999999999999" customHeight="1" thickBot="1">
      <c r="D635" s="227" t="s">
        <v>70</v>
      </c>
      <c r="E635" s="228"/>
      <c r="F635" s="229" t="s">
        <v>71</v>
      </c>
      <c r="G635" s="230"/>
      <c r="H635" s="203"/>
      <c r="I635" s="231" t="s">
        <v>15</v>
      </c>
      <c r="J635" s="232"/>
      <c r="K635" s="233" t="s">
        <v>16</v>
      </c>
      <c r="L635" s="234"/>
      <c r="M635" s="30"/>
      <c r="N635" s="231" t="s">
        <v>72</v>
      </c>
      <c r="O635" s="232"/>
      <c r="P635" s="233" t="s">
        <v>73</v>
      </c>
      <c r="Q635" s="234"/>
      <c r="R635" s="30"/>
      <c r="S635" s="227" t="s">
        <v>74</v>
      </c>
      <c r="T635" s="228"/>
      <c r="U635" s="229" t="s">
        <v>75</v>
      </c>
      <c r="V635" s="230"/>
      <c r="W635" s="8"/>
      <c r="X635" s="231" t="s">
        <v>76</v>
      </c>
      <c r="Y635" s="232"/>
      <c r="Z635" s="233" t="s">
        <v>77</v>
      </c>
      <c r="AA635" s="234"/>
      <c r="AB635" s="8"/>
      <c r="AC635" s="231" t="s">
        <v>78</v>
      </c>
      <c r="AD635" s="232"/>
      <c r="AE635" s="233" t="s">
        <v>17</v>
      </c>
      <c r="AF635" s="234"/>
      <c r="AG635" s="8"/>
      <c r="AH635" s="231" t="s">
        <v>79</v>
      </c>
      <c r="AI635" s="232"/>
      <c r="AJ635" s="233" t="s">
        <v>80</v>
      </c>
      <c r="AK635" s="234"/>
      <c r="AL635" s="8"/>
      <c r="AM635" s="52" t="s">
        <v>84</v>
      </c>
      <c r="AO635" s="150" t="s">
        <v>85</v>
      </c>
      <c r="AP635" s="149"/>
      <c r="AQ635" s="44"/>
      <c r="AR635" s="44"/>
      <c r="AS635" s="44"/>
      <c r="AT635" s="44"/>
    </row>
    <row r="636" spans="2:46" ht="18.649999999999999" customHeight="1" thickTop="1" thickBot="1">
      <c r="D636" s="37">
        <v>0</v>
      </c>
      <c r="E636" s="41">
        <v>0</v>
      </c>
      <c r="F636" s="39">
        <v>1</v>
      </c>
      <c r="G636" s="40">
        <v>0</v>
      </c>
      <c r="I636" s="37">
        <v>0</v>
      </c>
      <c r="J636" s="41">
        <f t="shared" ref="J636" si="2052">IF(0=(1-$J$8*$K$8*$B633^2),10^14,$B633*$K$8/(1-$J$8*$K$8*$B633^2))</f>
        <v>-0.63559628753275166</v>
      </c>
      <c r="K636" s="39">
        <v>1</v>
      </c>
      <c r="L636" s="40">
        <v>0</v>
      </c>
      <c r="N636" s="37">
        <f t="shared" ref="N636" si="2053">D636*I633+F636*I636-E636*J633-G636*J636</f>
        <v>0</v>
      </c>
      <c r="O636" s="41">
        <f t="shared" ref="O636" si="2054">(D636*J633+E636*I633+F636*J636+G636*I636)</f>
        <v>-0.63559628753275166</v>
      </c>
      <c r="P636" s="39">
        <f t="shared" ref="P636" si="2055">D636*K633+F636*K636-E636*L633-G636*L636</f>
        <v>1</v>
      </c>
      <c r="Q636" s="40">
        <f t="shared" ref="Q636" si="2056">(D636*L633+E636*K633+F636*L636+G636*K636)</f>
        <v>0</v>
      </c>
      <c r="S636" s="37">
        <v>0</v>
      </c>
      <c r="T636" s="41">
        <v>0</v>
      </c>
      <c r="U636" s="39">
        <v>1</v>
      </c>
      <c r="V636" s="40">
        <v>0</v>
      </c>
      <c r="X636" s="37">
        <f t="shared" ref="X636" si="2057">N636*S633+P636*S636-O636*T633-Q636*T636</f>
        <v>0</v>
      </c>
      <c r="Y636" s="41">
        <f t="shared" ref="Y636" si="2058">(N636*T633+O636*S633+P636*T636+Q636*S636)</f>
        <v>-0.63559628753275166</v>
      </c>
      <c r="Z636" s="39">
        <f t="shared" ref="Z636" si="2059">N636*U633+P636*U636-O636*V633-Q636*V636</f>
        <v>0.56284246109464409</v>
      </c>
      <c r="AA636" s="40">
        <f t="shared" ref="AA636" si="2060">(N636*V633+O636*U633+P636*V636+Q636*U636)</f>
        <v>0</v>
      </c>
      <c r="AB636" s="8"/>
      <c r="AC636" s="37">
        <v>0</v>
      </c>
      <c r="AD636" s="40">
        <f>-1/($AD$8*$B633)</f>
        <v>-0.44392857142857134</v>
      </c>
      <c r="AE636" s="39">
        <v>1</v>
      </c>
      <c r="AF636" s="40">
        <v>0</v>
      </c>
      <c r="AH636" s="37">
        <f>X636*AC633+Z636*AC636-Y636*AD633-AA636*AD636</f>
        <v>0</v>
      </c>
      <c r="AI636" s="41">
        <f>(X636*AD633+Y636*AC633+Z636*AD636+AA636*AC636)</f>
        <v>-0.88545813722583822</v>
      </c>
      <c r="AJ636" s="39">
        <f>X636*AE633+Z636*AE636-Y636*AF633-AA636*AF636</f>
        <v>0.56284246109464409</v>
      </c>
      <c r="AK636" s="40">
        <f>(X636*AF633+Y636*AE633+Z636*AF636+AA636*AE636)</f>
        <v>0</v>
      </c>
      <c r="AL636" s="8"/>
      <c r="AM636" s="54">
        <f t="shared" ref="AM636" si="2061">(180/PI())*ATAN(-1*(($AH624*AI633+AK633+$AH$8*AI636+AK636)/($AH$8*AH633+AJ633+$AH$8*AH636+AJ636)))</f>
        <v>61.875862009822626</v>
      </c>
      <c r="AO636" s="151">
        <f t="shared" ref="AO636" si="2062">20*LOG(((($AH$8*AH633+AJ633-$AH$8*AH636-AJ636)^2+($AH$8*AI633+AK633-$AH$8*AI636-AK636)^2)/(($AH$8*AH633+AJ633+$AH$8*AH636+AJ636)^2+($AH$8*AI633+AK633+$AH$8*AI636+AK636)^2))^0.5)</f>
        <v>-20.991279728261386</v>
      </c>
      <c r="AP636" s="149"/>
      <c r="AQ636" s="44"/>
      <c r="AR636" s="44"/>
      <c r="AS636" s="44"/>
      <c r="AT636" s="44"/>
    </row>
    <row r="637" spans="2:46" ht="18.649999999999999" customHeight="1">
      <c r="AO637" s="48"/>
    </row>
    <row r="638" spans="2:46" ht="18.649999999999999" customHeight="1" thickBot="1">
      <c r="E638" s="29" t="s">
        <v>9</v>
      </c>
      <c r="J638" s="29" t="s">
        <v>10</v>
      </c>
      <c r="O638" s="29" t="s">
        <v>11</v>
      </c>
      <c r="T638" s="29" t="s">
        <v>12</v>
      </c>
      <c r="Y638" s="29" t="s">
        <v>13</v>
      </c>
      <c r="AD638" s="29" t="s">
        <v>12</v>
      </c>
      <c r="AI638" s="29" t="s">
        <v>81</v>
      </c>
    </row>
    <row r="639" spans="2:46" ht="18.649999999999999" customHeight="1" thickBot="1">
      <c r="B639" s="28"/>
      <c r="D639" s="227" t="s">
        <v>70</v>
      </c>
      <c r="E639" s="228"/>
      <c r="F639" s="229" t="s">
        <v>71</v>
      </c>
      <c r="G639" s="230"/>
      <c r="H639" s="203"/>
      <c r="I639" s="231" t="s">
        <v>15</v>
      </c>
      <c r="J639" s="232"/>
      <c r="K639" s="233" t="s">
        <v>16</v>
      </c>
      <c r="L639" s="234"/>
      <c r="M639" s="30"/>
      <c r="N639" s="231" t="s">
        <v>72</v>
      </c>
      <c r="O639" s="232"/>
      <c r="P639" s="233" t="s">
        <v>73</v>
      </c>
      <c r="Q639" s="234"/>
      <c r="R639" s="30"/>
      <c r="S639" s="227" t="s">
        <v>74</v>
      </c>
      <c r="T639" s="228"/>
      <c r="U639" s="229" t="s">
        <v>75</v>
      </c>
      <c r="V639" s="230"/>
      <c r="W639" s="8"/>
      <c r="X639" s="231" t="s">
        <v>76</v>
      </c>
      <c r="Y639" s="232"/>
      <c r="Z639" s="233" t="s">
        <v>77</v>
      </c>
      <c r="AA639" s="234"/>
      <c r="AB639" s="8"/>
      <c r="AC639" s="231" t="s">
        <v>78</v>
      </c>
      <c r="AD639" s="232"/>
      <c r="AE639" s="233" t="s">
        <v>17</v>
      </c>
      <c r="AF639" s="234"/>
      <c r="AG639" s="8"/>
      <c r="AH639" s="231" t="s">
        <v>79</v>
      </c>
      <c r="AI639" s="232"/>
      <c r="AJ639" s="233" t="s">
        <v>80</v>
      </c>
      <c r="AK639" s="234"/>
      <c r="AL639" s="8"/>
      <c r="AM639" s="35" t="s">
        <v>82</v>
      </c>
      <c r="AO639" s="147" t="s">
        <v>83</v>
      </c>
      <c r="AP639" s="4"/>
      <c r="AQ639" s="44"/>
      <c r="AR639" s="44"/>
      <c r="AS639" s="44"/>
      <c r="AT639" s="44"/>
    </row>
    <row r="640" spans="2:46" ht="18.649999999999999" customHeight="1" thickTop="1" thickBot="1">
      <c r="B640" s="55">
        <v>1.84</v>
      </c>
      <c r="D640" s="37">
        <v>1</v>
      </c>
      <c r="E640" s="38">
        <v>0</v>
      </c>
      <c r="F640" s="39">
        <v>0</v>
      </c>
      <c r="G640" s="40">
        <f t="shared" ref="G640" si="2063">-1/($E$8*$B640)</f>
        <v>-0.34738043478260866</v>
      </c>
      <c r="I640" s="37">
        <v>1</v>
      </c>
      <c r="J640" s="41">
        <v>0</v>
      </c>
      <c r="K640" s="39">
        <v>0</v>
      </c>
      <c r="L640" s="40">
        <v>0</v>
      </c>
      <c r="N640" s="37">
        <f t="shared" ref="N640" si="2064">D640*I640+F640*I643-E640*J640-G640*J643</f>
        <v>0.78192740157482366</v>
      </c>
      <c r="O640" s="41">
        <f t="shared" ref="O640" si="2065">(D640*J640+E640*I640+F640*J643+G640*I643)</f>
        <v>0</v>
      </c>
      <c r="P640" s="39">
        <f t="shared" ref="P640" si="2066">D640*K640+F640*K643-E640*L640-G640*L643</f>
        <v>0</v>
      </c>
      <c r="Q640" s="40">
        <f t="shared" ref="Q640" si="2067">(D640*L640+E640*K640+F640*L643+G640*K643)</f>
        <v>-0.34738043478260866</v>
      </c>
      <c r="S640" s="37">
        <v>1</v>
      </c>
      <c r="T640" s="38">
        <v>0</v>
      </c>
      <c r="U640" s="39">
        <v>0</v>
      </c>
      <c r="V640" s="40">
        <f t="shared" ref="V640" si="2068">-1/($T$8*$B640)</f>
        <v>-0.68031521739130429</v>
      </c>
      <c r="X640" s="37">
        <f t="shared" ref="X640" si="2069">N640*S640+P640*S643-O640*T640-Q640*T643</f>
        <v>0.78192740157482366</v>
      </c>
      <c r="Y640" s="41">
        <f t="shared" ref="Y640" si="2070">(N640*T640+O640*S640+P640*T643+Q640*S643)</f>
        <v>0</v>
      </c>
      <c r="Z640" s="39">
        <f t="shared" ref="Z640" si="2071">N640*U640+P640*U643-O640*V640-Q640*V643</f>
        <v>0</v>
      </c>
      <c r="AA640" s="40">
        <f t="shared" ref="AA640" si="2072">(N640*V640+O640*U640+P640*V643+Q640*U643)</f>
        <v>-0.87933754496920247</v>
      </c>
      <c r="AB640" s="8"/>
      <c r="AC640" s="37">
        <v>1</v>
      </c>
      <c r="AD640" s="38">
        <v>0</v>
      </c>
      <c r="AE640" s="39">
        <v>0</v>
      </c>
      <c r="AF640" s="40">
        <v>0</v>
      </c>
      <c r="AH640" s="37">
        <f>X640*AC640+Z640*AC643-Y640*AD640-AA640*AD643</f>
        <v>0.39580741817380899</v>
      </c>
      <c r="AI640" s="41">
        <f>(X640*AD640+Y640*AC640+Z640*AD643+AA640*AC643)</f>
        <v>0</v>
      </c>
      <c r="AJ640" s="39">
        <f>X640*AE640+Z640*AE643-Y640*AF640-AA640*AF643</f>
        <v>0</v>
      </c>
      <c r="AK640" s="40">
        <f>(X640*AF640+Y640*AE640+Z640*AF643+AA640*AE643)</f>
        <v>-0.87933754496920247</v>
      </c>
      <c r="AL640" s="8"/>
      <c r="AM640" s="43">
        <f t="shared" ref="AM640" si="2073">20*LOG((2*$AH$8)/(($AH$8*AH640+AJ640+$AH$8*AH643+AJ643)^2+($AH$8*AI640+AK640+$AH$8*AI643+AK643)^2)^0.5)</f>
        <v>-3.3926702102793138E-2</v>
      </c>
      <c r="AO640" s="148">
        <f t="shared" ref="AO640" si="2074">((AH640^2+AI640^2)/(AH643^2+AI643^2))^0.5</f>
        <v>0.45012104493020211</v>
      </c>
      <c r="AP640" s="4"/>
      <c r="AQ640" s="44"/>
      <c r="AR640" s="44"/>
      <c r="AS640" s="44"/>
      <c r="AT640" s="44"/>
    </row>
    <row r="641" spans="2:46" ht="18.649999999999999" customHeight="1" thickBot="1">
      <c r="D641" s="45"/>
      <c r="G641" s="46"/>
      <c r="I641" s="45"/>
      <c r="L641" s="46"/>
      <c r="N641" s="45"/>
      <c r="Q641" s="46"/>
      <c r="S641" s="45"/>
      <c r="V641" s="46"/>
      <c r="X641" s="45"/>
      <c r="AA641" s="46"/>
      <c r="AC641" s="45"/>
      <c r="AF641" s="46"/>
      <c r="AH641" s="45"/>
      <c r="AK641" s="46"/>
      <c r="AO641" s="149"/>
      <c r="AP641" s="149"/>
      <c r="AQ641" s="44"/>
      <c r="AR641" s="44"/>
      <c r="AS641" s="44"/>
      <c r="AT641" s="44"/>
    </row>
    <row r="642" spans="2:46" ht="18.649999999999999" customHeight="1" thickBot="1">
      <c r="D642" s="227" t="s">
        <v>70</v>
      </c>
      <c r="E642" s="228"/>
      <c r="F642" s="229" t="s">
        <v>71</v>
      </c>
      <c r="G642" s="230"/>
      <c r="H642" s="203"/>
      <c r="I642" s="231" t="s">
        <v>15</v>
      </c>
      <c r="J642" s="232"/>
      <c r="K642" s="233" t="s">
        <v>16</v>
      </c>
      <c r="L642" s="234"/>
      <c r="M642" s="30"/>
      <c r="N642" s="231" t="s">
        <v>72</v>
      </c>
      <c r="O642" s="232"/>
      <c r="P642" s="233" t="s">
        <v>73</v>
      </c>
      <c r="Q642" s="234"/>
      <c r="R642" s="30"/>
      <c r="S642" s="227" t="s">
        <v>74</v>
      </c>
      <c r="T642" s="228"/>
      <c r="U642" s="229" t="s">
        <v>75</v>
      </c>
      <c r="V642" s="230"/>
      <c r="W642" s="8"/>
      <c r="X642" s="231" t="s">
        <v>76</v>
      </c>
      <c r="Y642" s="232"/>
      <c r="Z642" s="233" t="s">
        <v>77</v>
      </c>
      <c r="AA642" s="234"/>
      <c r="AB642" s="8"/>
      <c r="AC642" s="231" t="s">
        <v>78</v>
      </c>
      <c r="AD642" s="232"/>
      <c r="AE642" s="233" t="s">
        <v>17</v>
      </c>
      <c r="AF642" s="234"/>
      <c r="AG642" s="8"/>
      <c r="AH642" s="231" t="s">
        <v>79</v>
      </c>
      <c r="AI642" s="232"/>
      <c r="AJ642" s="233" t="s">
        <v>80</v>
      </c>
      <c r="AK642" s="234"/>
      <c r="AL642" s="8"/>
      <c r="AM642" s="52" t="s">
        <v>84</v>
      </c>
      <c r="AO642" s="150" t="s">
        <v>85</v>
      </c>
      <c r="AP642" s="149"/>
      <c r="AQ642" s="44"/>
      <c r="AR642" s="44"/>
      <c r="AS642" s="44"/>
      <c r="AT642" s="44"/>
    </row>
    <row r="643" spans="2:46" ht="18.649999999999999" customHeight="1" thickTop="1" thickBot="1">
      <c r="D643" s="37">
        <v>0</v>
      </c>
      <c r="E643" s="41">
        <v>0</v>
      </c>
      <c r="F643" s="39">
        <v>1</v>
      </c>
      <c r="G643" s="40">
        <v>0</v>
      </c>
      <c r="I643" s="37">
        <v>0</v>
      </c>
      <c r="J643" s="41">
        <f t="shared" ref="J643" si="2075">IF(0=(1-$J$8*$K$8*$B640^2),10^14,$B640*$K$8/(1-$J$8*$K$8*$B640^2))</f>
        <v>-0.6277630418697776</v>
      </c>
      <c r="K643" s="39">
        <v>1</v>
      </c>
      <c r="L643" s="40">
        <v>0</v>
      </c>
      <c r="N643" s="37">
        <f t="shared" ref="N643" si="2076">D643*I640+F643*I643-E643*J640-G643*J643</f>
        <v>0</v>
      </c>
      <c r="O643" s="41">
        <f t="shared" ref="O643" si="2077">(D643*J640+E643*I640+F643*J643+G643*I643)</f>
        <v>-0.6277630418697776</v>
      </c>
      <c r="P643" s="39">
        <f t="shared" ref="P643" si="2078">D643*K640+F643*K643-E643*L640-G643*L643</f>
        <v>1</v>
      </c>
      <c r="Q643" s="40">
        <f t="shared" ref="Q643" si="2079">(D643*L640+E643*K640+F643*L643+G643*K643)</f>
        <v>0</v>
      </c>
      <c r="S643" s="37">
        <v>0</v>
      </c>
      <c r="T643" s="41">
        <v>0</v>
      </c>
      <c r="U643" s="39">
        <v>1</v>
      </c>
      <c r="V643" s="40">
        <v>0</v>
      </c>
      <c r="X643" s="37">
        <f t="shared" ref="X643" si="2080">N643*S640+P643*S643-O643*T640-Q643*T643</f>
        <v>0</v>
      </c>
      <c r="Y643" s="41">
        <f t="shared" ref="Y643" si="2081">(N643*T640+O643*S640+P643*T643+Q643*S643)</f>
        <v>-0.6277630418697776</v>
      </c>
      <c r="Z643" s="39">
        <f t="shared" ref="Z643" si="2082">N643*U640+P643*U643-O643*V640-Q643*V643</f>
        <v>0.57292324970013575</v>
      </c>
      <c r="AA643" s="40">
        <f t="shared" ref="AA643" si="2083">(N643*V640+O643*U640+P643*V643+Q643*U643)</f>
        <v>0</v>
      </c>
      <c r="AB643" s="8"/>
      <c r="AC643" s="37">
        <v>0</v>
      </c>
      <c r="AD643" s="40">
        <f>-1/($AD$8*$B640)</f>
        <v>-0.43910326086956514</v>
      </c>
      <c r="AE643" s="39">
        <v>1</v>
      </c>
      <c r="AF643" s="40">
        <v>0</v>
      </c>
      <c r="AH643" s="37">
        <f>X643*AC640+Z643*AC643-Y643*AD640-AA643*AD643</f>
        <v>0</v>
      </c>
      <c r="AI643" s="41">
        <f>(X643*AD640+Y643*AC640+Z643*AD643+AA643*AC643)</f>
        <v>-0.87933550904109525</v>
      </c>
      <c r="AJ643" s="39">
        <f>X643*AE640+Z643*AE643-Y643*AF640-AA643*AF643</f>
        <v>0.57292324970013575</v>
      </c>
      <c r="AK643" s="40">
        <f>(X643*AF640+Y643*AE640+Z643*AF643+AA643*AE643)</f>
        <v>0</v>
      </c>
      <c r="AL643" s="8"/>
      <c r="AM643" s="54">
        <f t="shared" ref="AM643" si="2084">(180/PI())*ATAN(-1*(($AH631*AI640+AK640+$AH$8*AI643+AK643)/($AH$8*AH640+AJ640+$AH$8*AH643+AJ643)))</f>
        <v>61.152688381155365</v>
      </c>
      <c r="AO643" s="151">
        <f t="shared" ref="AO643" si="2085">20*LOG(((($AH$8*AH640+AJ640-$AH$8*AH643-AJ643)^2+($AH$8*AI640+AK640-$AH$8*AI643-AK643)^2)/(($AH$8*AH640+AJ640+$AH$8*AH643+AJ643)^2+($AH$8*AI640+AK640+$AH$8*AI643+AK643)^2))^0.5)</f>
        <v>-21.089378966701165</v>
      </c>
      <c r="AP643" s="149"/>
      <c r="AQ643" s="44"/>
      <c r="AR643" s="44"/>
      <c r="AS643" s="44"/>
      <c r="AT643" s="44"/>
    </row>
    <row r="644" spans="2:46" ht="18.649999999999999" customHeight="1">
      <c r="AO644" s="48"/>
    </row>
    <row r="645" spans="2:46" ht="18.649999999999999" customHeight="1" thickBot="1">
      <c r="E645" s="29" t="s">
        <v>9</v>
      </c>
      <c r="J645" s="29" t="s">
        <v>10</v>
      </c>
      <c r="O645" s="29" t="s">
        <v>11</v>
      </c>
      <c r="T645" s="29" t="s">
        <v>12</v>
      </c>
      <c r="Y645" s="29" t="s">
        <v>13</v>
      </c>
      <c r="AD645" s="29" t="s">
        <v>12</v>
      </c>
      <c r="AI645" s="29" t="s">
        <v>81</v>
      </c>
    </row>
    <row r="646" spans="2:46" ht="18.649999999999999" customHeight="1" thickBot="1">
      <c r="B646" s="28"/>
      <c r="D646" s="227" t="s">
        <v>70</v>
      </c>
      <c r="E646" s="228"/>
      <c r="F646" s="229" t="s">
        <v>71</v>
      </c>
      <c r="G646" s="230"/>
      <c r="H646" s="203"/>
      <c r="I646" s="231" t="s">
        <v>15</v>
      </c>
      <c r="J646" s="232"/>
      <c r="K646" s="233" t="s">
        <v>16</v>
      </c>
      <c r="L646" s="234"/>
      <c r="M646" s="30"/>
      <c r="N646" s="231" t="s">
        <v>72</v>
      </c>
      <c r="O646" s="232"/>
      <c r="P646" s="233" t="s">
        <v>73</v>
      </c>
      <c r="Q646" s="234"/>
      <c r="R646" s="30"/>
      <c r="S646" s="227" t="s">
        <v>74</v>
      </c>
      <c r="T646" s="228"/>
      <c r="U646" s="229" t="s">
        <v>75</v>
      </c>
      <c r="V646" s="230"/>
      <c r="W646" s="8"/>
      <c r="X646" s="231" t="s">
        <v>76</v>
      </c>
      <c r="Y646" s="232"/>
      <c r="Z646" s="233" t="s">
        <v>77</v>
      </c>
      <c r="AA646" s="234"/>
      <c r="AB646" s="8"/>
      <c r="AC646" s="231" t="s">
        <v>78</v>
      </c>
      <c r="AD646" s="232"/>
      <c r="AE646" s="233" t="s">
        <v>17</v>
      </c>
      <c r="AF646" s="234"/>
      <c r="AG646" s="8"/>
      <c r="AH646" s="231" t="s">
        <v>79</v>
      </c>
      <c r="AI646" s="232"/>
      <c r="AJ646" s="233" t="s">
        <v>80</v>
      </c>
      <c r="AK646" s="234"/>
      <c r="AL646" s="8"/>
      <c r="AM646" s="35" t="s">
        <v>82</v>
      </c>
      <c r="AO646" s="147" t="s">
        <v>83</v>
      </c>
      <c r="AP646" s="4"/>
      <c r="AQ646" s="44"/>
      <c r="AR646" s="44"/>
      <c r="AS646" s="44"/>
      <c r="AT646" s="44"/>
    </row>
    <row r="647" spans="2:46" ht="18.649999999999999" customHeight="1" thickTop="1" thickBot="1">
      <c r="B647" s="55">
        <v>1.86</v>
      </c>
      <c r="D647" s="37">
        <v>1</v>
      </c>
      <c r="E647" s="38">
        <v>0</v>
      </c>
      <c r="F647" s="39">
        <v>0</v>
      </c>
      <c r="G647" s="40">
        <f t="shared" ref="G647" si="2086">-1/($E$8*$B647)</f>
        <v>-0.34364516129032252</v>
      </c>
      <c r="I647" s="37">
        <v>1</v>
      </c>
      <c r="J647" s="41">
        <v>0</v>
      </c>
      <c r="K647" s="39">
        <v>0</v>
      </c>
      <c r="L647" s="40">
        <v>0</v>
      </c>
      <c r="N647" s="37">
        <f t="shared" ref="N647" si="2087">D647*I647+F647*I650-E647*J647-G647*J650</f>
        <v>0.78689527199347742</v>
      </c>
      <c r="O647" s="41">
        <f t="shared" ref="O647" si="2088">(D647*J647+E647*I647+F647*J650+G647*I650)</f>
        <v>0</v>
      </c>
      <c r="P647" s="39">
        <f t="shared" ref="P647" si="2089">D647*K647+F647*K650-E647*L647-G647*L650</f>
        <v>0</v>
      </c>
      <c r="Q647" s="40">
        <f t="shared" ref="Q647" si="2090">(D647*L647+E647*K647+F647*L650+G647*K650)</f>
        <v>-0.34364516129032252</v>
      </c>
      <c r="S647" s="37">
        <v>1</v>
      </c>
      <c r="T647" s="38">
        <v>0</v>
      </c>
      <c r="U647" s="39">
        <v>0</v>
      </c>
      <c r="V647" s="40">
        <f t="shared" ref="V647" si="2091">-1/($T$8*$B647)</f>
        <v>-0.67299999999999993</v>
      </c>
      <c r="X647" s="37">
        <f t="shared" ref="X647" si="2092">N647*S647+P647*S650-O647*T647-Q647*T650</f>
        <v>0.78689527199347742</v>
      </c>
      <c r="Y647" s="41">
        <f t="shared" ref="Y647" si="2093">(N647*T647+O647*S647+P647*T650+Q647*S650)</f>
        <v>0</v>
      </c>
      <c r="Z647" s="39">
        <f t="shared" ref="Z647" si="2094">N647*U647+P647*U650-O647*V647-Q647*V650</f>
        <v>0</v>
      </c>
      <c r="AA647" s="40">
        <f t="shared" ref="AA647" si="2095">(N647*V647+O647*U647+P647*V650+Q647*U650)</f>
        <v>-0.87322567934193274</v>
      </c>
      <c r="AB647" s="8"/>
      <c r="AC647" s="37">
        <v>1</v>
      </c>
      <c r="AD647" s="38">
        <v>0</v>
      </c>
      <c r="AE647" s="39">
        <v>0</v>
      </c>
      <c r="AF647" s="40">
        <v>0</v>
      </c>
      <c r="AH647" s="37">
        <f>X647*AC647+Z647*AC650-Y647*AD647-AA647*AD650</f>
        <v>0.40758199907717929</v>
      </c>
      <c r="AI647" s="41">
        <f>(X647*AD647+Y647*AC647+Z647*AD650+AA647*AC650)</f>
        <v>0</v>
      </c>
      <c r="AJ647" s="39">
        <f>X647*AE647+Z647*AE650-Y647*AF647-AA647*AF650</f>
        <v>0</v>
      </c>
      <c r="AK647" s="40">
        <f>(X647*AF647+Y647*AE647+Z647*AF650+AA647*AE650)</f>
        <v>-0.87322567934193274</v>
      </c>
      <c r="AL647" s="8"/>
      <c r="AM647" s="43">
        <f t="shared" ref="AM647" si="2096">20*LOG((2*$AH$8)/(($AH$8*AH647+AJ647+$AH$8*AH650+AJ650)^2+($AH$8*AI647+AK647+$AH$8*AI650+AK650)^2)^0.5)</f>
        <v>-3.3150585919675069E-2</v>
      </c>
      <c r="AO647" s="148">
        <f t="shared" ref="AO647" si="2097">((AH647^2+AI647^2)/(AH650^2+AI650^2))^0.5</f>
        <v>0.46675553338237252</v>
      </c>
      <c r="AP647" s="4"/>
      <c r="AQ647" s="44"/>
      <c r="AR647" s="44"/>
      <c r="AS647" s="44"/>
      <c r="AT647" s="44"/>
    </row>
    <row r="648" spans="2:46" ht="18.649999999999999" customHeight="1" thickBot="1">
      <c r="D648" s="45"/>
      <c r="G648" s="46"/>
      <c r="I648" s="45"/>
      <c r="L648" s="46"/>
      <c r="N648" s="45"/>
      <c r="Q648" s="46"/>
      <c r="S648" s="45"/>
      <c r="V648" s="46"/>
      <c r="X648" s="45"/>
      <c r="AA648" s="46"/>
      <c r="AC648" s="45"/>
      <c r="AF648" s="46"/>
      <c r="AH648" s="45"/>
      <c r="AK648" s="46"/>
      <c r="AO648" s="149"/>
      <c r="AP648" s="149"/>
      <c r="AQ648" s="44"/>
      <c r="AR648" s="44"/>
      <c r="AS648" s="44"/>
      <c r="AT648" s="44"/>
    </row>
    <row r="649" spans="2:46" ht="18.649999999999999" customHeight="1" thickBot="1">
      <c r="D649" s="227" t="s">
        <v>70</v>
      </c>
      <c r="E649" s="228"/>
      <c r="F649" s="229" t="s">
        <v>71</v>
      </c>
      <c r="G649" s="230"/>
      <c r="H649" s="203"/>
      <c r="I649" s="231" t="s">
        <v>15</v>
      </c>
      <c r="J649" s="232"/>
      <c r="K649" s="233" t="s">
        <v>16</v>
      </c>
      <c r="L649" s="234"/>
      <c r="M649" s="30"/>
      <c r="N649" s="231" t="s">
        <v>72</v>
      </c>
      <c r="O649" s="232"/>
      <c r="P649" s="233" t="s">
        <v>73</v>
      </c>
      <c r="Q649" s="234"/>
      <c r="R649" s="30"/>
      <c r="S649" s="227" t="s">
        <v>74</v>
      </c>
      <c r="T649" s="228"/>
      <c r="U649" s="229" t="s">
        <v>75</v>
      </c>
      <c r="V649" s="230"/>
      <c r="W649" s="8"/>
      <c r="X649" s="231" t="s">
        <v>76</v>
      </c>
      <c r="Y649" s="232"/>
      <c r="Z649" s="233" t="s">
        <v>77</v>
      </c>
      <c r="AA649" s="234"/>
      <c r="AB649" s="8"/>
      <c r="AC649" s="231" t="s">
        <v>78</v>
      </c>
      <c r="AD649" s="232"/>
      <c r="AE649" s="233" t="s">
        <v>17</v>
      </c>
      <c r="AF649" s="234"/>
      <c r="AG649" s="8"/>
      <c r="AH649" s="231" t="s">
        <v>79</v>
      </c>
      <c r="AI649" s="232"/>
      <c r="AJ649" s="233" t="s">
        <v>80</v>
      </c>
      <c r="AK649" s="234"/>
      <c r="AL649" s="8"/>
      <c r="AM649" s="52" t="s">
        <v>84</v>
      </c>
      <c r="AO649" s="150" t="s">
        <v>85</v>
      </c>
      <c r="AP649" s="149"/>
      <c r="AQ649" s="44"/>
      <c r="AR649" s="44"/>
      <c r="AS649" s="44"/>
      <c r="AT649" s="44"/>
    </row>
    <row r="650" spans="2:46" ht="18.649999999999999" customHeight="1" thickTop="1" thickBot="1">
      <c r="D650" s="37">
        <v>0</v>
      </c>
      <c r="E650" s="41">
        <v>0</v>
      </c>
      <c r="F650" s="39">
        <v>1</v>
      </c>
      <c r="G650" s="40">
        <v>0</v>
      </c>
      <c r="I650" s="37">
        <v>0</v>
      </c>
      <c r="J650" s="41">
        <f t="shared" ref="J650" si="2098">IF(0=(1-$J$8*$K$8*$B647^2),10^14,$B647*$K$8/(1-$J$8*$K$8*$B647^2))</f>
        <v>-0.62013015753329603</v>
      </c>
      <c r="K650" s="39">
        <v>1</v>
      </c>
      <c r="L650" s="40">
        <v>0</v>
      </c>
      <c r="N650" s="37">
        <f t="shared" ref="N650" si="2099">D650*I647+F650*I650-E650*J647-G650*J650</f>
        <v>0</v>
      </c>
      <c r="O650" s="41">
        <f t="shared" ref="O650" si="2100">(D650*J647+E650*I647+F650*J650+G650*I650)</f>
        <v>-0.62013015753329603</v>
      </c>
      <c r="P650" s="39">
        <f t="shared" ref="P650" si="2101">D650*K647+F650*K650-E650*L647-G650*L650</f>
        <v>1</v>
      </c>
      <c r="Q650" s="40">
        <f t="shared" ref="Q650" si="2102">(D650*L647+E650*K647+F650*L650+G650*K650)</f>
        <v>0</v>
      </c>
      <c r="S650" s="37">
        <v>0</v>
      </c>
      <c r="T650" s="41">
        <v>0</v>
      </c>
      <c r="U650" s="39">
        <v>1</v>
      </c>
      <c r="V650" s="40">
        <v>0</v>
      </c>
      <c r="X650" s="37">
        <f t="shared" ref="X650" si="2103">N650*S647+P650*S650-O650*T647-Q650*T650</f>
        <v>0</v>
      </c>
      <c r="Y650" s="41">
        <f t="shared" ref="Y650" si="2104">(N650*T647+O650*S647+P650*T650+Q650*S650)</f>
        <v>-0.62013015753329603</v>
      </c>
      <c r="Z650" s="39">
        <f t="shared" ref="Z650" si="2105">N650*U647+P650*U650-O650*V647-Q650*V650</f>
        <v>0.58265240398009177</v>
      </c>
      <c r="AA650" s="40">
        <f t="shared" ref="AA650" si="2106">(N650*V647+O650*U647+P650*V650+Q650*U650)</f>
        <v>0</v>
      </c>
      <c r="AB650" s="8"/>
      <c r="AC650" s="37">
        <v>0</v>
      </c>
      <c r="AD650" s="40">
        <f>-1/($AD$8*$B647)</f>
        <v>-0.43438172043010748</v>
      </c>
      <c r="AE650" s="39">
        <v>1</v>
      </c>
      <c r="AF650" s="40">
        <v>0</v>
      </c>
      <c r="AH650" s="37">
        <f>X650*AC647+Z650*AC650-Y650*AD647-AA650*AD650</f>
        <v>0</v>
      </c>
      <c r="AI650" s="41">
        <f>(X650*AD647+Y650*AC647+Z650*AD650+AA650*AC650)</f>
        <v>-0.87322371118690634</v>
      </c>
      <c r="AJ650" s="39">
        <f>X650*AE647+Z650*AE650-Y650*AF647-AA650*AF650</f>
        <v>0.58265240398009177</v>
      </c>
      <c r="AK650" s="40">
        <f>(X650*AF647+Y650*AE647+Z650*AF650+AA650*AE650)</f>
        <v>0</v>
      </c>
      <c r="AL650" s="8"/>
      <c r="AM650" s="54">
        <f t="shared" ref="AM650" si="2107">(180/PI())*ATAN(-1*(($AH638*AI647+AK647+$AH$8*AI650+AK650)/($AH$8*AH647+AJ647+$AH$8*AH650+AJ650)))</f>
        <v>60.446822960954414</v>
      </c>
      <c r="AO650" s="151">
        <f t="shared" ref="AO650" si="2108">20*LOG(((($AH$8*AH647+AJ647-$AH$8*AH650-AJ650)^2+($AH$8*AI647+AK647-$AH$8*AI650-AK650)^2)/(($AH$8*AH647+AJ647+$AH$8*AH650+AJ650)^2+($AH$8*AI647+AK647+$AH$8*AI650+AK650)^2))^0.5)</f>
        <v>-21.189495775002474</v>
      </c>
      <c r="AP650" s="149"/>
      <c r="AQ650" s="44"/>
      <c r="AR650" s="44"/>
      <c r="AS650" s="44"/>
      <c r="AT650" s="44"/>
    </row>
    <row r="651" spans="2:46" ht="18.649999999999999" customHeight="1">
      <c r="AO651" s="48"/>
    </row>
    <row r="652" spans="2:46" ht="18.649999999999999" customHeight="1" thickBot="1">
      <c r="E652" s="29" t="s">
        <v>9</v>
      </c>
      <c r="J652" s="29" t="s">
        <v>10</v>
      </c>
      <c r="O652" s="29" t="s">
        <v>11</v>
      </c>
      <c r="T652" s="29" t="s">
        <v>12</v>
      </c>
      <c r="Y652" s="29" t="s">
        <v>13</v>
      </c>
      <c r="AD652" s="29" t="s">
        <v>12</v>
      </c>
      <c r="AI652" s="29" t="s">
        <v>81</v>
      </c>
    </row>
    <row r="653" spans="2:46" ht="18.649999999999999" customHeight="1" thickBot="1">
      <c r="B653" s="28"/>
      <c r="D653" s="227" t="s">
        <v>70</v>
      </c>
      <c r="E653" s="228"/>
      <c r="F653" s="229" t="s">
        <v>71</v>
      </c>
      <c r="G653" s="230"/>
      <c r="H653" s="203"/>
      <c r="I653" s="231" t="s">
        <v>15</v>
      </c>
      <c r="J653" s="232"/>
      <c r="K653" s="233" t="s">
        <v>16</v>
      </c>
      <c r="L653" s="234"/>
      <c r="M653" s="30"/>
      <c r="N653" s="231" t="s">
        <v>72</v>
      </c>
      <c r="O653" s="232"/>
      <c r="P653" s="233" t="s">
        <v>73</v>
      </c>
      <c r="Q653" s="234"/>
      <c r="R653" s="30"/>
      <c r="S653" s="227" t="s">
        <v>74</v>
      </c>
      <c r="T653" s="228"/>
      <c r="U653" s="229" t="s">
        <v>75</v>
      </c>
      <c r="V653" s="230"/>
      <c r="W653" s="8"/>
      <c r="X653" s="231" t="s">
        <v>76</v>
      </c>
      <c r="Y653" s="232"/>
      <c r="Z653" s="233" t="s">
        <v>77</v>
      </c>
      <c r="AA653" s="234"/>
      <c r="AB653" s="8"/>
      <c r="AC653" s="231" t="s">
        <v>78</v>
      </c>
      <c r="AD653" s="232"/>
      <c r="AE653" s="233" t="s">
        <v>17</v>
      </c>
      <c r="AF653" s="234"/>
      <c r="AG653" s="8"/>
      <c r="AH653" s="231" t="s">
        <v>79</v>
      </c>
      <c r="AI653" s="232"/>
      <c r="AJ653" s="233" t="s">
        <v>80</v>
      </c>
      <c r="AK653" s="234"/>
      <c r="AL653" s="8"/>
      <c r="AM653" s="35" t="s">
        <v>82</v>
      </c>
      <c r="AO653" s="147" t="s">
        <v>83</v>
      </c>
      <c r="AP653" s="4"/>
      <c r="AQ653" s="44"/>
      <c r="AR653" s="44"/>
      <c r="AS653" s="44"/>
      <c r="AT653" s="44"/>
    </row>
    <row r="654" spans="2:46" ht="18.649999999999999" customHeight="1" thickTop="1" thickBot="1">
      <c r="B654" s="55">
        <v>1.88</v>
      </c>
      <c r="D654" s="37">
        <v>1</v>
      </c>
      <c r="E654" s="38">
        <v>0</v>
      </c>
      <c r="F654" s="39">
        <v>0</v>
      </c>
      <c r="G654" s="40">
        <f t="shared" ref="G654" si="2109">-1/($E$8*$B654)</f>
        <v>-0.33998936170212762</v>
      </c>
      <c r="I654" s="37">
        <v>1</v>
      </c>
      <c r="J654" s="41">
        <v>0</v>
      </c>
      <c r="K654" s="39">
        <v>0</v>
      </c>
      <c r="L654" s="40">
        <v>0</v>
      </c>
      <c r="N654" s="37">
        <f t="shared" ref="N654" si="2110">D654*I654+F654*I657-E654*J654-G654*J657</f>
        <v>0.79169199886871588</v>
      </c>
      <c r="O654" s="41">
        <f t="shared" ref="O654" si="2111">(D654*J654+E654*I654+F654*J657+G654*I657)</f>
        <v>0</v>
      </c>
      <c r="P654" s="39">
        <f t="shared" ref="P654" si="2112">D654*K654+F654*K657-E654*L654-G654*L657</f>
        <v>0</v>
      </c>
      <c r="Q654" s="40">
        <f t="shared" ref="Q654" si="2113">(D654*L654+E654*K654+F654*L657+G654*K657)</f>
        <v>-0.33998936170212762</v>
      </c>
      <c r="S654" s="37">
        <v>1</v>
      </c>
      <c r="T654" s="38">
        <v>0</v>
      </c>
      <c r="U654" s="39">
        <v>0</v>
      </c>
      <c r="V654" s="40">
        <f t="shared" ref="V654" si="2114">-1/($T$8*$B654)</f>
        <v>-0.6658404255319148</v>
      </c>
      <c r="X654" s="37">
        <f t="shared" ref="X654" si="2115">N654*S654+P654*S657-O654*T654-Q654*T657</f>
        <v>0.79169199886871588</v>
      </c>
      <c r="Y654" s="41">
        <f t="shared" ref="Y654" si="2116">(N654*T654+O654*S654+P654*T657+Q654*S657)</f>
        <v>0</v>
      </c>
      <c r="Z654" s="39">
        <f t="shared" ref="Z654" si="2117">N654*U654+P654*U657-O654*V654-Q654*V657</f>
        <v>0</v>
      </c>
      <c r="AA654" s="40">
        <f t="shared" ref="AA654" si="2118">(N654*V654+O654*U654+P654*V657+Q654*U657)</f>
        <v>-0.86712989911908567</v>
      </c>
      <c r="AB654" s="8"/>
      <c r="AC654" s="37">
        <v>1</v>
      </c>
      <c r="AD654" s="38">
        <v>0</v>
      </c>
      <c r="AE654" s="39">
        <v>0</v>
      </c>
      <c r="AF654" s="40">
        <v>0</v>
      </c>
      <c r="AH654" s="37">
        <f>X654*AC654+Z654*AC657-Y654*AD654-AA654*AD657</f>
        <v>0.41903369993612799</v>
      </c>
      <c r="AI654" s="41">
        <f>(X654*AD654+Y654*AC654+Z654*AD657+AA654*AC657)</f>
        <v>0</v>
      </c>
      <c r="AJ654" s="39">
        <f>X654*AE654+Z654*AE657-Y654*AF654-AA654*AF657</f>
        <v>0</v>
      </c>
      <c r="AK654" s="40">
        <f>(X654*AF654+Y654*AE654+Z654*AF657+AA654*AE657)</f>
        <v>-0.86712989911908567</v>
      </c>
      <c r="AL654" s="8"/>
      <c r="AM654" s="43">
        <f t="shared" ref="AM654" si="2119">20*LOG((2*$AH$8)/(($AH$8*AH654+AJ654+$AH$8*AH657+AJ657)^2+($AH$8*AI654+AK654+$AH$8*AI657+AK657)^2)^0.5)</f>
        <v>-3.2378765307667506E-2</v>
      </c>
      <c r="AO654" s="148">
        <f t="shared" ref="AO654" si="2120">((AH654^2+AI654^2)/(AH657^2+AI657^2))^0.5</f>
        <v>0.48324319131537741</v>
      </c>
      <c r="AP654" s="4"/>
      <c r="AQ654" s="44"/>
      <c r="AR654" s="44"/>
      <c r="AS654" s="44"/>
      <c r="AT654" s="44"/>
    </row>
    <row r="655" spans="2:46" ht="18.649999999999999" customHeight="1" thickBot="1">
      <c r="D655" s="45"/>
      <c r="G655" s="46"/>
      <c r="I655" s="45"/>
      <c r="L655" s="46"/>
      <c r="N655" s="45"/>
      <c r="Q655" s="46"/>
      <c r="S655" s="45"/>
      <c r="V655" s="46"/>
      <c r="X655" s="45"/>
      <c r="AA655" s="46"/>
      <c r="AC655" s="45"/>
      <c r="AF655" s="46"/>
      <c r="AH655" s="45"/>
      <c r="AK655" s="46"/>
      <c r="AO655" s="149"/>
      <c r="AP655" s="149"/>
      <c r="AQ655" s="44"/>
      <c r="AR655" s="44"/>
      <c r="AS655" s="44"/>
      <c r="AT655" s="44"/>
    </row>
    <row r="656" spans="2:46" ht="18.649999999999999" customHeight="1" thickBot="1">
      <c r="D656" s="227" t="s">
        <v>70</v>
      </c>
      <c r="E656" s="228"/>
      <c r="F656" s="229" t="s">
        <v>71</v>
      </c>
      <c r="G656" s="230"/>
      <c r="H656" s="203"/>
      <c r="I656" s="231" t="s">
        <v>15</v>
      </c>
      <c r="J656" s="232"/>
      <c r="K656" s="233" t="s">
        <v>16</v>
      </c>
      <c r="L656" s="234"/>
      <c r="M656" s="30"/>
      <c r="N656" s="231" t="s">
        <v>72</v>
      </c>
      <c r="O656" s="232"/>
      <c r="P656" s="233" t="s">
        <v>73</v>
      </c>
      <c r="Q656" s="234"/>
      <c r="R656" s="30"/>
      <c r="S656" s="227" t="s">
        <v>74</v>
      </c>
      <c r="T656" s="228"/>
      <c r="U656" s="229" t="s">
        <v>75</v>
      </c>
      <c r="V656" s="230"/>
      <c r="W656" s="8"/>
      <c r="X656" s="231" t="s">
        <v>76</v>
      </c>
      <c r="Y656" s="232"/>
      <c r="Z656" s="233" t="s">
        <v>77</v>
      </c>
      <c r="AA656" s="234"/>
      <c r="AB656" s="8"/>
      <c r="AC656" s="231" t="s">
        <v>78</v>
      </c>
      <c r="AD656" s="232"/>
      <c r="AE656" s="233" t="s">
        <v>17</v>
      </c>
      <c r="AF656" s="234"/>
      <c r="AG656" s="8"/>
      <c r="AH656" s="231" t="s">
        <v>79</v>
      </c>
      <c r="AI656" s="232"/>
      <c r="AJ656" s="233" t="s">
        <v>80</v>
      </c>
      <c r="AK656" s="234"/>
      <c r="AL656" s="8"/>
      <c r="AM656" s="52" t="s">
        <v>84</v>
      </c>
      <c r="AO656" s="150" t="s">
        <v>85</v>
      </c>
      <c r="AP656" s="149"/>
      <c r="AQ656" s="44"/>
      <c r="AR656" s="44"/>
      <c r="AS656" s="44"/>
      <c r="AT656" s="44"/>
    </row>
    <row r="657" spans="2:46" ht="18.649999999999999" customHeight="1" thickTop="1" thickBot="1">
      <c r="D657" s="37">
        <v>0</v>
      </c>
      <c r="E657" s="41">
        <v>0</v>
      </c>
      <c r="F657" s="39">
        <v>1</v>
      </c>
      <c r="G657" s="40">
        <v>0</v>
      </c>
      <c r="I657" s="37">
        <v>0</v>
      </c>
      <c r="J657" s="41">
        <f t="shared" ref="J657" si="2121">IF(0=(1-$J$8*$K$8*$B654^2),10^14,$B654*$K$8/(1-$J$8*$K$8*$B654^2))</f>
        <v>-0.61268976208081327</v>
      </c>
      <c r="K657" s="39">
        <v>1</v>
      </c>
      <c r="L657" s="40">
        <v>0</v>
      </c>
      <c r="N657" s="37">
        <f t="shared" ref="N657" si="2122">D657*I654+F657*I657-E657*J654-G657*J657</f>
        <v>0</v>
      </c>
      <c r="O657" s="41">
        <f t="shared" ref="O657" si="2123">(D657*J654+E657*I654+F657*J657+G657*I657)</f>
        <v>-0.61268976208081327</v>
      </c>
      <c r="P657" s="39">
        <f t="shared" ref="P657" si="2124">D657*K654+F657*K657-E657*L654-G657*L657</f>
        <v>1</v>
      </c>
      <c r="Q657" s="40">
        <f t="shared" ref="Q657" si="2125">(D657*L654+E657*K654+F657*L657+G657*K657)</f>
        <v>0</v>
      </c>
      <c r="S657" s="37">
        <v>0</v>
      </c>
      <c r="T657" s="41">
        <v>0</v>
      </c>
      <c r="U657" s="39">
        <v>1</v>
      </c>
      <c r="V657" s="40">
        <v>0</v>
      </c>
      <c r="X657" s="37">
        <f t="shared" ref="X657" si="2126">N657*S654+P657*S657-O657*T654-Q657*T657</f>
        <v>0</v>
      </c>
      <c r="Y657" s="41">
        <f t="shared" ref="Y657" si="2127">(N657*T654+O657*S654+P657*T657+Q657*S657)</f>
        <v>-0.61268976208081327</v>
      </c>
      <c r="Z657" s="39">
        <f t="shared" ref="Z657" si="2128">N657*U654+P657*U657-O657*V654-Q657*V657</f>
        <v>0.59204638809706367</v>
      </c>
      <c r="AA657" s="40">
        <f t="shared" ref="AA657" si="2129">(N657*V654+O657*U654+P657*V657+Q657*U657)</f>
        <v>0</v>
      </c>
      <c r="AB657" s="8"/>
      <c r="AC657" s="37">
        <v>0</v>
      </c>
      <c r="AD657" s="40">
        <f>-1/($AD$8*$B654)</f>
        <v>-0.42976063829787231</v>
      </c>
      <c r="AE657" s="39">
        <v>1</v>
      </c>
      <c r="AF657" s="40">
        <v>0</v>
      </c>
      <c r="AH657" s="37">
        <f>X657*AC654+Z657*AC657-Y657*AD654-AA657*AD657</f>
        <v>0</v>
      </c>
      <c r="AI657" s="41">
        <f>(X657*AD654+Y657*AC654+Z657*AD657+AA657*AC657)</f>
        <v>-0.86712799573135713</v>
      </c>
      <c r="AJ657" s="39">
        <f>X657*AE654+Z657*AE657-Y657*AF654-AA657*AF657</f>
        <v>0.59204638809706367</v>
      </c>
      <c r="AK657" s="40">
        <f>(X657*AF654+Y657*AE654+Z657*AF657+AA657*AE657)</f>
        <v>0</v>
      </c>
      <c r="AL657" s="8"/>
      <c r="AM657" s="54">
        <f t="shared" ref="AM657" si="2130">(180/PI())*ATAN(-1*(($AH645*AI654+AK654+$AH$8*AI657+AK657)/($AH$8*AH654+AJ654+$AH$8*AH657+AJ657)))</f>
        <v>59.757623901593639</v>
      </c>
      <c r="AO657" s="151">
        <f t="shared" ref="AO657" si="2131">20*LOG(((($AH$8*AH654+AJ654-$AH$8*AH657-AJ657)^2+($AH$8*AI654+AK654-$AH$8*AI657-AK657)^2)/(($AH$8*AH654+AJ654+$AH$8*AH657+AJ657)^2+($AH$8*AI654+AK654+$AH$8*AI657+AK657)^2))^0.5)</f>
        <v>-21.291419598581932</v>
      </c>
      <c r="AP657" s="149"/>
      <c r="AQ657" s="44"/>
      <c r="AR657" s="44"/>
      <c r="AS657" s="44"/>
      <c r="AT657" s="44"/>
    </row>
    <row r="658" spans="2:46" ht="18.649999999999999" customHeight="1">
      <c r="AO658" s="48"/>
    </row>
    <row r="659" spans="2:46" ht="18.649999999999999" customHeight="1" thickBot="1">
      <c r="E659" s="29" t="s">
        <v>9</v>
      </c>
      <c r="J659" s="29" t="s">
        <v>10</v>
      </c>
      <c r="O659" s="29" t="s">
        <v>11</v>
      </c>
      <c r="T659" s="29" t="s">
        <v>12</v>
      </c>
      <c r="Y659" s="29" t="s">
        <v>13</v>
      </c>
      <c r="AD659" s="29" t="s">
        <v>12</v>
      </c>
      <c r="AI659" s="29" t="s">
        <v>81</v>
      </c>
    </row>
    <row r="660" spans="2:46" ht="18.649999999999999" customHeight="1" thickBot="1">
      <c r="B660" s="28"/>
      <c r="D660" s="227" t="s">
        <v>70</v>
      </c>
      <c r="E660" s="228"/>
      <c r="F660" s="229" t="s">
        <v>71</v>
      </c>
      <c r="G660" s="230"/>
      <c r="H660" s="203"/>
      <c r="I660" s="231" t="s">
        <v>15</v>
      </c>
      <c r="J660" s="232"/>
      <c r="K660" s="233" t="s">
        <v>16</v>
      </c>
      <c r="L660" s="234"/>
      <c r="M660" s="30"/>
      <c r="N660" s="231" t="s">
        <v>72</v>
      </c>
      <c r="O660" s="232"/>
      <c r="P660" s="233" t="s">
        <v>73</v>
      </c>
      <c r="Q660" s="234"/>
      <c r="R660" s="30"/>
      <c r="S660" s="227" t="s">
        <v>74</v>
      </c>
      <c r="T660" s="228"/>
      <c r="U660" s="229" t="s">
        <v>75</v>
      </c>
      <c r="V660" s="230"/>
      <c r="W660" s="8"/>
      <c r="X660" s="231" t="s">
        <v>76</v>
      </c>
      <c r="Y660" s="232"/>
      <c r="Z660" s="233" t="s">
        <v>77</v>
      </c>
      <c r="AA660" s="234"/>
      <c r="AB660" s="8"/>
      <c r="AC660" s="231" t="s">
        <v>78</v>
      </c>
      <c r="AD660" s="232"/>
      <c r="AE660" s="233" t="s">
        <v>17</v>
      </c>
      <c r="AF660" s="234"/>
      <c r="AG660" s="8"/>
      <c r="AH660" s="231" t="s">
        <v>79</v>
      </c>
      <c r="AI660" s="232"/>
      <c r="AJ660" s="233" t="s">
        <v>80</v>
      </c>
      <c r="AK660" s="234"/>
      <c r="AL660" s="8"/>
      <c r="AM660" s="35" t="s">
        <v>82</v>
      </c>
      <c r="AO660" s="147" t="s">
        <v>83</v>
      </c>
      <c r="AP660" s="4"/>
      <c r="AQ660" s="44"/>
      <c r="AR660" s="44"/>
      <c r="AS660" s="44"/>
      <c r="AT660" s="44"/>
    </row>
    <row r="661" spans="2:46" ht="18.649999999999999" customHeight="1" thickTop="1" thickBot="1">
      <c r="B661" s="55">
        <v>1.9</v>
      </c>
      <c r="D661" s="37">
        <v>1</v>
      </c>
      <c r="E661" s="38">
        <v>0</v>
      </c>
      <c r="F661" s="39">
        <v>0</v>
      </c>
      <c r="G661" s="40">
        <f t="shared" ref="G661" si="2132">-1/($E$8*$B661)</f>
        <v>-0.33641052631578944</v>
      </c>
      <c r="I661" s="37">
        <v>1</v>
      </c>
      <c r="J661" s="41">
        <v>0</v>
      </c>
      <c r="K661" s="39">
        <v>0</v>
      </c>
      <c r="L661" s="40">
        <v>0</v>
      </c>
      <c r="N661" s="37">
        <f t="shared" ref="N661" si="2133">D661*I661+F661*I664-E661*J661-G661*J664</f>
        <v>0.79632549466303792</v>
      </c>
      <c r="O661" s="41">
        <f t="shared" ref="O661" si="2134">(D661*J661+E661*I661+F661*J664+G661*I664)</f>
        <v>0</v>
      </c>
      <c r="P661" s="39">
        <f t="shared" ref="P661" si="2135">D661*K661+F661*K664-E661*L661-G661*L664</f>
        <v>0</v>
      </c>
      <c r="Q661" s="40">
        <f t="shared" ref="Q661" si="2136">(D661*L661+E661*K661+F661*L664+G661*K664)</f>
        <v>-0.33641052631578944</v>
      </c>
      <c r="S661" s="37">
        <v>1</v>
      </c>
      <c r="T661" s="38">
        <v>0</v>
      </c>
      <c r="U661" s="39">
        <v>0</v>
      </c>
      <c r="V661" s="40">
        <f t="shared" ref="V661" si="2137">-1/($T$8*$B661)</f>
        <v>-0.65883157894736843</v>
      </c>
      <c r="X661" s="37">
        <f t="shared" ref="X661" si="2138">N661*S661+P661*S664-O661*T661-Q661*T664</f>
        <v>0.79632549466303792</v>
      </c>
      <c r="Y661" s="41">
        <f t="shared" ref="Y661" si="2139">(N661*T661+O661*S661+P661*T664+Q661*S664)</f>
        <v>0</v>
      </c>
      <c r="Z661" s="39">
        <f t="shared" ref="Z661" si="2140">N661*U661+P661*U664-O661*V661-Q661*V664</f>
        <v>0</v>
      </c>
      <c r="AA661" s="40">
        <f t="shared" ref="AA661" si="2141">(N661*V661+O661*U661+P661*V664+Q661*U664)</f>
        <v>-0.86105490932068296</v>
      </c>
      <c r="AB661" s="8"/>
      <c r="AC661" s="37">
        <v>1</v>
      </c>
      <c r="AD661" s="38">
        <v>0</v>
      </c>
      <c r="AE661" s="39">
        <v>0</v>
      </c>
      <c r="AF661" s="40">
        <v>0</v>
      </c>
      <c r="AH661" s="37">
        <f>X661*AC661+Z661*AC664-Y661*AD661-AA661*AD664</f>
        <v>0.430173224144277</v>
      </c>
      <c r="AI661" s="41">
        <f>(X661*AD661+Y661*AC661+Z661*AD664+AA661*AC664)</f>
        <v>0</v>
      </c>
      <c r="AJ661" s="39">
        <f>X661*AE661+Z661*AE664-Y661*AF661-AA661*AF664</f>
        <v>0</v>
      </c>
      <c r="AK661" s="40">
        <f>(X661*AF661+Y661*AE661+Z661*AF664+AA661*AE664)</f>
        <v>-0.86105490932068296</v>
      </c>
      <c r="AL661" s="8"/>
      <c r="AM661" s="43">
        <f t="shared" ref="AM661" si="2142">20*LOG((2*$AH$8)/(($AH$8*AH661+AJ661+$AH$8*AH664+AJ664)^2+($AH$8*AI661+AK661+$AH$8*AI664+AK664)^2)^0.5)</f>
        <v>-3.1613172218180302E-2</v>
      </c>
      <c r="AO661" s="148">
        <f t="shared" ref="AO661" si="2143">((AH661^2+AI661^2)/(AH664^2+AI664^2))^0.5</f>
        <v>0.49958967710658725</v>
      </c>
      <c r="AP661" s="4"/>
      <c r="AQ661" s="44"/>
      <c r="AR661" s="44"/>
      <c r="AS661" s="44"/>
      <c r="AT661" s="44"/>
    </row>
    <row r="662" spans="2:46" ht="18.649999999999999" customHeight="1" thickBot="1">
      <c r="D662" s="45"/>
      <c r="G662" s="46"/>
      <c r="I662" s="45"/>
      <c r="L662" s="46"/>
      <c r="N662" s="45"/>
      <c r="Q662" s="46"/>
      <c r="S662" s="45"/>
      <c r="V662" s="46"/>
      <c r="X662" s="45"/>
      <c r="AA662" s="46"/>
      <c r="AC662" s="45"/>
      <c r="AF662" s="46"/>
      <c r="AH662" s="45"/>
      <c r="AK662" s="46"/>
      <c r="AO662" s="149"/>
      <c r="AP662" s="149"/>
      <c r="AQ662" s="44"/>
      <c r="AR662" s="44"/>
      <c r="AS662" s="44"/>
      <c r="AT662" s="44"/>
    </row>
    <row r="663" spans="2:46" ht="18.649999999999999" customHeight="1" thickBot="1">
      <c r="D663" s="227" t="s">
        <v>70</v>
      </c>
      <c r="E663" s="228"/>
      <c r="F663" s="229" t="s">
        <v>71</v>
      </c>
      <c r="G663" s="230"/>
      <c r="H663" s="203"/>
      <c r="I663" s="231" t="s">
        <v>15</v>
      </c>
      <c r="J663" s="232"/>
      <c r="K663" s="233" t="s">
        <v>16</v>
      </c>
      <c r="L663" s="234"/>
      <c r="M663" s="30"/>
      <c r="N663" s="231" t="s">
        <v>72</v>
      </c>
      <c r="O663" s="232"/>
      <c r="P663" s="233" t="s">
        <v>73</v>
      </c>
      <c r="Q663" s="234"/>
      <c r="R663" s="30"/>
      <c r="S663" s="227" t="s">
        <v>74</v>
      </c>
      <c r="T663" s="228"/>
      <c r="U663" s="229" t="s">
        <v>75</v>
      </c>
      <c r="V663" s="230"/>
      <c r="W663" s="8"/>
      <c r="X663" s="231" t="s">
        <v>76</v>
      </c>
      <c r="Y663" s="232"/>
      <c r="Z663" s="233" t="s">
        <v>77</v>
      </c>
      <c r="AA663" s="234"/>
      <c r="AB663" s="8"/>
      <c r="AC663" s="231" t="s">
        <v>78</v>
      </c>
      <c r="AD663" s="232"/>
      <c r="AE663" s="233" t="s">
        <v>17</v>
      </c>
      <c r="AF663" s="234"/>
      <c r="AG663" s="8"/>
      <c r="AH663" s="231" t="s">
        <v>79</v>
      </c>
      <c r="AI663" s="232"/>
      <c r="AJ663" s="233" t="s">
        <v>80</v>
      </c>
      <c r="AK663" s="234"/>
      <c r="AL663" s="8"/>
      <c r="AM663" s="52" t="s">
        <v>84</v>
      </c>
      <c r="AO663" s="150" t="s">
        <v>85</v>
      </c>
      <c r="AP663" s="149"/>
      <c r="AQ663" s="44"/>
      <c r="AR663" s="44"/>
      <c r="AS663" s="44"/>
      <c r="AT663" s="44"/>
    </row>
    <row r="664" spans="2:46" ht="18.649999999999999" customHeight="1" thickTop="1" thickBot="1">
      <c r="D664" s="37">
        <v>0</v>
      </c>
      <c r="E664" s="41">
        <v>0</v>
      </c>
      <c r="F664" s="39">
        <v>1</v>
      </c>
      <c r="G664" s="40">
        <v>0</v>
      </c>
      <c r="I664" s="37">
        <v>0</v>
      </c>
      <c r="J664" s="41">
        <f t="shared" ref="J664" si="2144">IF(0=(1-$J$8*$K$8*$B661^2),10^14,$B661*$K$8/(1-$J$8*$K$8*$B661^2))</f>
        <v>-0.60543440054480435</v>
      </c>
      <c r="K664" s="39">
        <v>1</v>
      </c>
      <c r="L664" s="40">
        <v>0</v>
      </c>
      <c r="N664" s="37">
        <f t="shared" ref="N664" si="2145">D664*I661+F664*I664-E664*J661-G664*J664</f>
        <v>0</v>
      </c>
      <c r="O664" s="41">
        <f t="shared" ref="O664" si="2146">(D664*J661+E664*I661+F664*J664+G664*I664)</f>
        <v>-0.60543440054480435</v>
      </c>
      <c r="P664" s="39">
        <f t="shared" ref="P664" si="2147">D664*K661+F664*K664-E664*L661-G664*L664</f>
        <v>1</v>
      </c>
      <c r="Q664" s="40">
        <f t="shared" ref="Q664" si="2148">(D664*L661+E664*K661+F664*L664+G664*K664)</f>
        <v>0</v>
      </c>
      <c r="S664" s="37">
        <v>0</v>
      </c>
      <c r="T664" s="41">
        <v>0</v>
      </c>
      <c r="U664" s="39">
        <v>1</v>
      </c>
      <c r="V664" s="40">
        <v>0</v>
      </c>
      <c r="X664" s="37">
        <f t="shared" ref="X664" si="2149">N664*S661+P664*S664-O664*T661-Q664*T664</f>
        <v>0</v>
      </c>
      <c r="Y664" s="41">
        <f t="shared" ref="Y664" si="2150">(N664*T661+O664*S661+P664*T664+Q664*S664)</f>
        <v>-0.60543440054480435</v>
      </c>
      <c r="Z664" s="39">
        <f t="shared" ref="Z664" si="2151">N664*U661+P664*U664-O664*V661-Q664*V664</f>
        <v>0.60112069794001299</v>
      </c>
      <c r="AA664" s="40">
        <f t="shared" ref="AA664" si="2152">(N664*V661+O664*U661+P664*V664+Q664*U664)</f>
        <v>0</v>
      </c>
      <c r="AB664" s="8"/>
      <c r="AC664" s="37">
        <v>0</v>
      </c>
      <c r="AD664" s="40">
        <f>-1/($AD$8*$B661)</f>
        <v>-0.42523684210526314</v>
      </c>
      <c r="AE664" s="39">
        <v>1</v>
      </c>
      <c r="AF664" s="40">
        <v>0</v>
      </c>
      <c r="AH664" s="37">
        <f>X664*AC661+Z664*AC664-Y664*AD661-AA664*AD664</f>
        <v>0</v>
      </c>
      <c r="AI664" s="41">
        <f>(X664*AD661+Y664*AC661+Z664*AD664+AA664*AC664)</f>
        <v>-0.86105306786092717</v>
      </c>
      <c r="AJ664" s="39">
        <f>X664*AE661+Z664*AE664-Y664*AF661-AA664*AF664</f>
        <v>0.60112069794001299</v>
      </c>
      <c r="AK664" s="40">
        <f>(X664*AF661+Y664*AE661+Z664*AF664+AA664*AE664)</f>
        <v>0</v>
      </c>
      <c r="AL664" s="8"/>
      <c r="AM664" s="54">
        <f t="shared" ref="AM664" si="2153">(180/PI())*ATAN(-1*(($AH652*AI661+AK661+$AH$8*AI664+AK664)/($AH$8*AH661+AJ661+$AH$8*AH664+AJ664)))</f>
        <v>59.084482577359466</v>
      </c>
      <c r="AO664" s="151">
        <f t="shared" ref="AO664" si="2154">20*LOG(((($AH$8*AH661+AJ661-$AH$8*AH664-AJ664)^2+($AH$8*AI661+AK661-$AH$8*AI664-AK664)^2)/(($AH$8*AH661+AJ661+$AH$8*AH664+AJ664)^2+($AH$8*AI661+AK661+$AH$8*AI664+AK664)^2))^0.5)</f>
        <v>-21.394959338548478</v>
      </c>
      <c r="AP664" s="149"/>
      <c r="AQ664" s="44"/>
      <c r="AR664" s="44"/>
      <c r="AS664" s="44"/>
      <c r="AT664" s="44"/>
    </row>
    <row r="665" spans="2:46" ht="18.649999999999999" customHeight="1">
      <c r="AO665" s="48"/>
    </row>
    <row r="666" spans="2:46" ht="18.649999999999999" customHeight="1" thickBot="1">
      <c r="E666" s="29" t="s">
        <v>9</v>
      </c>
      <c r="J666" s="29" t="s">
        <v>10</v>
      </c>
      <c r="O666" s="29" t="s">
        <v>11</v>
      </c>
      <c r="T666" s="29" t="s">
        <v>12</v>
      </c>
      <c r="Y666" s="29" t="s">
        <v>13</v>
      </c>
      <c r="AD666" s="29" t="s">
        <v>12</v>
      </c>
      <c r="AI666" s="29" t="s">
        <v>81</v>
      </c>
    </row>
    <row r="667" spans="2:46" ht="18.649999999999999" customHeight="1" thickBot="1">
      <c r="B667" s="28"/>
      <c r="D667" s="227" t="s">
        <v>70</v>
      </c>
      <c r="E667" s="228"/>
      <c r="F667" s="229" t="s">
        <v>71</v>
      </c>
      <c r="G667" s="230"/>
      <c r="H667" s="203"/>
      <c r="I667" s="231" t="s">
        <v>15</v>
      </c>
      <c r="J667" s="232"/>
      <c r="K667" s="233" t="s">
        <v>16</v>
      </c>
      <c r="L667" s="234"/>
      <c r="M667" s="30"/>
      <c r="N667" s="231" t="s">
        <v>72</v>
      </c>
      <c r="O667" s="232"/>
      <c r="P667" s="233" t="s">
        <v>73</v>
      </c>
      <c r="Q667" s="234"/>
      <c r="R667" s="30"/>
      <c r="S667" s="227" t="s">
        <v>74</v>
      </c>
      <c r="T667" s="228"/>
      <c r="U667" s="229" t="s">
        <v>75</v>
      </c>
      <c r="V667" s="230"/>
      <c r="W667" s="8"/>
      <c r="X667" s="231" t="s">
        <v>76</v>
      </c>
      <c r="Y667" s="232"/>
      <c r="Z667" s="233" t="s">
        <v>77</v>
      </c>
      <c r="AA667" s="234"/>
      <c r="AB667" s="8"/>
      <c r="AC667" s="231" t="s">
        <v>78</v>
      </c>
      <c r="AD667" s="232"/>
      <c r="AE667" s="233" t="s">
        <v>17</v>
      </c>
      <c r="AF667" s="234"/>
      <c r="AG667" s="8"/>
      <c r="AH667" s="231" t="s">
        <v>79</v>
      </c>
      <c r="AI667" s="232"/>
      <c r="AJ667" s="233" t="s">
        <v>80</v>
      </c>
      <c r="AK667" s="234"/>
      <c r="AL667" s="8"/>
      <c r="AM667" s="35" t="s">
        <v>82</v>
      </c>
      <c r="AO667" s="147" t="s">
        <v>83</v>
      </c>
      <c r="AP667" s="4"/>
      <c r="AQ667" s="44"/>
      <c r="AR667" s="44"/>
      <c r="AS667" s="44"/>
      <c r="AT667" s="44"/>
    </row>
    <row r="668" spans="2:46" ht="18.649999999999999" customHeight="1" thickTop="1" thickBot="1">
      <c r="B668" s="55">
        <v>1.92</v>
      </c>
      <c r="D668" s="37">
        <v>1</v>
      </c>
      <c r="E668" s="38">
        <v>0</v>
      </c>
      <c r="F668" s="39">
        <v>0</v>
      </c>
      <c r="G668" s="40">
        <f t="shared" ref="G668" si="2155">-1/($E$8*$B668)</f>
        <v>-0.33290625000000001</v>
      </c>
      <c r="I668" s="37">
        <v>1</v>
      </c>
      <c r="J668" s="41">
        <v>0</v>
      </c>
      <c r="K668" s="39">
        <v>0</v>
      </c>
      <c r="L668" s="40">
        <v>0</v>
      </c>
      <c r="N668" s="37">
        <f t="shared" ref="N668" si="2156">D668*I668+F668*I671-E668*J668-G668*J671</f>
        <v>0.80080321241692642</v>
      </c>
      <c r="O668" s="41">
        <f t="shared" ref="O668" si="2157">(D668*J668+E668*I668+F668*J671+G668*I671)</f>
        <v>0</v>
      </c>
      <c r="P668" s="39">
        <f t="shared" ref="P668" si="2158">D668*K668+F668*K671-E668*L668-G668*L671</f>
        <v>0</v>
      </c>
      <c r="Q668" s="40">
        <f t="shared" ref="Q668" si="2159">(D668*L668+E668*K668+F668*L671+G668*K671)</f>
        <v>-0.33290625000000001</v>
      </c>
      <c r="S668" s="37">
        <v>1</v>
      </c>
      <c r="T668" s="38">
        <v>0</v>
      </c>
      <c r="U668" s="39">
        <v>0</v>
      </c>
      <c r="V668" s="40">
        <f t="shared" ref="V668" si="2160">-1/($T$8*$B668)</f>
        <v>-0.65196874999999987</v>
      </c>
      <c r="X668" s="37">
        <f t="shared" ref="X668" si="2161">N668*S668+P668*S671-O668*T668-Q668*T671</f>
        <v>0.80080321241692642</v>
      </c>
      <c r="Y668" s="41">
        <f t="shared" ref="Y668" si="2162">(N668*T668+O668*S668+P668*T671+Q668*S671)</f>
        <v>0</v>
      </c>
      <c r="Z668" s="39">
        <f t="shared" ref="Z668" si="2163">N668*U668+P668*U671-O668*V668-Q668*V671</f>
        <v>0</v>
      </c>
      <c r="AA668" s="40">
        <f t="shared" ref="AA668" si="2164">(N668*V668+O668*U668+P668*V671+Q668*U671)</f>
        <v>-0.85500491939544787</v>
      </c>
      <c r="AB668" s="8"/>
      <c r="AC668" s="37">
        <v>1</v>
      </c>
      <c r="AD668" s="38">
        <v>0</v>
      </c>
      <c r="AE668" s="39">
        <v>0</v>
      </c>
      <c r="AF668" s="40">
        <v>0</v>
      </c>
      <c r="AH668" s="37">
        <f>X668*AC668+Z668*AC671-Y668*AD668-AA668*AD671</f>
        <v>0.44101090792445141</v>
      </c>
      <c r="AI668" s="41">
        <f>(X668*AD668+Y668*AC668+Z668*AD671+AA668*AC671)</f>
        <v>0</v>
      </c>
      <c r="AJ668" s="39">
        <f>X668*AE668+Z668*AE671-Y668*AF668-AA668*AF671</f>
        <v>0</v>
      </c>
      <c r="AK668" s="40">
        <f>(X668*AF668+Y668*AE668+Z668*AF671+AA668*AE671)</f>
        <v>-0.85500491939544787</v>
      </c>
      <c r="AL668" s="8"/>
      <c r="AM668" s="43">
        <f t="shared" ref="AM668" si="2165">20*LOG((2*$AH$8)/(($AH$8*AH668+AJ668+$AH$8*AH671+AJ671)^2+($AH$8*AI668+AK668+$AH$8*AI671+AK671)^2)^0.5)</f>
        <v>-3.0855461230876055E-2</v>
      </c>
      <c r="AO668" s="148">
        <f t="shared" ref="AO668" si="2166">((AH668^2+AI668^2)/(AH671^2+AI671^2))^0.5</f>
        <v>0.51580033890768706</v>
      </c>
      <c r="AP668" s="4"/>
      <c r="AQ668" s="44"/>
      <c r="AR668" s="44"/>
      <c r="AS668" s="44"/>
      <c r="AT668" s="44"/>
    </row>
    <row r="669" spans="2:46" ht="18.649999999999999" customHeight="1" thickBot="1">
      <c r="D669" s="45"/>
      <c r="G669" s="46"/>
      <c r="I669" s="45"/>
      <c r="L669" s="46"/>
      <c r="N669" s="45"/>
      <c r="Q669" s="46"/>
      <c r="S669" s="45"/>
      <c r="V669" s="46"/>
      <c r="X669" s="45"/>
      <c r="AA669" s="46"/>
      <c r="AC669" s="45"/>
      <c r="AF669" s="46"/>
      <c r="AH669" s="45"/>
      <c r="AK669" s="46"/>
      <c r="AO669" s="149"/>
      <c r="AP669" s="149"/>
      <c r="AQ669" s="44"/>
      <c r="AR669" s="44"/>
      <c r="AS669" s="44"/>
      <c r="AT669" s="44"/>
    </row>
    <row r="670" spans="2:46" ht="18.649999999999999" customHeight="1" thickBot="1">
      <c r="D670" s="227" t="s">
        <v>70</v>
      </c>
      <c r="E670" s="228"/>
      <c r="F670" s="229" t="s">
        <v>71</v>
      </c>
      <c r="G670" s="230"/>
      <c r="H670" s="203"/>
      <c r="I670" s="231" t="s">
        <v>15</v>
      </c>
      <c r="J670" s="232"/>
      <c r="K670" s="233" t="s">
        <v>16</v>
      </c>
      <c r="L670" s="234"/>
      <c r="M670" s="30"/>
      <c r="N670" s="231" t="s">
        <v>72</v>
      </c>
      <c r="O670" s="232"/>
      <c r="P670" s="233" t="s">
        <v>73</v>
      </c>
      <c r="Q670" s="234"/>
      <c r="R670" s="30"/>
      <c r="S670" s="227" t="s">
        <v>74</v>
      </c>
      <c r="T670" s="228"/>
      <c r="U670" s="229" t="s">
        <v>75</v>
      </c>
      <c r="V670" s="230"/>
      <c r="W670" s="8"/>
      <c r="X670" s="231" t="s">
        <v>76</v>
      </c>
      <c r="Y670" s="232"/>
      <c r="Z670" s="233" t="s">
        <v>77</v>
      </c>
      <c r="AA670" s="234"/>
      <c r="AB670" s="8"/>
      <c r="AC670" s="231" t="s">
        <v>78</v>
      </c>
      <c r="AD670" s="232"/>
      <c r="AE670" s="233" t="s">
        <v>17</v>
      </c>
      <c r="AF670" s="234"/>
      <c r="AG670" s="8"/>
      <c r="AH670" s="231" t="s">
        <v>79</v>
      </c>
      <c r="AI670" s="232"/>
      <c r="AJ670" s="233" t="s">
        <v>80</v>
      </c>
      <c r="AK670" s="234"/>
      <c r="AL670" s="8"/>
      <c r="AM670" s="52" t="s">
        <v>84</v>
      </c>
      <c r="AO670" s="150" t="s">
        <v>85</v>
      </c>
      <c r="AP670" s="149"/>
      <c r="AQ670" s="44"/>
      <c r="AR670" s="44"/>
      <c r="AS670" s="44"/>
      <c r="AT670" s="44"/>
    </row>
    <row r="671" spans="2:46" ht="18.649999999999999" customHeight="1" thickTop="1" thickBot="1">
      <c r="D671" s="37">
        <v>0</v>
      </c>
      <c r="E671" s="41">
        <v>0</v>
      </c>
      <c r="F671" s="39">
        <v>1</v>
      </c>
      <c r="G671" s="40">
        <v>0</v>
      </c>
      <c r="I671" s="37">
        <v>0</v>
      </c>
      <c r="J671" s="41">
        <f t="shared" ref="J671" si="2167">IF(0=(1-$J$8*$K$8*$B668^2),10^14,$B668*$K$8/(1-$J$8*$K$8*$B668^2))</f>
        <v>-0.59835700766529187</v>
      </c>
      <c r="K671" s="39">
        <v>1</v>
      </c>
      <c r="L671" s="40">
        <v>0</v>
      </c>
      <c r="N671" s="37">
        <f t="shared" ref="N671" si="2168">D671*I668+F671*I671-E671*J668-G671*J671</f>
        <v>0</v>
      </c>
      <c r="O671" s="41">
        <f t="shared" ref="O671" si="2169">(D671*J668+E671*I668+F671*J671+G671*I671)</f>
        <v>-0.59835700766529187</v>
      </c>
      <c r="P671" s="39">
        <f t="shared" ref="P671" si="2170">D671*K668+F671*K671-E671*L668-G671*L671</f>
        <v>1</v>
      </c>
      <c r="Q671" s="40">
        <f t="shared" ref="Q671" si="2171">(D671*L668+E671*K668+F671*L671+G671*K671)</f>
        <v>0</v>
      </c>
      <c r="S671" s="37">
        <v>0</v>
      </c>
      <c r="T671" s="41">
        <v>0</v>
      </c>
      <c r="U671" s="39">
        <v>1</v>
      </c>
      <c r="V671" s="40">
        <v>0</v>
      </c>
      <c r="X671" s="37">
        <f t="shared" ref="X671" si="2172">N671*S668+P671*S671-O671*T668-Q671*T671</f>
        <v>0</v>
      </c>
      <c r="Y671" s="41">
        <f t="shared" ref="Y671" si="2173">(N671*T668+O671*S668+P671*T671+Q671*S671)</f>
        <v>-0.59835700766529187</v>
      </c>
      <c r="Z671" s="39">
        <f t="shared" ref="Z671" si="2174">N671*U668+P671*U671-O671*V668-Q671*V671</f>
        <v>0.60988992965871924</v>
      </c>
      <c r="AA671" s="40">
        <f t="shared" ref="AA671" si="2175">(N671*V668+O671*U668+P671*V671+Q671*U671)</f>
        <v>0</v>
      </c>
      <c r="AB671" s="8"/>
      <c r="AC671" s="37">
        <v>0</v>
      </c>
      <c r="AD671" s="40">
        <f>-1/($AD$8*$B668)</f>
        <v>-0.42080729166666664</v>
      </c>
      <c r="AE671" s="39">
        <v>1</v>
      </c>
      <c r="AF671" s="40">
        <v>0</v>
      </c>
      <c r="AH671" s="37">
        <f>X671*AC668+Z671*AC671-Y671*AD668-AA671*AD671</f>
        <v>0</v>
      </c>
      <c r="AI671" s="41">
        <f>(X671*AD668+Y671*AC668+Z671*AD671+AA671*AC671)</f>
        <v>-0.85500313717975129</v>
      </c>
      <c r="AJ671" s="39">
        <f>X671*AE668+Z671*AE671-Y671*AF668-AA671*AF671</f>
        <v>0.60988992965871924</v>
      </c>
      <c r="AK671" s="40">
        <f>(X671*AF668+Y671*AE668+Z671*AF671+AA671*AE671)</f>
        <v>0</v>
      </c>
      <c r="AL671" s="8"/>
      <c r="AM671" s="54">
        <f t="shared" ref="AM671" si="2176">(180/PI())*ATAN(-1*(($AH659*AI668+AK668+$AH$8*AI671+AK671)/($AH$8*AH668+AJ668+$AH$8*AH671+AJ671)))</f>
        <v>58.426821314869969</v>
      </c>
      <c r="AO671" s="151">
        <f t="shared" ref="AO671" si="2177">20*LOG(((($AH$8*AH668+AJ668-$AH$8*AH671-AJ671)^2+($AH$8*AI668+AK668-$AH$8*AI671-AK671)^2)/(($AH$8*AH668+AJ668+$AH$8*AH671+AJ671)^2+($AH$8*AI668+AK668+$AH$8*AI671+AK671)^2))^0.5)</f>
        <v>-21.499941282653474</v>
      </c>
      <c r="AP671" s="149"/>
      <c r="AQ671" s="44"/>
      <c r="AR671" s="44"/>
      <c r="AS671" s="44"/>
      <c r="AT671" s="44"/>
    </row>
    <row r="672" spans="2:46" ht="18.649999999999999" customHeight="1">
      <c r="AO672" s="48"/>
    </row>
    <row r="673" spans="2:46" ht="18.649999999999999" customHeight="1" thickBot="1">
      <c r="E673" s="29" t="s">
        <v>9</v>
      </c>
      <c r="J673" s="29" t="s">
        <v>10</v>
      </c>
      <c r="O673" s="29" t="s">
        <v>11</v>
      </c>
      <c r="T673" s="29" t="s">
        <v>12</v>
      </c>
      <c r="Y673" s="29" t="s">
        <v>13</v>
      </c>
      <c r="AD673" s="29" t="s">
        <v>12</v>
      </c>
      <c r="AI673" s="29" t="s">
        <v>81</v>
      </c>
    </row>
    <row r="674" spans="2:46" ht="18.649999999999999" customHeight="1" thickBot="1">
      <c r="B674" s="28"/>
      <c r="D674" s="227" t="s">
        <v>70</v>
      </c>
      <c r="E674" s="228"/>
      <c r="F674" s="229" t="s">
        <v>71</v>
      </c>
      <c r="G674" s="230"/>
      <c r="H674" s="203"/>
      <c r="I674" s="231" t="s">
        <v>15</v>
      </c>
      <c r="J674" s="232"/>
      <c r="K674" s="233" t="s">
        <v>16</v>
      </c>
      <c r="L674" s="234"/>
      <c r="M674" s="30"/>
      <c r="N674" s="231" t="s">
        <v>72</v>
      </c>
      <c r="O674" s="232"/>
      <c r="P674" s="233" t="s">
        <v>73</v>
      </c>
      <c r="Q674" s="234"/>
      <c r="R674" s="30"/>
      <c r="S674" s="227" t="s">
        <v>74</v>
      </c>
      <c r="T674" s="228"/>
      <c r="U674" s="229" t="s">
        <v>75</v>
      </c>
      <c r="V674" s="230"/>
      <c r="W674" s="8"/>
      <c r="X674" s="231" t="s">
        <v>76</v>
      </c>
      <c r="Y674" s="232"/>
      <c r="Z674" s="233" t="s">
        <v>77</v>
      </c>
      <c r="AA674" s="234"/>
      <c r="AB674" s="8"/>
      <c r="AC674" s="231" t="s">
        <v>78</v>
      </c>
      <c r="AD674" s="232"/>
      <c r="AE674" s="233" t="s">
        <v>17</v>
      </c>
      <c r="AF674" s="234"/>
      <c r="AG674" s="8"/>
      <c r="AH674" s="231" t="s">
        <v>79</v>
      </c>
      <c r="AI674" s="232"/>
      <c r="AJ674" s="233" t="s">
        <v>80</v>
      </c>
      <c r="AK674" s="234"/>
      <c r="AL674" s="8"/>
      <c r="AM674" s="35" t="s">
        <v>82</v>
      </c>
      <c r="AO674" s="147" t="s">
        <v>83</v>
      </c>
      <c r="AP674" s="4"/>
      <c r="AQ674" s="44"/>
      <c r="AR674" s="44"/>
      <c r="AS674" s="44"/>
      <c r="AT674" s="44"/>
    </row>
    <row r="675" spans="2:46" ht="18.649999999999999" customHeight="1" thickTop="1" thickBot="1">
      <c r="B675" s="55">
        <v>1.94</v>
      </c>
      <c r="D675" s="37">
        <v>1</v>
      </c>
      <c r="E675" s="38">
        <v>0</v>
      </c>
      <c r="F675" s="39">
        <v>0</v>
      </c>
      <c r="G675" s="40">
        <f t="shared" ref="G675" si="2178">-1/($E$8*$B675)</f>
        <v>-0.32947422680412369</v>
      </c>
      <c r="I675" s="37">
        <v>1</v>
      </c>
      <c r="J675" s="41">
        <v>0</v>
      </c>
      <c r="K675" s="39">
        <v>0</v>
      </c>
      <c r="L675" s="40">
        <v>0</v>
      </c>
      <c r="N675" s="37">
        <f t="shared" ref="N675" si="2179">D675*I675+F675*I678-E675*J675-G675*J678</f>
        <v>0.80513217785076985</v>
      </c>
      <c r="O675" s="41">
        <f t="shared" ref="O675" si="2180">(D675*J675+E675*I675+F675*J678+G675*I678)</f>
        <v>0</v>
      </c>
      <c r="P675" s="39">
        <f t="shared" ref="P675" si="2181">D675*K675+F675*K678-E675*L675-G675*L678</f>
        <v>0</v>
      </c>
      <c r="Q675" s="40">
        <f t="shared" ref="Q675" si="2182">(D675*L675+E675*K675+F675*L678+G675*K678)</f>
        <v>-0.32947422680412369</v>
      </c>
      <c r="S675" s="37">
        <v>1</v>
      </c>
      <c r="T675" s="38">
        <v>0</v>
      </c>
      <c r="U675" s="39">
        <v>0</v>
      </c>
      <c r="V675" s="40">
        <f t="shared" ref="V675" si="2183">-1/($T$8*$B675)</f>
        <v>-0.64524742268041235</v>
      </c>
      <c r="X675" s="37">
        <f t="shared" ref="X675" si="2184">N675*S675+P675*S678-O675*T675-Q675*T678</f>
        <v>0.80513217785076985</v>
      </c>
      <c r="Y675" s="41">
        <f t="shared" ref="Y675" si="2185">(N675*T675+O675*S675+P675*T678+Q675*S678)</f>
        <v>0</v>
      </c>
      <c r="Z675" s="39">
        <f t="shared" ref="Z675" si="2186">N675*U675+P675*U678-O675*V675-Q675*V678</f>
        <v>0</v>
      </c>
      <c r="AA675" s="40">
        <f t="shared" ref="AA675" si="2187">(N675*V675+O675*U675+P675*V678+Q675*U678)</f>
        <v>-0.84898368947940028</v>
      </c>
      <c r="AB675" s="8"/>
      <c r="AC675" s="37">
        <v>1</v>
      </c>
      <c r="AD675" s="38">
        <v>0</v>
      </c>
      <c r="AE675" s="39">
        <v>0</v>
      </c>
      <c r="AF675" s="40">
        <v>0</v>
      </c>
      <c r="AH675" s="37">
        <f>X675*AC675+Z675*AC678-Y675*AD675-AA675*AD678</f>
        <v>0.4515567284101093</v>
      </c>
      <c r="AI675" s="41">
        <f>(X675*AD675+Y675*AC675+Z675*AD678+AA675*AC678)</f>
        <v>0</v>
      </c>
      <c r="AJ675" s="39">
        <f>X675*AE675+Z675*AE678-Y675*AF675-AA675*AF678</f>
        <v>0</v>
      </c>
      <c r="AK675" s="40">
        <f>(X675*AF675+Y675*AE675+Z675*AF678+AA675*AE678)</f>
        <v>-0.84898368947940028</v>
      </c>
      <c r="AL675" s="8"/>
      <c r="AM675" s="43">
        <f t="shared" ref="AM675" si="2188">20*LOG((2*$AH$8)/(($AH$8*AH675+AJ675+$AH$8*AH678+AJ678)^2+($AH$8*AI675+AK675+$AH$8*AI678+AK678)^2)^0.5)</f>
        <v>-3.0107040332178998E-2</v>
      </c>
      <c r="AO675" s="148">
        <f t="shared" ref="AO675" si="2189">((AH675^2+AI675^2)/(AH678^2+AI678^2))^0.5</f>
        <v>0.53188023724207345</v>
      </c>
      <c r="AP675" s="4"/>
      <c r="AQ675" s="44"/>
      <c r="AR675" s="44"/>
      <c r="AS675" s="44"/>
      <c r="AT675" s="44"/>
    </row>
    <row r="676" spans="2:46" ht="18.649999999999999" customHeight="1" thickBot="1">
      <c r="D676" s="45"/>
      <c r="G676" s="46"/>
      <c r="I676" s="45"/>
      <c r="L676" s="46"/>
      <c r="N676" s="45"/>
      <c r="Q676" s="46"/>
      <c r="S676" s="45"/>
      <c r="V676" s="46"/>
      <c r="X676" s="45"/>
      <c r="AA676" s="46"/>
      <c r="AC676" s="45"/>
      <c r="AF676" s="46"/>
      <c r="AH676" s="45"/>
      <c r="AK676" s="46"/>
      <c r="AO676" s="149"/>
      <c r="AP676" s="149"/>
      <c r="AQ676" s="44"/>
      <c r="AR676" s="44"/>
      <c r="AS676" s="44"/>
      <c r="AT676" s="44"/>
    </row>
    <row r="677" spans="2:46" ht="18.649999999999999" customHeight="1" thickBot="1">
      <c r="D677" s="227" t="s">
        <v>70</v>
      </c>
      <c r="E677" s="228"/>
      <c r="F677" s="229" t="s">
        <v>71</v>
      </c>
      <c r="G677" s="230"/>
      <c r="H677" s="203"/>
      <c r="I677" s="231" t="s">
        <v>15</v>
      </c>
      <c r="J677" s="232"/>
      <c r="K677" s="233" t="s">
        <v>16</v>
      </c>
      <c r="L677" s="234"/>
      <c r="M677" s="30"/>
      <c r="N677" s="231" t="s">
        <v>72</v>
      </c>
      <c r="O677" s="232"/>
      <c r="P677" s="233" t="s">
        <v>73</v>
      </c>
      <c r="Q677" s="234"/>
      <c r="R677" s="30"/>
      <c r="S677" s="227" t="s">
        <v>74</v>
      </c>
      <c r="T677" s="228"/>
      <c r="U677" s="229" t="s">
        <v>75</v>
      </c>
      <c r="V677" s="230"/>
      <c r="W677" s="8"/>
      <c r="X677" s="231" t="s">
        <v>76</v>
      </c>
      <c r="Y677" s="232"/>
      <c r="Z677" s="233" t="s">
        <v>77</v>
      </c>
      <c r="AA677" s="234"/>
      <c r="AB677" s="8"/>
      <c r="AC677" s="231" t="s">
        <v>78</v>
      </c>
      <c r="AD677" s="232"/>
      <c r="AE677" s="233" t="s">
        <v>17</v>
      </c>
      <c r="AF677" s="234"/>
      <c r="AG677" s="8"/>
      <c r="AH677" s="231" t="s">
        <v>79</v>
      </c>
      <c r="AI677" s="232"/>
      <c r="AJ677" s="233" t="s">
        <v>80</v>
      </c>
      <c r="AK677" s="234"/>
      <c r="AL677" s="8"/>
      <c r="AM677" s="52" t="s">
        <v>84</v>
      </c>
      <c r="AO677" s="150" t="s">
        <v>85</v>
      </c>
      <c r="AP677" s="149"/>
      <c r="AQ677" s="44"/>
      <c r="AR677" s="44"/>
      <c r="AS677" s="44"/>
      <c r="AT677" s="44"/>
    </row>
    <row r="678" spans="2:46" ht="18.649999999999999" customHeight="1" thickTop="1" thickBot="1">
      <c r="D678" s="37">
        <v>0</v>
      </c>
      <c r="E678" s="41">
        <v>0</v>
      </c>
      <c r="F678" s="39">
        <v>1</v>
      </c>
      <c r="G678" s="40">
        <v>0</v>
      </c>
      <c r="I678" s="37">
        <v>0</v>
      </c>
      <c r="J678" s="41">
        <f t="shared" ref="J678" si="2190">IF(0=(1-$J$8*$K$8*$B675^2),10^14,$B675*$K$8/(1-$J$8*$K$8*$B675^2))</f>
        <v>-0.59145088233284271</v>
      </c>
      <c r="K678" s="39">
        <v>1</v>
      </c>
      <c r="L678" s="40">
        <v>0</v>
      </c>
      <c r="N678" s="37">
        <f t="shared" ref="N678" si="2191">D678*I675+F678*I678-E678*J675-G678*J678</f>
        <v>0</v>
      </c>
      <c r="O678" s="41">
        <f t="shared" ref="O678" si="2192">(D678*J675+E678*I675+F678*J678+G678*I678)</f>
        <v>-0.59145088233284271</v>
      </c>
      <c r="P678" s="39">
        <f t="shared" ref="P678" si="2193">D678*K675+F678*K678-E678*L675-G678*L678</f>
        <v>1</v>
      </c>
      <c r="Q678" s="40">
        <f t="shared" ref="Q678" si="2194">(D678*L675+E678*K675+F678*L678+G678*K678)</f>
        <v>0</v>
      </c>
      <c r="S678" s="37">
        <v>0</v>
      </c>
      <c r="T678" s="41">
        <v>0</v>
      </c>
      <c r="U678" s="39">
        <v>1</v>
      </c>
      <c r="V678" s="40">
        <v>0</v>
      </c>
      <c r="X678" s="37">
        <f t="shared" ref="X678" si="2195">N678*S675+P678*S678-O678*T675-Q678*T678</f>
        <v>0</v>
      </c>
      <c r="Y678" s="41">
        <f t="shared" ref="Y678" si="2196">(N678*T675+O678*S675+P678*T678+Q678*S678)</f>
        <v>-0.59145088233284271</v>
      </c>
      <c r="Z678" s="39">
        <f t="shared" ref="Z678" si="2197">N678*U675+P678*U678-O678*V675-Q678*V678</f>
        <v>0.6183678425326774</v>
      </c>
      <c r="AA678" s="40">
        <f t="shared" ref="AA678" si="2198">(N678*V675+O678*U675+P678*V678+Q678*U678)</f>
        <v>0</v>
      </c>
      <c r="AB678" s="8"/>
      <c r="AC678" s="37">
        <v>0</v>
      </c>
      <c r="AD678" s="40">
        <f>-1/($AD$8*$B675)</f>
        <v>-0.41646907216494844</v>
      </c>
      <c r="AE678" s="39">
        <v>1</v>
      </c>
      <c r="AF678" s="40">
        <v>0</v>
      </c>
      <c r="AH678" s="37">
        <f>X678*AC675+Z678*AC678-Y678*AD675-AA678*AD678</f>
        <v>0</v>
      </c>
      <c r="AI678" s="41">
        <f>(X678*AD675+Y678*AC675+Z678*AD678+AA678*AC678)</f>
        <v>-0.84898196396906789</v>
      </c>
      <c r="AJ678" s="39">
        <f>X678*AE675+Z678*AE678-Y678*AF675-AA678*AF678</f>
        <v>0.6183678425326774</v>
      </c>
      <c r="AK678" s="40">
        <f>(X678*AF675+Y678*AE675+Z678*AF678+AA678*AE678)</f>
        <v>0</v>
      </c>
      <c r="AL678" s="8"/>
      <c r="AM678" s="54">
        <f t="shared" ref="AM678" si="2199">(180/PI())*ATAN(-1*(($AH666*AI675+AK675+$AH$8*AI678+AK678)/($AH$8*AH675+AJ675+$AH$8*AH678+AJ678)))</f>
        <v>57.784091319103766</v>
      </c>
      <c r="AO678" s="151">
        <f t="shared" ref="AO678" si="2200">20*LOG(((($AH$8*AH675+AJ675-$AH$8*AH678-AJ678)^2+($AH$8*AI675+AK675-$AH$8*AI678-AK678)^2)/(($AH$8*AH675+AJ675+$AH$8*AH678+AJ678)^2+($AH$8*AI675+AK675+$AH$8*AI678+AK678)^2))^0.5)</f>
        <v>-21.606207293143726</v>
      </c>
      <c r="AP678" s="149"/>
      <c r="AQ678" s="44"/>
      <c r="AR678" s="44"/>
      <c r="AS678" s="44"/>
      <c r="AT678" s="44"/>
    </row>
    <row r="679" spans="2:46" ht="18.649999999999999" customHeight="1">
      <c r="AO679" s="48"/>
    </row>
    <row r="680" spans="2:46" ht="18.649999999999999" customHeight="1" thickBot="1">
      <c r="E680" s="29" t="s">
        <v>9</v>
      </c>
      <c r="J680" s="29" t="s">
        <v>10</v>
      </c>
      <c r="O680" s="29" t="s">
        <v>11</v>
      </c>
      <c r="T680" s="29" t="s">
        <v>12</v>
      </c>
      <c r="Y680" s="29" t="s">
        <v>13</v>
      </c>
      <c r="AD680" s="29" t="s">
        <v>12</v>
      </c>
      <c r="AI680" s="29" t="s">
        <v>81</v>
      </c>
    </row>
    <row r="681" spans="2:46" ht="18.649999999999999" customHeight="1" thickBot="1">
      <c r="B681" s="28"/>
      <c r="D681" s="227" t="s">
        <v>70</v>
      </c>
      <c r="E681" s="228"/>
      <c r="F681" s="229" t="s">
        <v>71</v>
      </c>
      <c r="G681" s="230"/>
      <c r="H681" s="203"/>
      <c r="I681" s="231" t="s">
        <v>15</v>
      </c>
      <c r="J681" s="232"/>
      <c r="K681" s="233" t="s">
        <v>16</v>
      </c>
      <c r="L681" s="234"/>
      <c r="M681" s="30"/>
      <c r="N681" s="231" t="s">
        <v>72</v>
      </c>
      <c r="O681" s="232"/>
      <c r="P681" s="233" t="s">
        <v>73</v>
      </c>
      <c r="Q681" s="234"/>
      <c r="R681" s="30"/>
      <c r="S681" s="227" t="s">
        <v>74</v>
      </c>
      <c r="T681" s="228"/>
      <c r="U681" s="229" t="s">
        <v>75</v>
      </c>
      <c r="V681" s="230"/>
      <c r="W681" s="8"/>
      <c r="X681" s="231" t="s">
        <v>76</v>
      </c>
      <c r="Y681" s="232"/>
      <c r="Z681" s="233" t="s">
        <v>77</v>
      </c>
      <c r="AA681" s="234"/>
      <c r="AB681" s="8"/>
      <c r="AC681" s="231" t="s">
        <v>78</v>
      </c>
      <c r="AD681" s="232"/>
      <c r="AE681" s="233" t="s">
        <v>17</v>
      </c>
      <c r="AF681" s="234"/>
      <c r="AG681" s="8"/>
      <c r="AH681" s="231" t="s">
        <v>79</v>
      </c>
      <c r="AI681" s="232"/>
      <c r="AJ681" s="233" t="s">
        <v>80</v>
      </c>
      <c r="AK681" s="234"/>
      <c r="AL681" s="8"/>
      <c r="AM681" s="35" t="s">
        <v>82</v>
      </c>
      <c r="AO681" s="147" t="s">
        <v>83</v>
      </c>
      <c r="AP681" s="4"/>
      <c r="AQ681" s="44"/>
      <c r="AR681" s="44"/>
      <c r="AS681" s="44"/>
      <c r="AT681" s="44"/>
    </row>
    <row r="682" spans="2:46" ht="18.649999999999999" customHeight="1" thickTop="1" thickBot="1">
      <c r="B682" s="55">
        <v>1.96</v>
      </c>
      <c r="D682" s="37">
        <v>1</v>
      </c>
      <c r="E682" s="38">
        <v>0</v>
      </c>
      <c r="F682" s="39">
        <v>0</v>
      </c>
      <c r="G682" s="40">
        <f t="shared" ref="G682" si="2201">-1/($E$8*$B682)</f>
        <v>-0.32611224489795915</v>
      </c>
      <c r="I682" s="37">
        <v>1</v>
      </c>
      <c r="J682" s="41">
        <v>0</v>
      </c>
      <c r="K682" s="39">
        <v>0</v>
      </c>
      <c r="L682" s="40">
        <v>0</v>
      </c>
      <c r="N682" s="37">
        <f t="shared" ref="N682" si="2202">D682*I682+F682*I685-E682*J682-G682*J685</f>
        <v>0.80931901884702517</v>
      </c>
      <c r="O682" s="41">
        <f t="shared" ref="O682" si="2203">(D682*J682+E682*I682+F682*J685+G682*I685)</f>
        <v>0</v>
      </c>
      <c r="P682" s="39">
        <f t="shared" ref="P682" si="2204">D682*K682+F682*K685-E682*L682-G682*L685</f>
        <v>0</v>
      </c>
      <c r="Q682" s="40">
        <f t="shared" ref="Q682" si="2205">(D682*L682+E682*K682+F682*L685+G682*K685)</f>
        <v>-0.32611224489795915</v>
      </c>
      <c r="S682" s="37">
        <v>1</v>
      </c>
      <c r="T682" s="38">
        <v>0</v>
      </c>
      <c r="U682" s="39">
        <v>0</v>
      </c>
      <c r="V682" s="40">
        <f t="shared" ref="V682" si="2206">-1/($T$8*$B682)</f>
        <v>-0.63866326530612239</v>
      </c>
      <c r="X682" s="37">
        <f t="shared" ref="X682" si="2207">N682*S682+P682*S685-O682*T682-Q682*T685</f>
        <v>0.80931901884702517</v>
      </c>
      <c r="Y682" s="41">
        <f t="shared" ref="Y682" si="2208">(N682*T682+O682*S682+P682*T685+Q682*S685)</f>
        <v>0</v>
      </c>
      <c r="Z682" s="39">
        <f t="shared" ref="Z682" si="2209">N682*U682+P682*U685-O682*V682-Q682*V685</f>
        <v>0</v>
      </c>
      <c r="AA682" s="40">
        <f t="shared" ref="AA682" si="2210">(N682*V682+O682*U682+P682*V685+Q682*U685)</f>
        <v>-0.84299457214914741</v>
      </c>
      <c r="AB682" s="8"/>
      <c r="AC682" s="37">
        <v>1</v>
      </c>
      <c r="AD682" s="38">
        <v>0</v>
      </c>
      <c r="AE682" s="39">
        <v>0</v>
      </c>
      <c r="AF682" s="40">
        <v>0</v>
      </c>
      <c r="AH682" s="37">
        <f>X682*AC682+Z682*AC685-Y682*AD682-AA682*AD685</f>
        <v>0.46182031243482946</v>
      </c>
      <c r="AI682" s="41">
        <f>(X682*AD682+Y682*AC682+Z682*AD685+AA682*AC685)</f>
        <v>0</v>
      </c>
      <c r="AJ682" s="39">
        <f>X682*AE682+Z682*AE685-Y682*AF682-AA682*AF685</f>
        <v>0</v>
      </c>
      <c r="AK682" s="40">
        <f>(X682*AF682+Y682*AE682+Z682*AF685+AA682*AE685)</f>
        <v>-0.84299457214914741</v>
      </c>
      <c r="AL682" s="8"/>
      <c r="AM682" s="43">
        <f t="shared" ref="AM682" si="2211">20*LOG((2*$AH$8)/(($AH$8*AH682+AJ682+$AH$8*AH685+AJ685)^2+($AH$8*AI682+AK682+$AH$8*AI685+AK685)^2)^0.5)</f>
        <v>-2.9369098593668638E-2</v>
      </c>
      <c r="AO682" s="148">
        <f t="shared" ref="AO682" si="2212">((AH682^2+AI682^2)/(AH685^2+AI685^2))^0.5</f>
        <v>0.54783416552993436</v>
      </c>
      <c r="AP682" s="4"/>
      <c r="AQ682" s="44"/>
      <c r="AR682" s="44"/>
      <c r="AS682" s="44"/>
      <c r="AT682" s="44"/>
    </row>
    <row r="683" spans="2:46" ht="18.649999999999999" customHeight="1" thickBot="1">
      <c r="D683" s="45"/>
      <c r="G683" s="46"/>
      <c r="I683" s="45"/>
      <c r="L683" s="46"/>
      <c r="N683" s="45"/>
      <c r="Q683" s="46"/>
      <c r="S683" s="45"/>
      <c r="V683" s="46"/>
      <c r="X683" s="45"/>
      <c r="AA683" s="46"/>
      <c r="AC683" s="45"/>
      <c r="AF683" s="46"/>
      <c r="AH683" s="45"/>
      <c r="AK683" s="46"/>
      <c r="AO683" s="149"/>
      <c r="AP683" s="149"/>
      <c r="AQ683" s="44"/>
      <c r="AR683" s="44"/>
      <c r="AS683" s="44"/>
      <c r="AT683" s="44"/>
    </row>
    <row r="684" spans="2:46" ht="18.649999999999999" customHeight="1" thickBot="1">
      <c r="D684" s="227" t="s">
        <v>70</v>
      </c>
      <c r="E684" s="228"/>
      <c r="F684" s="229" t="s">
        <v>71</v>
      </c>
      <c r="G684" s="230"/>
      <c r="H684" s="203"/>
      <c r="I684" s="231" t="s">
        <v>15</v>
      </c>
      <c r="J684" s="232"/>
      <c r="K684" s="233" t="s">
        <v>16</v>
      </c>
      <c r="L684" s="234"/>
      <c r="M684" s="30"/>
      <c r="N684" s="231" t="s">
        <v>72</v>
      </c>
      <c r="O684" s="232"/>
      <c r="P684" s="233" t="s">
        <v>73</v>
      </c>
      <c r="Q684" s="234"/>
      <c r="R684" s="30"/>
      <c r="S684" s="227" t="s">
        <v>74</v>
      </c>
      <c r="T684" s="228"/>
      <c r="U684" s="229" t="s">
        <v>75</v>
      </c>
      <c r="V684" s="230"/>
      <c r="W684" s="8"/>
      <c r="X684" s="231" t="s">
        <v>76</v>
      </c>
      <c r="Y684" s="232"/>
      <c r="Z684" s="233" t="s">
        <v>77</v>
      </c>
      <c r="AA684" s="234"/>
      <c r="AB684" s="8"/>
      <c r="AC684" s="231" t="s">
        <v>78</v>
      </c>
      <c r="AD684" s="232"/>
      <c r="AE684" s="233" t="s">
        <v>17</v>
      </c>
      <c r="AF684" s="234"/>
      <c r="AG684" s="8"/>
      <c r="AH684" s="231" t="s">
        <v>79</v>
      </c>
      <c r="AI684" s="232"/>
      <c r="AJ684" s="233" t="s">
        <v>80</v>
      </c>
      <c r="AK684" s="234"/>
      <c r="AL684" s="8"/>
      <c r="AM684" s="52" t="s">
        <v>84</v>
      </c>
      <c r="AO684" s="150" t="s">
        <v>85</v>
      </c>
      <c r="AP684" s="149"/>
      <c r="AQ684" s="44"/>
      <c r="AR684" s="44"/>
      <c r="AS684" s="44"/>
      <c r="AT684" s="44"/>
    </row>
    <row r="685" spans="2:46" ht="18.649999999999999" customHeight="1" thickTop="1" thickBot="1">
      <c r="D685" s="37">
        <v>0</v>
      </c>
      <c r="E685" s="41">
        <v>0</v>
      </c>
      <c r="F685" s="39">
        <v>1</v>
      </c>
      <c r="G685" s="40">
        <v>0</v>
      </c>
      <c r="I685" s="37">
        <v>0</v>
      </c>
      <c r="J685" s="41">
        <f t="shared" ref="J685" si="2213">IF(0=(1-$J$8*$K$8*$B682^2),10^14,$B682*$K$8/(1-$J$8*$K$8*$B682^2))</f>
        <v>-0.58470966403803426</v>
      </c>
      <c r="K685" s="39">
        <v>1</v>
      </c>
      <c r="L685" s="40">
        <v>0</v>
      </c>
      <c r="N685" s="37">
        <f t="shared" ref="N685" si="2214">D685*I682+F685*I685-E685*J682-G685*J685</f>
        <v>0</v>
      </c>
      <c r="O685" s="41">
        <f t="shared" ref="O685" si="2215">(D685*J682+E685*I682+F685*J685+G685*I685)</f>
        <v>-0.58470966403803426</v>
      </c>
      <c r="P685" s="39">
        <f t="shared" ref="P685" si="2216">D685*K682+F685*K685-E685*L682-G685*L685</f>
        <v>1</v>
      </c>
      <c r="Q685" s="40">
        <f t="shared" ref="Q685" si="2217">(D685*L682+E685*K682+F685*L685+G685*K685)</f>
        <v>0</v>
      </c>
      <c r="S685" s="37">
        <v>0</v>
      </c>
      <c r="T685" s="41">
        <v>0</v>
      </c>
      <c r="U685" s="39">
        <v>1</v>
      </c>
      <c r="V685" s="40">
        <v>0</v>
      </c>
      <c r="X685" s="37">
        <f t="shared" ref="X685" si="2218">N685*S682+P685*S685-O685*T682-Q685*T685</f>
        <v>0</v>
      </c>
      <c r="Y685" s="41">
        <f t="shared" ref="Y685" si="2219">(N685*T682+O685*S682+P685*T685+Q685*S685)</f>
        <v>-0.58470966403803426</v>
      </c>
      <c r="Z685" s="39">
        <f t="shared" ref="Z685" si="2220">N685*U682+P685*U685-O685*V682-Q685*V685</f>
        <v>0.62656741670942329</v>
      </c>
      <c r="AA685" s="40">
        <f t="shared" ref="AA685" si="2221">(N685*V682+O685*U682+P685*V685+Q685*U685)</f>
        <v>0</v>
      </c>
      <c r="AB685" s="8"/>
      <c r="AC685" s="37">
        <v>0</v>
      </c>
      <c r="AD685" s="40">
        <f>-1/($AD$8*$B682)</f>
        <v>-0.41221938775510197</v>
      </c>
      <c r="AE685" s="39">
        <v>1</v>
      </c>
      <c r="AF685" s="40">
        <v>0</v>
      </c>
      <c r="AH685" s="37">
        <f>X685*AC682+Z685*AC685-Y685*AD682-AA685*AD685</f>
        <v>0</v>
      </c>
      <c r="AI685" s="41">
        <f>(X685*AD682+Y685*AC682+Z685*AD685+AA685*AC685)</f>
        <v>-0.84299290094128865</v>
      </c>
      <c r="AJ685" s="39">
        <f>X685*AE682+Z685*AE685-Y685*AF682-AA685*AF685</f>
        <v>0.62656741670942329</v>
      </c>
      <c r="AK685" s="40">
        <f>(X685*AF682+Y685*AE682+Z685*AF685+AA685*AE685)</f>
        <v>0</v>
      </c>
      <c r="AL685" s="8"/>
      <c r="AM685" s="54">
        <f t="shared" ref="AM685" si="2222">(180/PI())*ATAN(-1*(($AH673*AI682+AK682+$AH$8*AI685+AK685)/($AH$8*AH682+AJ682+$AH$8*AH685+AJ685)))</f>
        <v>57.155770774701161</v>
      </c>
      <c r="AO685" s="151">
        <f t="shared" ref="AO685" si="2223">20*LOG(((($AH$8*AH682+AJ682-$AH$8*AH685-AJ685)^2+($AH$8*AI682+AK682-$AH$8*AI685-AK685)^2)/(($AH$8*AH682+AJ682+$AH$8*AH685+AJ685)^2+($AH$8*AI682+AK682+$AH$8*AI685+AK685)^2))^0.5)</f>
        <v>-21.713613214829838</v>
      </c>
      <c r="AP685" s="149"/>
      <c r="AQ685" s="44"/>
      <c r="AR685" s="44"/>
      <c r="AS685" s="44"/>
      <c r="AT685" s="44"/>
    </row>
    <row r="686" spans="2:46" ht="18.649999999999999" customHeight="1">
      <c r="AO686" s="48"/>
    </row>
    <row r="687" spans="2:46" ht="18.649999999999999" customHeight="1" thickBot="1">
      <c r="E687" s="29" t="s">
        <v>9</v>
      </c>
      <c r="J687" s="29" t="s">
        <v>10</v>
      </c>
      <c r="O687" s="29" t="s">
        <v>11</v>
      </c>
      <c r="T687" s="29" t="s">
        <v>12</v>
      </c>
      <c r="Y687" s="29" t="s">
        <v>13</v>
      </c>
      <c r="AD687" s="29" t="s">
        <v>12</v>
      </c>
      <c r="AI687" s="29" t="s">
        <v>81</v>
      </c>
    </row>
    <row r="688" spans="2:46" ht="18.649999999999999" customHeight="1" thickBot="1">
      <c r="B688" s="28"/>
      <c r="D688" s="227" t="s">
        <v>70</v>
      </c>
      <c r="E688" s="228"/>
      <c r="F688" s="229" t="s">
        <v>71</v>
      </c>
      <c r="G688" s="230"/>
      <c r="H688" s="203"/>
      <c r="I688" s="231" t="s">
        <v>15</v>
      </c>
      <c r="J688" s="232"/>
      <c r="K688" s="233" t="s">
        <v>16</v>
      </c>
      <c r="L688" s="234"/>
      <c r="M688" s="30"/>
      <c r="N688" s="231" t="s">
        <v>72</v>
      </c>
      <c r="O688" s="232"/>
      <c r="P688" s="233" t="s">
        <v>73</v>
      </c>
      <c r="Q688" s="234"/>
      <c r="R688" s="30"/>
      <c r="S688" s="227" t="s">
        <v>74</v>
      </c>
      <c r="T688" s="228"/>
      <c r="U688" s="229" t="s">
        <v>75</v>
      </c>
      <c r="V688" s="230"/>
      <c r="W688" s="8"/>
      <c r="X688" s="231" t="s">
        <v>76</v>
      </c>
      <c r="Y688" s="232"/>
      <c r="Z688" s="233" t="s">
        <v>77</v>
      </c>
      <c r="AA688" s="234"/>
      <c r="AB688" s="8"/>
      <c r="AC688" s="231" t="s">
        <v>78</v>
      </c>
      <c r="AD688" s="232"/>
      <c r="AE688" s="233" t="s">
        <v>17</v>
      </c>
      <c r="AF688" s="234"/>
      <c r="AG688" s="8"/>
      <c r="AH688" s="231" t="s">
        <v>79</v>
      </c>
      <c r="AI688" s="232"/>
      <c r="AJ688" s="233" t="s">
        <v>80</v>
      </c>
      <c r="AK688" s="234"/>
      <c r="AL688" s="8"/>
      <c r="AM688" s="35" t="s">
        <v>82</v>
      </c>
      <c r="AO688" s="147" t="s">
        <v>83</v>
      </c>
      <c r="AP688" s="4"/>
      <c r="AQ688" s="44"/>
      <c r="AR688" s="44"/>
      <c r="AS688" s="44"/>
      <c r="AT688" s="44"/>
    </row>
    <row r="689" spans="2:46" ht="18.649999999999999" customHeight="1" thickTop="1" thickBot="1">
      <c r="B689" s="55">
        <v>1.98</v>
      </c>
      <c r="D689" s="37">
        <v>1</v>
      </c>
      <c r="E689" s="38">
        <v>0</v>
      </c>
      <c r="F689" s="39">
        <v>0</v>
      </c>
      <c r="G689" s="40">
        <f t="shared" ref="G689" si="2224">-1/($E$8*$B689)</f>
        <v>-0.32281818181818178</v>
      </c>
      <c r="I689" s="37">
        <v>1</v>
      </c>
      <c r="J689" s="41">
        <v>0</v>
      </c>
      <c r="K689" s="39">
        <v>0</v>
      </c>
      <c r="L689" s="40">
        <v>0</v>
      </c>
      <c r="N689" s="37">
        <f t="shared" ref="N689" si="2225">D689*I689+F689*I692-E689*J689-G689*J692</f>
        <v>0.8133699925568143</v>
      </c>
      <c r="O689" s="41">
        <f t="shared" ref="O689" si="2226">(D689*J689+E689*I689+F689*J692+G689*I692)</f>
        <v>0</v>
      </c>
      <c r="P689" s="39">
        <f t="shared" ref="P689" si="2227">D689*K689+F689*K692-E689*L689-G689*L692</f>
        <v>0</v>
      </c>
      <c r="Q689" s="40">
        <f t="shared" ref="Q689" si="2228">(D689*L689+E689*K689+F689*L692+G689*K692)</f>
        <v>-0.32281818181818178</v>
      </c>
      <c r="S689" s="37">
        <v>1</v>
      </c>
      <c r="T689" s="38">
        <v>0</v>
      </c>
      <c r="U689" s="39">
        <v>0</v>
      </c>
      <c r="V689" s="40">
        <f t="shared" ref="V689" si="2229">-1/($T$8*$B689)</f>
        <v>-0.63221212121212123</v>
      </c>
      <c r="X689" s="37">
        <f t="shared" ref="X689" si="2230">N689*S689+P689*S692-O689*T689-Q689*T692</f>
        <v>0.8133699925568143</v>
      </c>
      <c r="Y689" s="41">
        <f t="shared" ref="Y689" si="2231">(N689*T689+O689*S689+P689*T692+Q689*S692)</f>
        <v>0</v>
      </c>
      <c r="Z689" s="39">
        <f t="shared" ref="Z689" si="2232">N689*U689+P689*U692-O689*V689-Q689*V692</f>
        <v>0</v>
      </c>
      <c r="AA689" s="40">
        <f t="shared" ref="AA689" si="2233">(N689*V689+O689*U689+P689*V692+Q689*U692)</f>
        <v>-0.83704055014281264</v>
      </c>
      <c r="AB689" s="8"/>
      <c r="AC689" s="37">
        <v>1</v>
      </c>
      <c r="AD689" s="38">
        <v>0</v>
      </c>
      <c r="AE689" s="39">
        <v>0</v>
      </c>
      <c r="AF689" s="40">
        <v>0</v>
      </c>
      <c r="AH689" s="37">
        <f>X689*AC689+Z689*AC692-Y689*AD689-AA689*AD692</f>
        <v>0.47181094584576105</v>
      </c>
      <c r="AI689" s="41">
        <f>(X689*AD689+Y689*AC689+Z689*AD692+AA689*AC692)</f>
        <v>0</v>
      </c>
      <c r="AJ689" s="39">
        <f>X689*AE689+Z689*AE692-Y689*AF689-AA689*AF692</f>
        <v>0</v>
      </c>
      <c r="AK689" s="40">
        <f>(X689*AF689+Y689*AE689+Z689*AF692+AA689*AE692)</f>
        <v>-0.83704055014281264</v>
      </c>
      <c r="AL689" s="8"/>
      <c r="AM689" s="43">
        <f t="shared" ref="AM689" si="2234">20*LOG((2*$AH$8)/(($AH$8*AH689+AJ689+$AH$8*AH692+AJ692)^2+($AH$8*AI689+AK689+$AH$8*AI692+AK692)^2)^0.5)</f>
        <v>-2.8642631028488082E-2</v>
      </c>
      <c r="AO689" s="148">
        <f t="shared" ref="AO689" si="2235">((AH689^2+AI689^2)/(AH692^2+AI692^2))^0.5</f>
        <v>0.56366666876977589</v>
      </c>
      <c r="AP689" s="4"/>
      <c r="AQ689" s="44"/>
      <c r="AR689" s="44"/>
      <c r="AS689" s="44"/>
      <c r="AT689" s="44"/>
    </row>
    <row r="690" spans="2:46" ht="18.649999999999999" customHeight="1" thickBot="1">
      <c r="D690" s="45"/>
      <c r="G690" s="46"/>
      <c r="I690" s="45"/>
      <c r="L690" s="46"/>
      <c r="N690" s="45"/>
      <c r="Q690" s="46"/>
      <c r="S690" s="45"/>
      <c r="V690" s="46"/>
      <c r="X690" s="45"/>
      <c r="AA690" s="46"/>
      <c r="AC690" s="45"/>
      <c r="AF690" s="46"/>
      <c r="AH690" s="45"/>
      <c r="AK690" s="46"/>
      <c r="AO690" s="149"/>
      <c r="AP690" s="149"/>
      <c r="AQ690" s="44"/>
      <c r="AR690" s="44"/>
      <c r="AS690" s="44"/>
      <c r="AT690" s="44"/>
    </row>
    <row r="691" spans="2:46" ht="18.649999999999999" customHeight="1" thickBot="1">
      <c r="D691" s="227" t="s">
        <v>70</v>
      </c>
      <c r="E691" s="228"/>
      <c r="F691" s="229" t="s">
        <v>71</v>
      </c>
      <c r="G691" s="230"/>
      <c r="H691" s="203"/>
      <c r="I691" s="231" t="s">
        <v>15</v>
      </c>
      <c r="J691" s="232"/>
      <c r="K691" s="233" t="s">
        <v>16</v>
      </c>
      <c r="L691" s="234"/>
      <c r="M691" s="30"/>
      <c r="N691" s="231" t="s">
        <v>72</v>
      </c>
      <c r="O691" s="232"/>
      <c r="P691" s="233" t="s">
        <v>73</v>
      </c>
      <c r="Q691" s="234"/>
      <c r="R691" s="30"/>
      <c r="S691" s="227" t="s">
        <v>74</v>
      </c>
      <c r="T691" s="228"/>
      <c r="U691" s="229" t="s">
        <v>75</v>
      </c>
      <c r="V691" s="230"/>
      <c r="W691" s="8"/>
      <c r="X691" s="231" t="s">
        <v>76</v>
      </c>
      <c r="Y691" s="232"/>
      <c r="Z691" s="233" t="s">
        <v>77</v>
      </c>
      <c r="AA691" s="234"/>
      <c r="AB691" s="8"/>
      <c r="AC691" s="231" t="s">
        <v>78</v>
      </c>
      <c r="AD691" s="232"/>
      <c r="AE691" s="233" t="s">
        <v>17</v>
      </c>
      <c r="AF691" s="234"/>
      <c r="AG691" s="8"/>
      <c r="AH691" s="231" t="s">
        <v>79</v>
      </c>
      <c r="AI691" s="232"/>
      <c r="AJ691" s="233" t="s">
        <v>80</v>
      </c>
      <c r="AK691" s="234"/>
      <c r="AL691" s="8"/>
      <c r="AM691" s="52" t="s">
        <v>84</v>
      </c>
      <c r="AO691" s="150" t="s">
        <v>85</v>
      </c>
      <c r="AP691" s="149"/>
      <c r="AQ691" s="44"/>
      <c r="AR691" s="44"/>
      <c r="AS691" s="44"/>
      <c r="AT691" s="44"/>
    </row>
    <row r="692" spans="2:46" ht="18.649999999999999" customHeight="1" thickTop="1" thickBot="1">
      <c r="D692" s="37">
        <v>0</v>
      </c>
      <c r="E692" s="41">
        <v>0</v>
      </c>
      <c r="F692" s="39">
        <v>1</v>
      </c>
      <c r="G692" s="40">
        <v>0</v>
      </c>
      <c r="I692" s="37">
        <v>0</v>
      </c>
      <c r="J692" s="41">
        <f t="shared" ref="J692" si="2236">IF(0=(1-$J$8*$K$8*$B689^2),10^14,$B689*$K$8/(1-$J$8*$K$8*$B689^2))</f>
        <v>-0.57812731114476013</v>
      </c>
      <c r="K692" s="39">
        <v>1</v>
      </c>
      <c r="L692" s="40">
        <v>0</v>
      </c>
      <c r="N692" s="37">
        <f t="shared" ref="N692" si="2237">D692*I689+F692*I692-E692*J689-G692*J692</f>
        <v>0</v>
      </c>
      <c r="O692" s="41">
        <f t="shared" ref="O692" si="2238">(D692*J689+E692*I689+F692*J692+G692*I692)</f>
        <v>-0.57812731114476013</v>
      </c>
      <c r="P692" s="39">
        <f t="shared" ref="P692" si="2239">D692*K689+F692*K692-E692*L689-G692*L692</f>
        <v>1</v>
      </c>
      <c r="Q692" s="40">
        <f t="shared" ref="Q692" si="2240">(D692*L689+E692*K689+F692*L692+G692*K692)</f>
        <v>0</v>
      </c>
      <c r="S692" s="37">
        <v>0</v>
      </c>
      <c r="T692" s="41">
        <v>0</v>
      </c>
      <c r="U692" s="39">
        <v>1</v>
      </c>
      <c r="V692" s="40">
        <v>0</v>
      </c>
      <c r="X692" s="37">
        <f t="shared" ref="X692" si="2241">N692*S689+P692*S692-O692*T689-Q692*T692</f>
        <v>0</v>
      </c>
      <c r="Y692" s="41">
        <f t="shared" ref="Y692" si="2242">(N692*T689+O692*S689+P692*T692+Q692*S692)</f>
        <v>-0.57812731114476013</v>
      </c>
      <c r="Z692" s="39">
        <f t="shared" ref="Z692" si="2243">N692*U689+P692*U692-O692*V689-Q692*V692</f>
        <v>0.63450090629051115</v>
      </c>
      <c r="AA692" s="40">
        <f t="shared" ref="AA692" si="2244">(N692*V689+O692*U689+P692*V692+Q692*U692)</f>
        <v>0</v>
      </c>
      <c r="AB692" s="8"/>
      <c r="AC692" s="37">
        <v>0</v>
      </c>
      <c r="AD692" s="40">
        <f>-1/($AD$8*$B689)</f>
        <v>-0.4080555555555555</v>
      </c>
      <c r="AE692" s="39">
        <v>1</v>
      </c>
      <c r="AF692" s="40">
        <v>0</v>
      </c>
      <c r="AH692" s="37">
        <f>X692*AC689+Z692*AC692-Y692*AD689-AA692*AD692</f>
        <v>0</v>
      </c>
      <c r="AI692" s="41">
        <f>(X692*AD689+Y692*AC689+Z692*AD692+AA692*AC692)</f>
        <v>-0.83703893096163817</v>
      </c>
      <c r="AJ692" s="39">
        <f>X692*AE689+Z692*AE692-Y692*AF689-AA692*AF692</f>
        <v>0.63450090629051115</v>
      </c>
      <c r="AK692" s="40">
        <f>(X692*AF689+Y692*AE689+Z692*AF692+AA692*AE692)</f>
        <v>0</v>
      </c>
      <c r="AL692" s="8"/>
      <c r="AM692" s="54">
        <f t="shared" ref="AM692" si="2245">(180/PI())*ATAN(-1*(($AH680*AI689+AK689+$AH$8*AI692+AK692)/($AH$8*AH689+AJ689+$AH$8*AH692+AJ692)))</f>
        <v>56.541363104646862</v>
      </c>
      <c r="AO692" s="151">
        <f t="shared" ref="AO692" si="2246">20*LOG(((($AH$8*AH689+AJ689-$AH$8*AH692-AJ692)^2+($AH$8*AI689+AK689-$AH$8*AI692-AK692)^2)/(($AH$8*AH689+AJ689+$AH$8*AH692+AJ692)^2+($AH$8*AI689+AK689+$AH$8*AI692+AK692)^2))^0.5)</f>
        <v>-21.822027472599149</v>
      </c>
      <c r="AP692" s="149"/>
      <c r="AQ692" s="44"/>
      <c r="AR692" s="44"/>
      <c r="AS692" s="44"/>
      <c r="AT692" s="44"/>
    </row>
    <row r="693" spans="2:46" ht="18.649999999999999" customHeight="1">
      <c r="AO693" s="48"/>
    </row>
    <row r="694" spans="2:46" ht="18.649999999999999" customHeight="1" thickBot="1">
      <c r="E694" s="29" t="s">
        <v>9</v>
      </c>
      <c r="J694" s="29" t="s">
        <v>10</v>
      </c>
      <c r="O694" s="29" t="s">
        <v>11</v>
      </c>
      <c r="T694" s="29" t="s">
        <v>12</v>
      </c>
      <c r="Y694" s="29" t="s">
        <v>13</v>
      </c>
      <c r="AD694" s="29" t="s">
        <v>12</v>
      </c>
      <c r="AI694" s="29" t="s">
        <v>81</v>
      </c>
    </row>
    <row r="695" spans="2:46" ht="18.649999999999999" customHeight="1" thickBot="1">
      <c r="B695" s="28"/>
      <c r="D695" s="227" t="s">
        <v>70</v>
      </c>
      <c r="E695" s="228"/>
      <c r="F695" s="229" t="s">
        <v>71</v>
      </c>
      <c r="G695" s="230"/>
      <c r="H695" s="203"/>
      <c r="I695" s="231" t="s">
        <v>15</v>
      </c>
      <c r="J695" s="232"/>
      <c r="K695" s="233" t="s">
        <v>16</v>
      </c>
      <c r="L695" s="234"/>
      <c r="M695" s="30"/>
      <c r="N695" s="231" t="s">
        <v>72</v>
      </c>
      <c r="O695" s="232"/>
      <c r="P695" s="233" t="s">
        <v>73</v>
      </c>
      <c r="Q695" s="234"/>
      <c r="R695" s="30"/>
      <c r="S695" s="227" t="s">
        <v>74</v>
      </c>
      <c r="T695" s="228"/>
      <c r="U695" s="229" t="s">
        <v>75</v>
      </c>
      <c r="V695" s="230"/>
      <c r="W695" s="8"/>
      <c r="X695" s="231" t="s">
        <v>76</v>
      </c>
      <c r="Y695" s="232"/>
      <c r="Z695" s="233" t="s">
        <v>77</v>
      </c>
      <c r="AA695" s="234"/>
      <c r="AB695" s="8"/>
      <c r="AC695" s="231" t="s">
        <v>78</v>
      </c>
      <c r="AD695" s="232"/>
      <c r="AE695" s="233" t="s">
        <v>17</v>
      </c>
      <c r="AF695" s="234"/>
      <c r="AG695" s="8"/>
      <c r="AH695" s="231" t="s">
        <v>79</v>
      </c>
      <c r="AI695" s="232"/>
      <c r="AJ695" s="233" t="s">
        <v>80</v>
      </c>
      <c r="AK695" s="234"/>
      <c r="AL695" s="8"/>
      <c r="AM695" s="35" t="s">
        <v>82</v>
      </c>
      <c r="AO695" s="147" t="s">
        <v>83</v>
      </c>
      <c r="AP695" s="4"/>
      <c r="AQ695" s="44"/>
      <c r="AR695" s="44"/>
      <c r="AS695" s="44"/>
      <c r="AT695" s="44"/>
    </row>
    <row r="696" spans="2:46" ht="18.649999999999999" customHeight="1" thickTop="1" thickBot="1">
      <c r="B696" s="55">
        <v>2</v>
      </c>
      <c r="D696" s="37">
        <v>1</v>
      </c>
      <c r="E696" s="38">
        <v>0</v>
      </c>
      <c r="F696" s="39">
        <v>0</v>
      </c>
      <c r="G696" s="40">
        <f t="shared" ref="G696" si="2247">-1/($E$8*$B696)</f>
        <v>-0.31958999999999999</v>
      </c>
      <c r="I696" s="37">
        <v>1</v>
      </c>
      <c r="J696" s="41">
        <v>0</v>
      </c>
      <c r="K696" s="39">
        <v>0</v>
      </c>
      <c r="L696" s="40">
        <v>0</v>
      </c>
      <c r="N696" s="37">
        <f t="shared" ref="N696" si="2248">D696*I696+F696*I699-E696*J696-G696*J699</f>
        <v>0.81729101034959406</v>
      </c>
      <c r="O696" s="41">
        <f t="shared" ref="O696" si="2249">(D696*J696+E696*I696+F696*J699+G696*I699)</f>
        <v>0</v>
      </c>
      <c r="P696" s="39">
        <f t="shared" ref="P696" si="2250">D696*K696+F696*K699-E696*L696-G696*L699</f>
        <v>0</v>
      </c>
      <c r="Q696" s="40">
        <f t="shared" ref="Q696" si="2251">(D696*L696+E696*K696+F696*L699+G696*K699)</f>
        <v>-0.31958999999999999</v>
      </c>
      <c r="S696" s="37">
        <v>1</v>
      </c>
      <c r="T696" s="38">
        <v>0</v>
      </c>
      <c r="U696" s="39">
        <v>0</v>
      </c>
      <c r="V696" s="40">
        <f t="shared" ref="V696" si="2252">-1/($T$8*$B696)</f>
        <v>-0.62588999999999995</v>
      </c>
      <c r="X696" s="37">
        <f t="shared" ref="X696" si="2253">N696*S696+P696*S699-O696*T696-Q696*T699</f>
        <v>0.81729101034959406</v>
      </c>
      <c r="Y696" s="41">
        <f t="shared" ref="Y696" si="2254">(N696*T696+O696*S696+P696*T699+Q696*S699)</f>
        <v>0</v>
      </c>
      <c r="Z696" s="39">
        <f t="shared" ref="Z696" si="2255">N696*U696+P696*U699-O696*V696-Q696*V699</f>
        <v>0</v>
      </c>
      <c r="AA696" s="40">
        <f t="shared" ref="AA696" si="2256">(N696*V696+O696*U696+P696*V699+Q696*U699)</f>
        <v>-0.83112427046770732</v>
      </c>
      <c r="AB696" s="8"/>
      <c r="AC696" s="37">
        <v>1</v>
      </c>
      <c r="AD696" s="38">
        <v>0</v>
      </c>
      <c r="AE696" s="39">
        <v>0</v>
      </c>
      <c r="AF696" s="40">
        <v>0</v>
      </c>
      <c r="AH696" s="37">
        <f>X696*AC696+Z696*AC699-Y696*AD696-AA696*AD699</f>
        <v>0.48153758318740203</v>
      </c>
      <c r="AI696" s="41">
        <f>(X696*AD696+Y696*AC696+Z696*AD699+AA696*AC699)</f>
        <v>0</v>
      </c>
      <c r="AJ696" s="39">
        <f>X696*AE696+Z696*AE699-Y696*AF696-AA696*AF699</f>
        <v>0</v>
      </c>
      <c r="AK696" s="40">
        <f>(X696*AF696+Y696*AE696+Z696*AF699+AA696*AE699)</f>
        <v>-0.83112427046770732</v>
      </c>
      <c r="AL696" s="8"/>
      <c r="AM696" s="43">
        <f t="shared" ref="AM696" si="2257">20*LOG((2*$AH$8)/(($AH$8*AH696+AJ696+$AH$8*AH699+AJ699)^2+($AH$8*AI696+AK696+$AH$8*AI699+AK699)^2)^0.5)</f>
        <v>-2.7928460886218802E-2</v>
      </c>
      <c r="AO696" s="148">
        <f t="shared" ref="AO696" si="2258">((AH696^2+AI696^2)/(AH699^2+AI699^2))^0.5</f>
        <v>0.57938206057584618</v>
      </c>
      <c r="AP696" s="4"/>
      <c r="AQ696" s="44"/>
      <c r="AR696" s="44"/>
      <c r="AS696" s="44"/>
      <c r="AT696" s="44"/>
    </row>
    <row r="697" spans="2:46" ht="18.649999999999999" customHeight="1" thickBot="1">
      <c r="D697" s="45"/>
      <c r="G697" s="46"/>
      <c r="I697" s="45"/>
      <c r="L697" s="46"/>
      <c r="N697" s="45"/>
      <c r="Q697" s="46"/>
      <c r="S697" s="45"/>
      <c r="V697" s="46"/>
      <c r="X697" s="45"/>
      <c r="AA697" s="46"/>
      <c r="AC697" s="45"/>
      <c r="AF697" s="46"/>
      <c r="AH697" s="45"/>
      <c r="AK697" s="46"/>
      <c r="AO697" s="149"/>
      <c r="AP697" s="149"/>
      <c r="AQ697" s="44"/>
      <c r="AR697" s="44"/>
      <c r="AS697" s="44"/>
      <c r="AT697" s="44"/>
    </row>
    <row r="698" spans="2:46" ht="18.649999999999999" customHeight="1" thickBot="1">
      <c r="D698" s="227" t="s">
        <v>70</v>
      </c>
      <c r="E698" s="228"/>
      <c r="F698" s="229" t="s">
        <v>71</v>
      </c>
      <c r="G698" s="230"/>
      <c r="H698" s="203"/>
      <c r="I698" s="231" t="s">
        <v>15</v>
      </c>
      <c r="J698" s="232"/>
      <c r="K698" s="233" t="s">
        <v>16</v>
      </c>
      <c r="L698" s="234"/>
      <c r="M698" s="30"/>
      <c r="N698" s="231" t="s">
        <v>72</v>
      </c>
      <c r="O698" s="232"/>
      <c r="P698" s="233" t="s">
        <v>73</v>
      </c>
      <c r="Q698" s="234"/>
      <c r="R698" s="30"/>
      <c r="S698" s="227" t="s">
        <v>74</v>
      </c>
      <c r="T698" s="228"/>
      <c r="U698" s="229" t="s">
        <v>75</v>
      </c>
      <c r="V698" s="230"/>
      <c r="W698" s="8"/>
      <c r="X698" s="231" t="s">
        <v>76</v>
      </c>
      <c r="Y698" s="232"/>
      <c r="Z698" s="233" t="s">
        <v>77</v>
      </c>
      <c r="AA698" s="234"/>
      <c r="AB698" s="8"/>
      <c r="AC698" s="231" t="s">
        <v>78</v>
      </c>
      <c r="AD698" s="232"/>
      <c r="AE698" s="233" t="s">
        <v>17</v>
      </c>
      <c r="AF698" s="234"/>
      <c r="AG698" s="8"/>
      <c r="AH698" s="231" t="s">
        <v>79</v>
      </c>
      <c r="AI698" s="232"/>
      <c r="AJ698" s="233" t="s">
        <v>80</v>
      </c>
      <c r="AK698" s="234"/>
      <c r="AL698" s="8"/>
      <c r="AM698" s="52" t="s">
        <v>84</v>
      </c>
      <c r="AO698" s="150" t="s">
        <v>85</v>
      </c>
      <c r="AP698" s="149"/>
      <c r="AQ698" s="44"/>
      <c r="AR698" s="44"/>
      <c r="AS698" s="44"/>
      <c r="AT698" s="44"/>
    </row>
    <row r="699" spans="2:46" ht="18.649999999999999" customHeight="1" thickTop="1" thickBot="1">
      <c r="D699" s="37">
        <v>0</v>
      </c>
      <c r="E699" s="41">
        <v>0</v>
      </c>
      <c r="F699" s="39">
        <v>1</v>
      </c>
      <c r="G699" s="40">
        <v>0</v>
      </c>
      <c r="I699" s="37">
        <v>0</v>
      </c>
      <c r="J699" s="41">
        <f t="shared" ref="J699" si="2259">IF(0=(1-$J$8*$K$8*$B696^2),10^14,$B696*$K$8/(1-$J$8*$K$8*$B696^2))</f>
        <v>-0.57169808082357376</v>
      </c>
      <c r="K699" s="39">
        <v>1</v>
      </c>
      <c r="L699" s="40">
        <v>0</v>
      </c>
      <c r="N699" s="37">
        <f t="shared" ref="N699" si="2260">D699*I696+F699*I699-E699*J696-G699*J699</f>
        <v>0</v>
      </c>
      <c r="O699" s="41">
        <f t="shared" ref="O699" si="2261">(D699*J696+E699*I696+F699*J699+G699*I699)</f>
        <v>-0.57169808082357376</v>
      </c>
      <c r="P699" s="39">
        <f t="shared" ref="P699" si="2262">D699*K696+F699*K699-E699*L696-G699*L699</f>
        <v>1</v>
      </c>
      <c r="Q699" s="40">
        <f t="shared" ref="Q699" si="2263">(D699*L696+E699*K696+F699*L699+G699*K699)</f>
        <v>0</v>
      </c>
      <c r="S699" s="37">
        <v>0</v>
      </c>
      <c r="T699" s="41">
        <v>0</v>
      </c>
      <c r="U699" s="39">
        <v>1</v>
      </c>
      <c r="V699" s="40">
        <v>0</v>
      </c>
      <c r="X699" s="37">
        <f t="shared" ref="X699" si="2264">N699*S696+P699*S699-O699*T696-Q699*T699</f>
        <v>0</v>
      </c>
      <c r="Y699" s="41">
        <f t="shared" ref="Y699" si="2265">(N699*T696+O699*S696+P699*T699+Q699*S699)</f>
        <v>-0.57169808082357376</v>
      </c>
      <c r="Z699" s="39">
        <f t="shared" ref="Z699" si="2266">N699*U696+P699*U699-O699*V696-Q699*V699</f>
        <v>0.64217988819333338</v>
      </c>
      <c r="AA699" s="40">
        <f t="shared" ref="AA699" si="2267">(N699*V696+O699*U696+P699*V699+Q699*U699)</f>
        <v>0</v>
      </c>
      <c r="AB699" s="8"/>
      <c r="AC699" s="37">
        <v>0</v>
      </c>
      <c r="AD699" s="40">
        <f>-1/($AD$8*$B696)</f>
        <v>-0.40397499999999997</v>
      </c>
      <c r="AE699" s="39">
        <v>1</v>
      </c>
      <c r="AF699" s="40">
        <v>0</v>
      </c>
      <c r="AH699" s="37">
        <f>X699*AC696+Z699*AC699-Y699*AD696-AA699*AD699</f>
        <v>0</v>
      </c>
      <c r="AI699" s="41">
        <f>(X699*AD696+Y699*AC696+Z699*AD699+AA699*AC699)</f>
        <v>-0.83112270115647557</v>
      </c>
      <c r="AJ699" s="39">
        <f>X699*AE696+Z699*AE699-Y699*AF696-AA699*AF699</f>
        <v>0.64217988819333338</v>
      </c>
      <c r="AK699" s="40">
        <f>(X699*AF696+Y699*AE696+Z699*AF699+AA699*AE699)</f>
        <v>0</v>
      </c>
      <c r="AL699" s="8"/>
      <c r="AM699" s="54">
        <f t="shared" ref="AM699" si="2268">(180/PI())*ATAN(-1*(($AH687*AI696+AK696+$AH$8*AI699+AK699)/($AH$8*AH696+AJ696+$AH$8*AH699+AJ699)))</f>
        <v>55.940395370561049</v>
      </c>
      <c r="AO699" s="151">
        <f t="shared" ref="AO699" si="2269">20*LOG(((($AH$8*AH696+AJ696-$AH$8*AH699-AJ699)^2+($AH$8*AI696+AK696-$AH$8*AI699-AK699)^2)/(($AH$8*AH696+AJ696+$AH$8*AH699+AJ699)^2+($AH$8*AI696+AK696+$AH$8*AI699+AK699)^2))^0.5)</f>
        <v>-21.931329832458999</v>
      </c>
      <c r="AP699" s="149"/>
      <c r="AQ699" s="44"/>
      <c r="AR699" s="44"/>
      <c r="AS699" s="44"/>
      <c r="AT699" s="44"/>
    </row>
    <row r="700" spans="2:46" ht="18.649999999999999" customHeight="1">
      <c r="AO700" s="48"/>
    </row>
    <row r="701" spans="2:46" ht="18.649999999999999" customHeight="1" thickBot="1">
      <c r="E701" s="29" t="s">
        <v>9</v>
      </c>
      <c r="J701" s="29" t="s">
        <v>10</v>
      </c>
      <c r="O701" s="29" t="s">
        <v>11</v>
      </c>
      <c r="T701" s="29" t="s">
        <v>12</v>
      </c>
      <c r="Y701" s="29" t="s">
        <v>13</v>
      </c>
      <c r="AD701" s="29" t="s">
        <v>12</v>
      </c>
      <c r="AI701" s="29" t="s">
        <v>81</v>
      </c>
    </row>
    <row r="702" spans="2:46" ht="18.649999999999999" customHeight="1" thickBot="1">
      <c r="B702" s="28"/>
      <c r="D702" s="227" t="s">
        <v>70</v>
      </c>
      <c r="E702" s="228"/>
      <c r="F702" s="229" t="s">
        <v>71</v>
      </c>
      <c r="G702" s="230"/>
      <c r="H702" s="203"/>
      <c r="I702" s="231" t="s">
        <v>15</v>
      </c>
      <c r="J702" s="232"/>
      <c r="K702" s="233" t="s">
        <v>16</v>
      </c>
      <c r="L702" s="234"/>
      <c r="M702" s="30"/>
      <c r="N702" s="231" t="s">
        <v>72</v>
      </c>
      <c r="O702" s="232"/>
      <c r="P702" s="233" t="s">
        <v>73</v>
      </c>
      <c r="Q702" s="234"/>
      <c r="R702" s="30"/>
      <c r="S702" s="227" t="s">
        <v>74</v>
      </c>
      <c r="T702" s="228"/>
      <c r="U702" s="229" t="s">
        <v>75</v>
      </c>
      <c r="V702" s="230"/>
      <c r="W702" s="8"/>
      <c r="X702" s="231" t="s">
        <v>76</v>
      </c>
      <c r="Y702" s="232"/>
      <c r="Z702" s="233" t="s">
        <v>77</v>
      </c>
      <c r="AA702" s="234"/>
      <c r="AB702" s="8"/>
      <c r="AC702" s="231" t="s">
        <v>78</v>
      </c>
      <c r="AD702" s="232"/>
      <c r="AE702" s="233" t="s">
        <v>17</v>
      </c>
      <c r="AF702" s="234"/>
      <c r="AG702" s="8"/>
      <c r="AH702" s="231" t="s">
        <v>79</v>
      </c>
      <c r="AI702" s="232"/>
      <c r="AJ702" s="233" t="s">
        <v>80</v>
      </c>
      <c r="AK702" s="234"/>
      <c r="AL702" s="8"/>
      <c r="AM702" s="35" t="s">
        <v>82</v>
      </c>
      <c r="AO702" s="147" t="s">
        <v>83</v>
      </c>
      <c r="AP702" s="4"/>
      <c r="AQ702" s="44"/>
      <c r="AR702" s="44"/>
      <c r="AS702" s="44"/>
      <c r="AT702" s="44"/>
    </row>
    <row r="703" spans="2:46" ht="18.649999999999999" customHeight="1" thickTop="1" thickBot="1">
      <c r="B703" s="55">
        <v>2.02</v>
      </c>
      <c r="D703" s="37">
        <v>1</v>
      </c>
      <c r="E703" s="38">
        <v>0</v>
      </c>
      <c r="F703" s="39">
        <v>0</v>
      </c>
      <c r="G703" s="40">
        <f t="shared" ref="G703" si="2270">-1/($E$8*$B703)</f>
        <v>-0.31642574257425737</v>
      </c>
      <c r="I703" s="37">
        <v>1</v>
      </c>
      <c r="J703" s="41">
        <v>0</v>
      </c>
      <c r="K703" s="39">
        <v>0</v>
      </c>
      <c r="L703" s="40">
        <v>0</v>
      </c>
      <c r="N703" s="37">
        <f t="shared" ref="N703" si="2271">D703*I703+F703*I706-E703*J703-G703*J706</f>
        <v>0.82108766080194306</v>
      </c>
      <c r="O703" s="41">
        <f t="shared" ref="O703" si="2272">(D703*J703+E703*I703+F703*J706+G703*I706)</f>
        <v>0</v>
      </c>
      <c r="P703" s="39">
        <f t="shared" ref="P703" si="2273">D703*K703+F703*K706-E703*L703-G703*L706</f>
        <v>0</v>
      </c>
      <c r="Q703" s="40">
        <f t="shared" ref="Q703" si="2274">(D703*L703+E703*K703+F703*L706+G703*K706)</f>
        <v>-0.31642574257425737</v>
      </c>
      <c r="S703" s="37">
        <v>1</v>
      </c>
      <c r="T703" s="38">
        <v>0</v>
      </c>
      <c r="U703" s="39">
        <v>0</v>
      </c>
      <c r="V703" s="40">
        <f t="shared" ref="V703" si="2275">-1/($T$8*$B703)</f>
        <v>-0.61969306930693058</v>
      </c>
      <c r="X703" s="37">
        <f t="shared" ref="X703" si="2276">N703*S703+P703*S706-O703*T703-Q703*T706</f>
        <v>0.82108766080194306</v>
      </c>
      <c r="Y703" s="41">
        <f t="shared" ref="Y703" si="2277">(N703*T703+O703*S703+P703*T706+Q703*S706)</f>
        <v>0</v>
      </c>
      <c r="Z703" s="39">
        <f t="shared" ref="Z703" si="2278">N703*U703+P703*U706-O703*V703-Q703*V706</f>
        <v>0</v>
      </c>
      <c r="AA703" s="40">
        <f t="shared" ref="AA703" si="2279">(N703*V703+O703*U703+P703*V706+Q703*U706)</f>
        <v>-0.82524807526666133</v>
      </c>
      <c r="AB703" s="8"/>
      <c r="AC703" s="37">
        <v>1</v>
      </c>
      <c r="AD703" s="38">
        <v>0</v>
      </c>
      <c r="AE703" s="39">
        <v>0</v>
      </c>
      <c r="AF703" s="40">
        <v>0</v>
      </c>
      <c r="AH703" s="37">
        <f>X703*AC703+Z703*AC706-Y703*AD703-AA703*AD706</f>
        <v>0.49100885762783464</v>
      </c>
      <c r="AI703" s="41">
        <f>(X703*AD703+Y703*AC703+Z703*AD706+AA703*AC706)</f>
        <v>0</v>
      </c>
      <c r="AJ703" s="39">
        <f>X703*AE703+Z703*AE706-Y703*AF703-AA703*AF706</f>
        <v>0</v>
      </c>
      <c r="AK703" s="40">
        <f>(X703*AF703+Y703*AE703+Z703*AF706+AA703*AE706)</f>
        <v>-0.82524807526666133</v>
      </c>
      <c r="AL703" s="8"/>
      <c r="AM703" s="43">
        <f t="shared" ref="AM703" si="2280">20*LOG((2*$AH$8)/(($AH$8*AH703+AJ703+$AH$8*AH706+AJ706)^2+($AH$8*AI703+AK703+$AH$8*AI706+AK706)^2)^0.5)</f>
        <v>-2.7227259628262668E-2</v>
      </c>
      <c r="AO703" s="148">
        <f t="shared" ref="AO703" si="2281">((AH703^2+AI703^2)/(AH706^2+AI706^2))^0.5</f>
        <v>0.59498443874580742</v>
      </c>
      <c r="AP703" s="4"/>
      <c r="AQ703" s="44"/>
      <c r="AR703" s="44"/>
      <c r="AS703" s="44"/>
      <c r="AT703" s="44"/>
    </row>
    <row r="704" spans="2:46" ht="18.649999999999999" customHeight="1" thickBot="1">
      <c r="D704" s="45"/>
      <c r="G704" s="46"/>
      <c r="I704" s="45"/>
      <c r="L704" s="46"/>
      <c r="N704" s="45"/>
      <c r="Q704" s="46"/>
      <c r="S704" s="45"/>
      <c r="V704" s="46"/>
      <c r="X704" s="45"/>
      <c r="AA704" s="46"/>
      <c r="AC704" s="45"/>
      <c r="AF704" s="46"/>
      <c r="AH704" s="45"/>
      <c r="AK704" s="46"/>
      <c r="AO704" s="149"/>
      <c r="AP704" s="149"/>
      <c r="AQ704" s="44"/>
      <c r="AR704" s="44"/>
      <c r="AS704" s="44"/>
      <c r="AT704" s="44"/>
    </row>
    <row r="705" spans="2:46" ht="18.649999999999999" customHeight="1" thickBot="1">
      <c r="D705" s="227" t="s">
        <v>70</v>
      </c>
      <c r="E705" s="228"/>
      <c r="F705" s="229" t="s">
        <v>71</v>
      </c>
      <c r="G705" s="230"/>
      <c r="H705" s="203"/>
      <c r="I705" s="231" t="s">
        <v>15</v>
      </c>
      <c r="J705" s="232"/>
      <c r="K705" s="233" t="s">
        <v>16</v>
      </c>
      <c r="L705" s="234"/>
      <c r="M705" s="30"/>
      <c r="N705" s="231" t="s">
        <v>72</v>
      </c>
      <c r="O705" s="232"/>
      <c r="P705" s="233" t="s">
        <v>73</v>
      </c>
      <c r="Q705" s="234"/>
      <c r="R705" s="30"/>
      <c r="S705" s="227" t="s">
        <v>74</v>
      </c>
      <c r="T705" s="228"/>
      <c r="U705" s="229" t="s">
        <v>75</v>
      </c>
      <c r="V705" s="230"/>
      <c r="W705" s="8"/>
      <c r="X705" s="231" t="s">
        <v>76</v>
      </c>
      <c r="Y705" s="232"/>
      <c r="Z705" s="233" t="s">
        <v>77</v>
      </c>
      <c r="AA705" s="234"/>
      <c r="AB705" s="8"/>
      <c r="AC705" s="231" t="s">
        <v>78</v>
      </c>
      <c r="AD705" s="232"/>
      <c r="AE705" s="233" t="s">
        <v>17</v>
      </c>
      <c r="AF705" s="234"/>
      <c r="AG705" s="8"/>
      <c r="AH705" s="231" t="s">
        <v>79</v>
      </c>
      <c r="AI705" s="232"/>
      <c r="AJ705" s="233" t="s">
        <v>80</v>
      </c>
      <c r="AK705" s="234"/>
      <c r="AL705" s="8"/>
      <c r="AM705" s="52" t="s">
        <v>84</v>
      </c>
      <c r="AO705" s="150" t="s">
        <v>85</v>
      </c>
      <c r="AP705" s="149"/>
      <c r="AQ705" s="44"/>
      <c r="AR705" s="44"/>
      <c r="AS705" s="44"/>
      <c r="AT705" s="44"/>
    </row>
    <row r="706" spans="2:46" ht="18.649999999999999" customHeight="1" thickTop="1" thickBot="1">
      <c r="D706" s="37">
        <v>0</v>
      </c>
      <c r="E706" s="41">
        <v>0</v>
      </c>
      <c r="F706" s="39">
        <v>1</v>
      </c>
      <c r="G706" s="40">
        <v>0</v>
      </c>
      <c r="I706" s="37">
        <v>0</v>
      </c>
      <c r="J706" s="41">
        <f t="shared" ref="J706" si="2282">IF(0=(1-$J$8*$K$8*$B703^2),10^14,$B703*$K$8/(1-$J$8*$K$8*$B703^2))</f>
        <v>-0.56541651049794273</v>
      </c>
      <c r="K706" s="39">
        <v>1</v>
      </c>
      <c r="L706" s="40">
        <v>0</v>
      </c>
      <c r="N706" s="37">
        <f t="shared" ref="N706" si="2283">D706*I703+F706*I706-E706*J703-G706*J706</f>
        <v>0</v>
      </c>
      <c r="O706" s="41">
        <f t="shared" ref="O706" si="2284">(D706*J703+E706*I703+F706*J706+G706*I706)</f>
        <v>-0.56541651049794273</v>
      </c>
      <c r="P706" s="39">
        <f t="shared" ref="P706" si="2285">D706*K703+F706*K706-E706*L703-G706*L706</f>
        <v>1</v>
      </c>
      <c r="Q706" s="40">
        <f t="shared" ref="Q706" si="2286">(D706*L703+E706*K703+F706*L706+G706*K706)</f>
        <v>0</v>
      </c>
      <c r="S706" s="37">
        <v>0</v>
      </c>
      <c r="T706" s="41">
        <v>0</v>
      </c>
      <c r="U706" s="39">
        <v>1</v>
      </c>
      <c r="V706" s="40">
        <v>0</v>
      </c>
      <c r="X706" s="37">
        <f t="shared" ref="X706" si="2287">N706*S703+P706*S706-O706*T703-Q706*T706</f>
        <v>0</v>
      </c>
      <c r="Y706" s="41">
        <f t="shared" ref="Y706" si="2288">(N706*T703+O706*S703+P706*T706+Q706*S706)</f>
        <v>-0.56541651049794273</v>
      </c>
      <c r="Z706" s="39">
        <f t="shared" ref="Z706" si="2289">N706*U703+P706*U706-O706*V703-Q706*V706</f>
        <v>0.64961530717271554</v>
      </c>
      <c r="AA706" s="40">
        <f t="shared" ref="AA706" si="2290">(N706*V703+O706*U703+P706*V706+Q706*U706)</f>
        <v>0</v>
      </c>
      <c r="AB706" s="8"/>
      <c r="AC706" s="37">
        <v>0</v>
      </c>
      <c r="AD706" s="40">
        <f>-1/($AD$8*$B703)</f>
        <v>-0.39997524752475244</v>
      </c>
      <c r="AE706" s="39">
        <v>1</v>
      </c>
      <c r="AF706" s="40">
        <v>0</v>
      </c>
      <c r="AH706" s="37">
        <f>X706*AC703+Z706*AC706-Y706*AD703-AA706*AD706</f>
        <v>0</v>
      </c>
      <c r="AI706" s="41">
        <f>(X706*AD703+Y706*AC703+Z706*AD706+AA706*AC706)</f>
        <v>-0.82524655378021772</v>
      </c>
      <c r="AJ706" s="39">
        <f>X706*AE703+Z706*AE706-Y706*AF703-AA706*AF706</f>
        <v>0.64961530717271554</v>
      </c>
      <c r="AK706" s="40">
        <f>(X706*AF703+Y706*AE703+Z706*AF706+AA706*AE706)</f>
        <v>0</v>
      </c>
      <c r="AL706" s="8"/>
      <c r="AM706" s="54">
        <f t="shared" ref="AM706" si="2291">(180/PI())*ATAN(-1*(($AH694*AI703+AK703+$AH$8*AI706+AK706)/($AH$8*AH703+AJ703+$AH$8*AH706+AJ706)))</f>
        <v>55.352416800662226</v>
      </c>
      <c r="AO706" s="151">
        <f t="shared" ref="AO706" si="2292">20*LOG(((($AH$8*AH703+AJ703-$AH$8*AH706-AJ706)^2+($AH$8*AI703+AK703-$AH$8*AI706-AK706)^2)/(($AH$8*AH703+AJ703+$AH$8*AH706+AJ706)^2+($AH$8*AI703+AK703+$AH$8*AI706+AK706)^2))^0.5)</f>
        <v>-22.041410304200362</v>
      </c>
      <c r="AP706" s="149"/>
      <c r="AQ706" s="44"/>
      <c r="AR706" s="44"/>
      <c r="AS706" s="44"/>
      <c r="AT706" s="44"/>
    </row>
    <row r="707" spans="2:46" ht="18.649999999999999" customHeight="1">
      <c r="AO707" s="48"/>
    </row>
    <row r="708" spans="2:46" ht="18.649999999999999" customHeight="1" thickBot="1">
      <c r="E708" s="29" t="s">
        <v>9</v>
      </c>
      <c r="J708" s="29" t="s">
        <v>10</v>
      </c>
      <c r="O708" s="29" t="s">
        <v>11</v>
      </c>
      <c r="T708" s="29" t="s">
        <v>12</v>
      </c>
      <c r="Y708" s="29" t="s">
        <v>13</v>
      </c>
      <c r="AD708" s="29" t="s">
        <v>12</v>
      </c>
      <c r="AI708" s="29" t="s">
        <v>81</v>
      </c>
    </row>
    <row r="709" spans="2:46" ht="18.649999999999999" customHeight="1" thickBot="1">
      <c r="B709" s="28"/>
      <c r="D709" s="227" t="s">
        <v>70</v>
      </c>
      <c r="E709" s="228"/>
      <c r="F709" s="229" t="s">
        <v>71</v>
      </c>
      <c r="G709" s="230"/>
      <c r="H709" s="203"/>
      <c r="I709" s="231" t="s">
        <v>15</v>
      </c>
      <c r="J709" s="232"/>
      <c r="K709" s="233" t="s">
        <v>16</v>
      </c>
      <c r="L709" s="234"/>
      <c r="M709" s="30"/>
      <c r="N709" s="231" t="s">
        <v>72</v>
      </c>
      <c r="O709" s="232"/>
      <c r="P709" s="233" t="s">
        <v>73</v>
      </c>
      <c r="Q709" s="234"/>
      <c r="R709" s="30"/>
      <c r="S709" s="227" t="s">
        <v>74</v>
      </c>
      <c r="T709" s="228"/>
      <c r="U709" s="229" t="s">
        <v>75</v>
      </c>
      <c r="V709" s="230"/>
      <c r="W709" s="8"/>
      <c r="X709" s="231" t="s">
        <v>76</v>
      </c>
      <c r="Y709" s="232"/>
      <c r="Z709" s="233" t="s">
        <v>77</v>
      </c>
      <c r="AA709" s="234"/>
      <c r="AB709" s="8"/>
      <c r="AC709" s="231" t="s">
        <v>78</v>
      </c>
      <c r="AD709" s="232"/>
      <c r="AE709" s="233" t="s">
        <v>17</v>
      </c>
      <c r="AF709" s="234"/>
      <c r="AG709" s="8"/>
      <c r="AH709" s="231" t="s">
        <v>79</v>
      </c>
      <c r="AI709" s="232"/>
      <c r="AJ709" s="233" t="s">
        <v>80</v>
      </c>
      <c r="AK709" s="234"/>
      <c r="AL709" s="8"/>
      <c r="AM709" s="35" t="s">
        <v>82</v>
      </c>
      <c r="AO709" s="147" t="s">
        <v>83</v>
      </c>
      <c r="AP709" s="4"/>
      <c r="AQ709" s="44"/>
      <c r="AR709" s="44"/>
      <c r="AS709" s="44"/>
      <c r="AT709" s="44"/>
    </row>
    <row r="710" spans="2:46" ht="18.649999999999999" customHeight="1" thickTop="1" thickBot="1">
      <c r="B710" s="55">
        <v>2.04</v>
      </c>
      <c r="D710" s="37">
        <v>1</v>
      </c>
      <c r="E710" s="38">
        <v>0</v>
      </c>
      <c r="F710" s="39">
        <v>0</v>
      </c>
      <c r="G710" s="40">
        <f t="shared" ref="G710" si="2293">-1/($E$8*$B710)</f>
        <v>-0.31332352941176467</v>
      </c>
      <c r="I710" s="37">
        <v>1</v>
      </c>
      <c r="J710" s="41">
        <v>0</v>
      </c>
      <c r="K710" s="39">
        <v>0</v>
      </c>
      <c r="L710" s="40">
        <v>0</v>
      </c>
      <c r="N710" s="37">
        <f t="shared" ref="N710" si="2294">D710*I710+F710*I713-E710*J710-G710*J713</f>
        <v>0.82476523090150367</v>
      </c>
      <c r="O710" s="41">
        <f t="shared" ref="O710" si="2295">(D710*J710+E710*I710+F710*J713+G710*I713)</f>
        <v>0</v>
      </c>
      <c r="P710" s="39">
        <f t="shared" ref="P710" si="2296">D710*K710+F710*K713-E710*L710-G710*L713</f>
        <v>0</v>
      </c>
      <c r="Q710" s="40">
        <f t="shared" ref="Q710" si="2297">(D710*L710+E710*K710+F710*L713+G710*K713)</f>
        <v>-0.31332352941176467</v>
      </c>
      <c r="S710" s="37">
        <v>1</v>
      </c>
      <c r="T710" s="38">
        <v>0</v>
      </c>
      <c r="U710" s="39">
        <v>0</v>
      </c>
      <c r="V710" s="40">
        <f t="shared" ref="V710" si="2298">-1/($T$8*$B710)</f>
        <v>-0.61361764705882349</v>
      </c>
      <c r="X710" s="37">
        <f t="shared" ref="X710" si="2299">N710*S710+P710*S713-O710*T710-Q710*T713</f>
        <v>0.82476523090150367</v>
      </c>
      <c r="Y710" s="41">
        <f t="shared" ref="Y710" si="2300">(N710*T710+O710*S710+P710*T713+Q710*S713)</f>
        <v>0</v>
      </c>
      <c r="Z710" s="39">
        <f t="shared" ref="Z710" si="2301">N710*U710+P710*U713-O710*V710-Q710*V713</f>
        <v>0</v>
      </c>
      <c r="AA710" s="40">
        <f t="shared" ref="AA710" si="2302">(N710*V710+O710*U710+P710*V713+Q710*U713)</f>
        <v>-0.81941402977347255</v>
      </c>
      <c r="AB710" s="8"/>
      <c r="AC710" s="37">
        <v>1</v>
      </c>
      <c r="AD710" s="38">
        <v>0</v>
      </c>
      <c r="AE710" s="39">
        <v>0</v>
      </c>
      <c r="AF710" s="40">
        <v>0</v>
      </c>
      <c r="AH710" s="37">
        <f>X710*AC710+Z710*AC713-Y710*AD710-AA710*AD713</f>
        <v>0.50023309102136782</v>
      </c>
      <c r="AI710" s="41">
        <f>(X710*AD710+Y710*AC710+Z710*AD713+AA710*AC713)</f>
        <v>0</v>
      </c>
      <c r="AJ710" s="39">
        <f>X710*AE710+Z710*AE713-Y710*AF710-AA710*AF713</f>
        <v>0</v>
      </c>
      <c r="AK710" s="40">
        <f>(X710*AF710+Y710*AE710+Z710*AF713+AA710*AE713)</f>
        <v>-0.81941402977347255</v>
      </c>
      <c r="AL710" s="8"/>
      <c r="AM710" s="43">
        <f t="shared" ref="AM710" si="2303">20*LOG((2*$AH$8)/(($AH$8*AH710+AJ710+$AH$8*AH713+AJ713)^2+($AH$8*AI710+AK710+$AH$8*AI713+AK713)^2)^0.5)</f>
        <v>-2.6539564807091867E-2</v>
      </c>
      <c r="AO710" s="148">
        <f t="shared" ref="AO710" si="2304">((AH710^2+AI710^2)/(AH713^2+AI713^2))^0.5</f>
        <v>0.61047769951151132</v>
      </c>
      <c r="AP710" s="4"/>
      <c r="AQ710" s="44"/>
      <c r="AR710" s="44"/>
      <c r="AS710" s="44"/>
      <c r="AT710" s="44"/>
    </row>
    <row r="711" spans="2:46" ht="18.649999999999999" customHeight="1" thickBot="1">
      <c r="D711" s="45"/>
      <c r="G711" s="46"/>
      <c r="I711" s="45"/>
      <c r="L711" s="46"/>
      <c r="N711" s="45"/>
      <c r="Q711" s="46"/>
      <c r="S711" s="45"/>
      <c r="V711" s="46"/>
      <c r="X711" s="45"/>
      <c r="AA711" s="46"/>
      <c r="AC711" s="45"/>
      <c r="AF711" s="46"/>
      <c r="AH711" s="45"/>
      <c r="AK711" s="46"/>
      <c r="AO711" s="149"/>
      <c r="AP711" s="149"/>
      <c r="AQ711" s="44"/>
      <c r="AR711" s="44"/>
      <c r="AS711" s="44"/>
      <c r="AT711" s="44"/>
    </row>
    <row r="712" spans="2:46" ht="18.649999999999999" customHeight="1" thickBot="1">
      <c r="D712" s="227" t="s">
        <v>70</v>
      </c>
      <c r="E712" s="228"/>
      <c r="F712" s="229" t="s">
        <v>71</v>
      </c>
      <c r="G712" s="230"/>
      <c r="H712" s="203"/>
      <c r="I712" s="231" t="s">
        <v>15</v>
      </c>
      <c r="J712" s="232"/>
      <c r="K712" s="233" t="s">
        <v>16</v>
      </c>
      <c r="L712" s="234"/>
      <c r="M712" s="30"/>
      <c r="N712" s="231" t="s">
        <v>72</v>
      </c>
      <c r="O712" s="232"/>
      <c r="P712" s="233" t="s">
        <v>73</v>
      </c>
      <c r="Q712" s="234"/>
      <c r="R712" s="30"/>
      <c r="S712" s="227" t="s">
        <v>74</v>
      </c>
      <c r="T712" s="228"/>
      <c r="U712" s="229" t="s">
        <v>75</v>
      </c>
      <c r="V712" s="230"/>
      <c r="W712" s="8"/>
      <c r="X712" s="231" t="s">
        <v>76</v>
      </c>
      <c r="Y712" s="232"/>
      <c r="Z712" s="233" t="s">
        <v>77</v>
      </c>
      <c r="AA712" s="234"/>
      <c r="AB712" s="8"/>
      <c r="AC712" s="231" t="s">
        <v>78</v>
      </c>
      <c r="AD712" s="232"/>
      <c r="AE712" s="233" t="s">
        <v>17</v>
      </c>
      <c r="AF712" s="234"/>
      <c r="AG712" s="8"/>
      <c r="AH712" s="231" t="s">
        <v>79</v>
      </c>
      <c r="AI712" s="232"/>
      <c r="AJ712" s="233" t="s">
        <v>80</v>
      </c>
      <c r="AK712" s="234"/>
      <c r="AL712" s="8"/>
      <c r="AM712" s="52" t="s">
        <v>84</v>
      </c>
      <c r="AO712" s="150" t="s">
        <v>85</v>
      </c>
      <c r="AP712" s="149"/>
      <c r="AQ712" s="44"/>
      <c r="AR712" s="44"/>
      <c r="AS712" s="44"/>
      <c r="AT712" s="44"/>
    </row>
    <row r="713" spans="2:46" ht="18.649999999999999" customHeight="1" thickTop="1" thickBot="1">
      <c r="D713" s="37">
        <v>0</v>
      </c>
      <c r="E713" s="41">
        <v>0</v>
      </c>
      <c r="F713" s="39">
        <v>1</v>
      </c>
      <c r="G713" s="40">
        <v>0</v>
      </c>
      <c r="I713" s="37">
        <v>0</v>
      </c>
      <c r="J713" s="41">
        <f t="shared" ref="J713" si="2305">IF(0=(1-$J$8*$K$8*$B710^2),10^14,$B710*$K$8/(1-$J$8*$K$8*$B710^2))</f>
        <v>-0.55927740067106713</v>
      </c>
      <c r="K713" s="39">
        <v>1</v>
      </c>
      <c r="L713" s="40">
        <v>0</v>
      </c>
      <c r="N713" s="37">
        <f t="shared" ref="N713" si="2306">D713*I710+F713*I713-E713*J710-G713*J713</f>
        <v>0</v>
      </c>
      <c r="O713" s="41">
        <f t="shared" ref="O713" si="2307">(D713*J710+E713*I710+F713*J713+G713*I713)</f>
        <v>-0.55927740067106713</v>
      </c>
      <c r="P713" s="39">
        <f t="shared" ref="P713" si="2308">D713*K710+F713*K713-E713*L710-G713*L713</f>
        <v>1</v>
      </c>
      <c r="Q713" s="40">
        <f t="shared" ref="Q713" si="2309">(D713*L710+E713*K710+F713*L713+G713*K713)</f>
        <v>0</v>
      </c>
      <c r="S713" s="37">
        <v>0</v>
      </c>
      <c r="T713" s="41">
        <v>0</v>
      </c>
      <c r="U713" s="39">
        <v>1</v>
      </c>
      <c r="V713" s="40">
        <v>0</v>
      </c>
      <c r="X713" s="37">
        <f t="shared" ref="X713" si="2310">N713*S710+P713*S713-O713*T710-Q713*T713</f>
        <v>0</v>
      </c>
      <c r="Y713" s="41">
        <f t="shared" ref="Y713" si="2311">(N713*T710+O713*S710+P713*T713+Q713*S713)</f>
        <v>-0.55927740067106713</v>
      </c>
      <c r="Z713" s="39">
        <f t="shared" ref="Z713" si="2312">N713*U710+P713*U713-O713*V710-Q713*V713</f>
        <v>0.65681751734704497</v>
      </c>
      <c r="AA713" s="40">
        <f t="shared" ref="AA713" si="2313">(N713*V710+O713*U710+P713*V713+Q713*U713)</f>
        <v>0</v>
      </c>
      <c r="AB713" s="8"/>
      <c r="AC713" s="37">
        <v>0</v>
      </c>
      <c r="AD713" s="40">
        <f>-1/($AD$8*$B710)</f>
        <v>-0.39605392156862745</v>
      </c>
      <c r="AE713" s="39">
        <v>1</v>
      </c>
      <c r="AF713" s="40">
        <v>0</v>
      </c>
      <c r="AH713" s="37">
        <f>X713*AC710+Z713*AC713-Y713*AD710-AA713*AD713</f>
        <v>0</v>
      </c>
      <c r="AI713" s="41">
        <f>(X713*AD710+Y713*AC710+Z713*AD713+AA713*AC713)</f>
        <v>-0.8194125541713343</v>
      </c>
      <c r="AJ713" s="39">
        <f>X713*AE710+Z713*AE713-Y713*AF710-AA713*AF713</f>
        <v>0.65681751734704497</v>
      </c>
      <c r="AK713" s="40">
        <f>(X713*AF710+Y713*AE710+Z713*AF713+AA713*AE713)</f>
        <v>0</v>
      </c>
      <c r="AL713" s="8"/>
      <c r="AM713" s="54">
        <f t="shared" ref="AM713" si="2314">(180/PI())*ATAN(-1*(($AH701*AI710+AK710+$AH$8*AI713+AK713)/($AH$8*AH710+AJ710+$AH$8*AH713+AJ713)))</f>
        <v>54.776997433061553</v>
      </c>
      <c r="AO713" s="151">
        <f t="shared" ref="AO713" si="2315">20*LOG(((($AH$8*AH710+AJ710-$AH$8*AH713-AJ713)^2+($AH$8*AI710+AK710-$AH$8*AI713-AK713)^2)/(($AH$8*AH710+AJ710+$AH$8*AH713+AJ713)^2+($AH$8*AI710+AK710+$AH$8*AI713+AK713)^2))^0.5)</f>
        <v>-22.152168167088533</v>
      </c>
      <c r="AP713" s="149"/>
      <c r="AQ713" s="44"/>
      <c r="AR713" s="44"/>
      <c r="AS713" s="44"/>
      <c r="AT713" s="44"/>
    </row>
    <row r="714" spans="2:46" ht="18.649999999999999" customHeight="1">
      <c r="AO714" s="48"/>
    </row>
    <row r="715" spans="2:46" ht="18.649999999999999" customHeight="1" thickBot="1">
      <c r="E715" s="29" t="s">
        <v>9</v>
      </c>
      <c r="J715" s="29" t="s">
        <v>10</v>
      </c>
      <c r="O715" s="29" t="s">
        <v>11</v>
      </c>
      <c r="T715" s="29" t="s">
        <v>12</v>
      </c>
      <c r="Y715" s="29" t="s">
        <v>13</v>
      </c>
      <c r="AD715" s="29" t="s">
        <v>12</v>
      </c>
      <c r="AI715" s="29" t="s">
        <v>81</v>
      </c>
    </row>
    <row r="716" spans="2:46" ht="18.649999999999999" customHeight="1" thickBot="1">
      <c r="B716" s="28"/>
      <c r="D716" s="227" t="s">
        <v>70</v>
      </c>
      <c r="E716" s="228"/>
      <c r="F716" s="229" t="s">
        <v>71</v>
      </c>
      <c r="G716" s="230"/>
      <c r="H716" s="203"/>
      <c r="I716" s="231" t="s">
        <v>15</v>
      </c>
      <c r="J716" s="232"/>
      <c r="K716" s="233" t="s">
        <v>16</v>
      </c>
      <c r="L716" s="234"/>
      <c r="M716" s="30"/>
      <c r="N716" s="231" t="s">
        <v>72</v>
      </c>
      <c r="O716" s="232"/>
      <c r="P716" s="233" t="s">
        <v>73</v>
      </c>
      <c r="Q716" s="234"/>
      <c r="R716" s="30"/>
      <c r="S716" s="227" t="s">
        <v>74</v>
      </c>
      <c r="T716" s="228"/>
      <c r="U716" s="229" t="s">
        <v>75</v>
      </c>
      <c r="V716" s="230"/>
      <c r="W716" s="8"/>
      <c r="X716" s="231" t="s">
        <v>76</v>
      </c>
      <c r="Y716" s="232"/>
      <c r="Z716" s="233" t="s">
        <v>77</v>
      </c>
      <c r="AA716" s="234"/>
      <c r="AB716" s="8"/>
      <c r="AC716" s="231" t="s">
        <v>78</v>
      </c>
      <c r="AD716" s="232"/>
      <c r="AE716" s="233" t="s">
        <v>17</v>
      </c>
      <c r="AF716" s="234"/>
      <c r="AG716" s="8"/>
      <c r="AH716" s="231" t="s">
        <v>79</v>
      </c>
      <c r="AI716" s="232"/>
      <c r="AJ716" s="233" t="s">
        <v>80</v>
      </c>
      <c r="AK716" s="234"/>
      <c r="AL716" s="8"/>
      <c r="AM716" s="35" t="s">
        <v>82</v>
      </c>
      <c r="AO716" s="147" t="s">
        <v>83</v>
      </c>
      <c r="AP716" s="4"/>
      <c r="AQ716" s="44"/>
      <c r="AR716" s="44"/>
      <c r="AS716" s="44"/>
      <c r="AT716" s="44"/>
    </row>
    <row r="717" spans="2:46" ht="18.649999999999999" customHeight="1" thickTop="1" thickBot="1">
      <c r="B717" s="55">
        <v>2.06</v>
      </c>
      <c r="D717" s="37">
        <v>1</v>
      </c>
      <c r="E717" s="38">
        <v>0</v>
      </c>
      <c r="F717" s="39">
        <v>0</v>
      </c>
      <c r="G717" s="40">
        <f t="shared" ref="G717" si="2316">-1/($E$8*$B717)</f>
        <v>-0.31028155339805824</v>
      </c>
      <c r="I717" s="37">
        <v>1</v>
      </c>
      <c r="J717" s="41">
        <v>0</v>
      </c>
      <c r="K717" s="39">
        <v>0</v>
      </c>
      <c r="L717" s="40">
        <v>0</v>
      </c>
      <c r="N717" s="37">
        <f t="shared" ref="N717" si="2317">D717*I717+F717*I720-E717*J717-G717*J720</f>
        <v>0.82832872562437232</v>
      </c>
      <c r="O717" s="41">
        <f t="shared" ref="O717" si="2318">(D717*J717+E717*I717+F717*J720+G717*I720)</f>
        <v>0</v>
      </c>
      <c r="P717" s="39">
        <f t="shared" ref="P717" si="2319">D717*K717+F717*K720-E717*L717-G717*L720</f>
        <v>0</v>
      </c>
      <c r="Q717" s="40">
        <f t="shared" ref="Q717" si="2320">(D717*L717+E717*K717+F717*L720+G717*K720)</f>
        <v>-0.31028155339805824</v>
      </c>
      <c r="S717" s="37">
        <v>1</v>
      </c>
      <c r="T717" s="38">
        <v>0</v>
      </c>
      <c r="U717" s="39">
        <v>0</v>
      </c>
      <c r="V717" s="40">
        <f t="shared" ref="V717" si="2321">-1/($T$8*$B717)</f>
        <v>-0.60766019417475714</v>
      </c>
      <c r="X717" s="37">
        <f t="shared" ref="X717" si="2322">N717*S717+P717*S720-O717*T717-Q717*T720</f>
        <v>0.82832872562437232</v>
      </c>
      <c r="Y717" s="41">
        <f t="shared" ref="Y717" si="2323">(N717*T717+O717*S717+P717*T720+Q717*S720)</f>
        <v>0</v>
      </c>
      <c r="Z717" s="39">
        <f t="shared" ref="Z717" si="2324">N717*U717+P717*U720-O717*V717-Q717*V720</f>
        <v>0</v>
      </c>
      <c r="AA717" s="40">
        <f t="shared" ref="AA717" si="2325">(N717*V717+O717*U717+P717*V720+Q717*U720)</f>
        <v>-0.81362394765149348</v>
      </c>
      <c r="AB717" s="8"/>
      <c r="AC717" s="37">
        <v>1</v>
      </c>
      <c r="AD717" s="38">
        <v>0</v>
      </c>
      <c r="AE717" s="39">
        <v>0</v>
      </c>
      <c r="AF717" s="40">
        <v>0</v>
      </c>
      <c r="AH717" s="37">
        <f>X717*AC717+Z717*AC720-Y717*AD717-AA717*AD720</f>
        <v>0.50921830401999169</v>
      </c>
      <c r="AI717" s="41">
        <f>(X717*AD717+Y717*AC717+Z717*AD720+AA717*AC720)</f>
        <v>0</v>
      </c>
      <c r="AJ717" s="39">
        <f>X717*AE717+Z717*AE720-Y717*AF717-AA717*AF720</f>
        <v>0</v>
      </c>
      <c r="AK717" s="40">
        <f>(X717*AF717+Y717*AE717+Z717*AF720+AA717*AE720)</f>
        <v>-0.81362394765149348</v>
      </c>
      <c r="AL717" s="8"/>
      <c r="AM717" s="43">
        <f t="shared" ref="AM717" si="2326">20*LOG((2*$AH$8)/(($AH$8*AH717+AJ717+$AH$8*AH720+AJ720)^2+($AH$8*AI717+AK717+$AH$8*AI720+AK720)^2)^0.5)</f>
        <v>-2.5865796054538231E-2</v>
      </c>
      <c r="AO717" s="148">
        <f t="shared" ref="AO717" si="2327">((AH717^2+AI717^2)/(AH720^2+AI720^2))^0.5</f>
        <v>0.62586555060721416</v>
      </c>
      <c r="AP717" s="4"/>
      <c r="AQ717" s="44"/>
      <c r="AR717" s="44"/>
      <c r="AS717" s="44"/>
      <c r="AT717" s="44"/>
    </row>
    <row r="718" spans="2:46" ht="18.649999999999999" customHeight="1" thickBot="1">
      <c r="D718" s="45"/>
      <c r="G718" s="46"/>
      <c r="I718" s="45"/>
      <c r="L718" s="46"/>
      <c r="N718" s="45"/>
      <c r="Q718" s="46"/>
      <c r="S718" s="45"/>
      <c r="V718" s="46"/>
      <c r="X718" s="45"/>
      <c r="AA718" s="46"/>
      <c r="AC718" s="45"/>
      <c r="AF718" s="46"/>
      <c r="AH718" s="45"/>
      <c r="AK718" s="46"/>
      <c r="AO718" s="149"/>
      <c r="AP718" s="149"/>
      <c r="AQ718" s="44"/>
      <c r="AR718" s="44"/>
      <c r="AS718" s="44"/>
      <c r="AT718" s="44"/>
    </row>
    <row r="719" spans="2:46" ht="18.649999999999999" customHeight="1" thickBot="1">
      <c r="D719" s="227" t="s">
        <v>70</v>
      </c>
      <c r="E719" s="228"/>
      <c r="F719" s="229" t="s">
        <v>71</v>
      </c>
      <c r="G719" s="230"/>
      <c r="H719" s="203"/>
      <c r="I719" s="231" t="s">
        <v>15</v>
      </c>
      <c r="J719" s="232"/>
      <c r="K719" s="233" t="s">
        <v>16</v>
      </c>
      <c r="L719" s="234"/>
      <c r="M719" s="30"/>
      <c r="N719" s="231" t="s">
        <v>72</v>
      </c>
      <c r="O719" s="232"/>
      <c r="P719" s="233" t="s">
        <v>73</v>
      </c>
      <c r="Q719" s="234"/>
      <c r="R719" s="30"/>
      <c r="S719" s="227" t="s">
        <v>74</v>
      </c>
      <c r="T719" s="228"/>
      <c r="U719" s="229" t="s">
        <v>75</v>
      </c>
      <c r="V719" s="230"/>
      <c r="W719" s="8"/>
      <c r="X719" s="231" t="s">
        <v>76</v>
      </c>
      <c r="Y719" s="232"/>
      <c r="Z719" s="233" t="s">
        <v>77</v>
      </c>
      <c r="AA719" s="234"/>
      <c r="AB719" s="8"/>
      <c r="AC719" s="231" t="s">
        <v>78</v>
      </c>
      <c r="AD719" s="232"/>
      <c r="AE719" s="233" t="s">
        <v>17</v>
      </c>
      <c r="AF719" s="234"/>
      <c r="AG719" s="8"/>
      <c r="AH719" s="231" t="s">
        <v>79</v>
      </c>
      <c r="AI719" s="232"/>
      <c r="AJ719" s="233" t="s">
        <v>80</v>
      </c>
      <c r="AK719" s="234"/>
      <c r="AL719" s="8"/>
      <c r="AM719" s="52" t="s">
        <v>84</v>
      </c>
      <c r="AO719" s="150" t="s">
        <v>85</v>
      </c>
      <c r="AP719" s="149"/>
      <c r="AQ719" s="44"/>
      <c r="AR719" s="44"/>
      <c r="AS719" s="44"/>
      <c r="AT719" s="44"/>
    </row>
    <row r="720" spans="2:46" ht="18.649999999999999" customHeight="1" thickTop="1" thickBot="1">
      <c r="D720" s="37">
        <v>0</v>
      </c>
      <c r="E720" s="41">
        <v>0</v>
      </c>
      <c r="F720" s="39">
        <v>1</v>
      </c>
      <c r="G720" s="40">
        <v>0</v>
      </c>
      <c r="I720" s="37">
        <v>0</v>
      </c>
      <c r="J720" s="41">
        <f t="shared" ref="J720" si="2328">IF(0=(1-$J$8*$K$8*$B717^2),10^14,$B717*$K$8/(1-$J$8*$K$8*$B717^2))</f>
        <v>-0.55327579901403834</v>
      </c>
      <c r="K720" s="39">
        <v>1</v>
      </c>
      <c r="L720" s="40">
        <v>0</v>
      </c>
      <c r="N720" s="37">
        <f t="shared" ref="N720" si="2329">D720*I717+F720*I720-E720*J717-G720*J720</f>
        <v>0</v>
      </c>
      <c r="O720" s="41">
        <f t="shared" ref="O720" si="2330">(D720*J717+E720*I717+F720*J720+G720*I720)</f>
        <v>-0.55327579901403834</v>
      </c>
      <c r="P720" s="39">
        <f t="shared" ref="P720" si="2331">D720*K717+F720*K720-E720*L717-G720*L720</f>
        <v>1</v>
      </c>
      <c r="Q720" s="40">
        <f t="shared" ref="Q720" si="2332">(D720*L717+E720*K717+F720*L720+G720*K720)</f>
        <v>0</v>
      </c>
      <c r="S720" s="37">
        <v>0</v>
      </c>
      <c r="T720" s="41">
        <v>0</v>
      </c>
      <c r="U720" s="39">
        <v>1</v>
      </c>
      <c r="V720" s="40">
        <v>0</v>
      </c>
      <c r="X720" s="37">
        <f t="shared" ref="X720" si="2333">N720*S717+P720*S720-O720*T717-Q720*T720</f>
        <v>0</v>
      </c>
      <c r="Y720" s="41">
        <f t="shared" ref="Y720" si="2334">(N720*T717+O720*S717+P720*T720+Q720*S720)</f>
        <v>-0.55327579901403834</v>
      </c>
      <c r="Z720" s="39">
        <f t="shared" ref="Z720" si="2335">N720*U717+P720*U720-O720*V717-Q720*V720</f>
        <v>0.66379632053893556</v>
      </c>
      <c r="AA720" s="40">
        <f t="shared" ref="AA720" si="2336">(N720*V717+O720*U717+P720*V720+Q720*U720)</f>
        <v>0</v>
      </c>
      <c r="AB720" s="8"/>
      <c r="AC720" s="37">
        <v>0</v>
      </c>
      <c r="AD720" s="40">
        <f>-1/($AD$8*$B717)</f>
        <v>-0.39220873786407762</v>
      </c>
      <c r="AE720" s="39">
        <v>1</v>
      </c>
      <c r="AF720" s="40">
        <v>0</v>
      </c>
      <c r="AH720" s="37">
        <f>X720*AC717+Z720*AC720-Y720*AD717-AA720*AD720</f>
        <v>0</v>
      </c>
      <c r="AI720" s="41">
        <f>(X720*AD717+Y720*AC717+Z720*AD720+AA720*AC720)</f>
        <v>-0.81362251609143299</v>
      </c>
      <c r="AJ720" s="39">
        <f>X720*AE717+Z720*AE720-Y720*AF717-AA720*AF720</f>
        <v>0.66379632053893556</v>
      </c>
      <c r="AK720" s="40">
        <f>(X720*AF717+Y720*AE717+Z720*AF720+AA720*AE720)</f>
        <v>0</v>
      </c>
      <c r="AL720" s="8"/>
      <c r="AM720" s="54">
        <f t="shared" ref="AM720" si="2337">(180/PI())*ATAN(-1*(($AH708*AI717+AK717+$AH$8*AI720+AK720)/($AH$8*AH717+AJ717+$AH$8*AH720+AJ720)))</f>
        <v>54.213726863438751</v>
      </c>
      <c r="AO720" s="151">
        <f t="shared" ref="AO720" si="2338">20*LOG(((($AH$8*AH717+AJ717-$AH$8*AH720-AJ720)^2+($AH$8*AI717+AK717-$AH$8*AI720-AK720)^2)/(($AH$8*AH717+AJ717+$AH$8*AH720+AJ720)^2+($AH$8*AI717+AK717+$AH$8*AI720+AK720)^2))^0.5)</f>
        <v>-22.263511102745529</v>
      </c>
      <c r="AP720" s="149"/>
      <c r="AQ720" s="44"/>
      <c r="AR720" s="44"/>
      <c r="AS720" s="44"/>
      <c r="AT720" s="44"/>
    </row>
    <row r="721" spans="2:46" ht="18.649999999999999" customHeight="1">
      <c r="AO721" s="48"/>
    </row>
    <row r="722" spans="2:46" ht="18.649999999999999" customHeight="1" thickBot="1">
      <c r="E722" s="29" t="s">
        <v>9</v>
      </c>
      <c r="J722" s="29" t="s">
        <v>10</v>
      </c>
      <c r="O722" s="29" t="s">
        <v>11</v>
      </c>
      <c r="T722" s="29" t="s">
        <v>12</v>
      </c>
      <c r="Y722" s="29" t="s">
        <v>13</v>
      </c>
      <c r="AD722" s="29" t="s">
        <v>12</v>
      </c>
      <c r="AI722" s="29" t="s">
        <v>81</v>
      </c>
    </row>
    <row r="723" spans="2:46" ht="18.649999999999999" customHeight="1" thickBot="1">
      <c r="B723" s="28"/>
      <c r="D723" s="227" t="s">
        <v>70</v>
      </c>
      <c r="E723" s="228"/>
      <c r="F723" s="229" t="s">
        <v>71</v>
      </c>
      <c r="G723" s="230"/>
      <c r="H723" s="203"/>
      <c r="I723" s="231" t="s">
        <v>15</v>
      </c>
      <c r="J723" s="232"/>
      <c r="K723" s="233" t="s">
        <v>16</v>
      </c>
      <c r="L723" s="234"/>
      <c r="M723" s="30"/>
      <c r="N723" s="231" t="s">
        <v>72</v>
      </c>
      <c r="O723" s="232"/>
      <c r="P723" s="233" t="s">
        <v>73</v>
      </c>
      <c r="Q723" s="234"/>
      <c r="R723" s="30"/>
      <c r="S723" s="227" t="s">
        <v>74</v>
      </c>
      <c r="T723" s="228"/>
      <c r="U723" s="229" t="s">
        <v>75</v>
      </c>
      <c r="V723" s="230"/>
      <c r="W723" s="8"/>
      <c r="X723" s="231" t="s">
        <v>76</v>
      </c>
      <c r="Y723" s="232"/>
      <c r="Z723" s="233" t="s">
        <v>77</v>
      </c>
      <c r="AA723" s="234"/>
      <c r="AB723" s="8"/>
      <c r="AC723" s="231" t="s">
        <v>78</v>
      </c>
      <c r="AD723" s="232"/>
      <c r="AE723" s="233" t="s">
        <v>17</v>
      </c>
      <c r="AF723" s="234"/>
      <c r="AG723" s="8"/>
      <c r="AH723" s="231" t="s">
        <v>79</v>
      </c>
      <c r="AI723" s="232"/>
      <c r="AJ723" s="233" t="s">
        <v>80</v>
      </c>
      <c r="AK723" s="234"/>
      <c r="AL723" s="8"/>
      <c r="AM723" s="35" t="s">
        <v>82</v>
      </c>
      <c r="AO723" s="147" t="s">
        <v>83</v>
      </c>
      <c r="AP723" s="4"/>
      <c r="AQ723" s="44"/>
      <c r="AR723" s="44"/>
      <c r="AS723" s="44"/>
      <c r="AT723" s="44"/>
    </row>
    <row r="724" spans="2:46" ht="18.649999999999999" customHeight="1" thickTop="1" thickBot="1">
      <c r="B724" s="55">
        <v>2.08</v>
      </c>
      <c r="D724" s="37">
        <v>1</v>
      </c>
      <c r="E724" s="38">
        <v>0</v>
      </c>
      <c r="F724" s="39">
        <v>0</v>
      </c>
      <c r="G724" s="40">
        <f t="shared" ref="G724" si="2339">-1/($E$8*$B724)</f>
        <v>-0.30729807692307687</v>
      </c>
      <c r="I724" s="37">
        <v>1</v>
      </c>
      <c r="J724" s="41">
        <v>0</v>
      </c>
      <c r="K724" s="39">
        <v>0</v>
      </c>
      <c r="L724" s="40">
        <v>0</v>
      </c>
      <c r="N724" s="37">
        <f t="shared" ref="N724" si="2340">D724*I724+F724*I727-E724*J724-G724*J727</f>
        <v>0.83178288602846551</v>
      </c>
      <c r="O724" s="41">
        <f t="shared" ref="O724" si="2341">(D724*J724+E724*I724+F724*J727+G724*I727)</f>
        <v>0</v>
      </c>
      <c r="P724" s="39">
        <f t="shared" ref="P724" si="2342">D724*K724+F724*K727-E724*L724-G724*L727</f>
        <v>0</v>
      </c>
      <c r="Q724" s="40">
        <f t="shared" ref="Q724" si="2343">(D724*L724+E724*K724+F724*L727+G724*K727)</f>
        <v>-0.30729807692307687</v>
      </c>
      <c r="S724" s="37">
        <v>1</v>
      </c>
      <c r="T724" s="38">
        <v>0</v>
      </c>
      <c r="U724" s="39">
        <v>0</v>
      </c>
      <c r="V724" s="40">
        <f t="shared" ref="V724" si="2344">-1/($T$8*$B724)</f>
        <v>-0.60181730769230757</v>
      </c>
      <c r="X724" s="37">
        <f t="shared" ref="X724" si="2345">N724*S724+P724*S727-O724*T724-Q724*T727</f>
        <v>0.83178288602846551</v>
      </c>
      <c r="Y724" s="41">
        <f t="shared" ref="Y724" si="2346">(N724*T724+O724*S724+P724*T727+Q724*S727)</f>
        <v>0</v>
      </c>
      <c r="Z724" s="39">
        <f t="shared" ref="Z724" si="2347">N724*U724+P724*U727-O724*V724-Q724*V727</f>
        <v>0</v>
      </c>
      <c r="AA724" s="40">
        <f t="shared" ref="AA724" si="2348">(N724*V724+O724*U724+P724*V727+Q724*U727)</f>
        <v>-0.80787941397726548</v>
      </c>
      <c r="AB724" s="8"/>
      <c r="AC724" s="37">
        <v>1</v>
      </c>
      <c r="AD724" s="38">
        <v>0</v>
      </c>
      <c r="AE724" s="39">
        <v>0</v>
      </c>
      <c r="AF724" s="40">
        <v>0</v>
      </c>
      <c r="AH724" s="37">
        <f>X724*AC724+Z724*AC727-Y724*AD724-AA724*AD727</f>
        <v>0.51797222616167149</v>
      </c>
      <c r="AI724" s="41">
        <f>(X724*AD724+Y724*AC724+Z724*AD727+AA724*AC727)</f>
        <v>0</v>
      </c>
      <c r="AJ724" s="39">
        <f>X724*AE724+Z724*AE727-Y724*AF724-AA724*AF727</f>
        <v>0</v>
      </c>
      <c r="AK724" s="40">
        <f>(X724*AF724+Y724*AE724+Z724*AF727+AA724*AE727)</f>
        <v>-0.80787941397726548</v>
      </c>
      <c r="AL724" s="8"/>
      <c r="AM724" s="43">
        <f t="shared" ref="AM724" si="2349">20*LOG((2*$AH$8)/(($AH$8*AH724+AJ724+$AH$8*AH727+AJ727)^2+($AH$8*AI724+AK724+$AH$8*AI727+AK727)^2)^0.5)</f>
        <v>-2.5206269366693429E-2</v>
      </c>
      <c r="AO724" s="148">
        <f t="shared" ref="AO724" si="2350">((AH724^2+AI724^2)/(AH727^2+AI727^2))^0.5</f>
        <v>0.64115152327360425</v>
      </c>
      <c r="AP724" s="4"/>
      <c r="AQ724" s="44"/>
      <c r="AR724" s="44"/>
      <c r="AS724" s="44"/>
      <c r="AT724" s="44"/>
    </row>
    <row r="725" spans="2:46" ht="18.649999999999999" customHeight="1" thickBot="1">
      <c r="D725" s="45"/>
      <c r="G725" s="46"/>
      <c r="I725" s="45"/>
      <c r="L725" s="46"/>
      <c r="N725" s="45"/>
      <c r="Q725" s="46"/>
      <c r="S725" s="45"/>
      <c r="V725" s="46"/>
      <c r="X725" s="45"/>
      <c r="AA725" s="46"/>
      <c r="AC725" s="45"/>
      <c r="AF725" s="46"/>
      <c r="AH725" s="45"/>
      <c r="AK725" s="46"/>
      <c r="AO725" s="149"/>
      <c r="AP725" s="149"/>
      <c r="AQ725" s="44"/>
      <c r="AR725" s="44"/>
      <c r="AS725" s="44"/>
      <c r="AT725" s="44"/>
    </row>
    <row r="726" spans="2:46" ht="18.649999999999999" customHeight="1" thickBot="1">
      <c r="D726" s="227" t="s">
        <v>70</v>
      </c>
      <c r="E726" s="228"/>
      <c r="F726" s="229" t="s">
        <v>71</v>
      </c>
      <c r="G726" s="230"/>
      <c r="H726" s="203"/>
      <c r="I726" s="231" t="s">
        <v>15</v>
      </c>
      <c r="J726" s="232"/>
      <c r="K726" s="233" t="s">
        <v>16</v>
      </c>
      <c r="L726" s="234"/>
      <c r="M726" s="30"/>
      <c r="N726" s="231" t="s">
        <v>72</v>
      </c>
      <c r="O726" s="232"/>
      <c r="P726" s="233" t="s">
        <v>73</v>
      </c>
      <c r="Q726" s="234"/>
      <c r="R726" s="30"/>
      <c r="S726" s="227" t="s">
        <v>74</v>
      </c>
      <c r="T726" s="228"/>
      <c r="U726" s="229" t="s">
        <v>75</v>
      </c>
      <c r="V726" s="230"/>
      <c r="W726" s="8"/>
      <c r="X726" s="231" t="s">
        <v>76</v>
      </c>
      <c r="Y726" s="232"/>
      <c r="Z726" s="233" t="s">
        <v>77</v>
      </c>
      <c r="AA726" s="234"/>
      <c r="AB726" s="8"/>
      <c r="AC726" s="231" t="s">
        <v>78</v>
      </c>
      <c r="AD726" s="232"/>
      <c r="AE726" s="233" t="s">
        <v>17</v>
      </c>
      <c r="AF726" s="234"/>
      <c r="AG726" s="8"/>
      <c r="AH726" s="231" t="s">
        <v>79</v>
      </c>
      <c r="AI726" s="232"/>
      <c r="AJ726" s="233" t="s">
        <v>80</v>
      </c>
      <c r="AK726" s="234"/>
      <c r="AL726" s="8"/>
      <c r="AM726" s="52" t="s">
        <v>84</v>
      </c>
      <c r="AO726" s="150" t="s">
        <v>85</v>
      </c>
      <c r="AP726" s="149"/>
      <c r="AQ726" s="44"/>
      <c r="AR726" s="44"/>
      <c r="AS726" s="44"/>
      <c r="AT726" s="44"/>
    </row>
    <row r="727" spans="2:46" ht="18.649999999999999" customHeight="1" thickTop="1" thickBot="1">
      <c r="D727" s="37">
        <v>0</v>
      </c>
      <c r="E727" s="41">
        <v>0</v>
      </c>
      <c r="F727" s="39">
        <v>1</v>
      </c>
      <c r="G727" s="40">
        <v>0</v>
      </c>
      <c r="I727" s="37">
        <v>0</v>
      </c>
      <c r="J727" s="41">
        <f t="shared" ref="J727" si="2351">IF(0=(1-$J$8*$K$8*$B724^2),10^14,$B724*$K$8/(1-$J$8*$K$8*$B724^2))</f>
        <v>-0.5474069856077971</v>
      </c>
      <c r="K727" s="39">
        <v>1</v>
      </c>
      <c r="L727" s="40">
        <v>0</v>
      </c>
      <c r="N727" s="37">
        <f t="shared" ref="N727" si="2352">D727*I724+F727*I727-E727*J724-G727*J727</f>
        <v>0</v>
      </c>
      <c r="O727" s="41">
        <f t="shared" ref="O727" si="2353">(D727*J724+E727*I724+F727*J727+G727*I727)</f>
        <v>-0.5474069856077971</v>
      </c>
      <c r="P727" s="39">
        <f t="shared" ref="P727" si="2354">D727*K724+F727*K727-E727*L724-G727*L727</f>
        <v>1</v>
      </c>
      <c r="Q727" s="40">
        <f t="shared" ref="Q727" si="2355">(D727*L724+E727*K724+F727*L727+G727*K727)</f>
        <v>0</v>
      </c>
      <c r="S727" s="37">
        <v>0</v>
      </c>
      <c r="T727" s="41">
        <v>0</v>
      </c>
      <c r="U727" s="39">
        <v>1</v>
      </c>
      <c r="V727" s="40">
        <v>0</v>
      </c>
      <c r="X727" s="37">
        <f t="shared" ref="X727" si="2356">N727*S724+P727*S727-O727*T724-Q727*T727</f>
        <v>0</v>
      </c>
      <c r="Y727" s="41">
        <f t="shared" ref="Y727" si="2357">(N727*T724+O727*S724+P727*T727+Q727*S727)</f>
        <v>-0.5474069856077971</v>
      </c>
      <c r="Z727" s="39">
        <f t="shared" ref="Z727" si="2358">N727*U724+P727*U727-O727*V724-Q727*V727</f>
        <v>0.67056100170955379</v>
      </c>
      <c r="AA727" s="40">
        <f t="shared" ref="AA727" si="2359">(N727*V724+O727*U724+P727*V727+Q727*U727)</f>
        <v>0</v>
      </c>
      <c r="AB727" s="8"/>
      <c r="AC727" s="37">
        <v>0</v>
      </c>
      <c r="AD727" s="40">
        <f>-1/($AD$8*$B724)</f>
        <v>-0.38843749999999994</v>
      </c>
      <c r="AE727" s="39">
        <v>1</v>
      </c>
      <c r="AF727" s="40">
        <v>0</v>
      </c>
      <c r="AH727" s="37">
        <f>X727*AC724+Z727*AC727-Y727*AD724-AA727*AD727</f>
        <v>0</v>
      </c>
      <c r="AI727" s="41">
        <f>(X727*AD724+Y727*AC724+Z727*AD727+AA727*AC727)</f>
        <v>-0.80787802470935188</v>
      </c>
      <c r="AJ727" s="39">
        <f>X727*AE724+Z727*AE727-Y727*AF724-AA727*AF727</f>
        <v>0.67056100170955379</v>
      </c>
      <c r="AK727" s="40">
        <f>(X727*AF724+Y727*AE724+Z727*AF727+AA727*AE727)</f>
        <v>0</v>
      </c>
      <c r="AL727" s="8"/>
      <c r="AM727" s="54">
        <f t="shared" ref="AM727" si="2360">(180/PI())*ATAN(-1*(($AH715*AI724+AK724+$AH$8*AI727+AK727)/($AH$8*AH724+AJ724+$AH$8*AH727+AJ727)))</f>
        <v>53.66221308736381</v>
      </c>
      <c r="AO727" s="151">
        <f t="shared" ref="AO727" si="2361">20*LOG(((($AH$8*AH724+AJ724-$AH$8*AH727-AJ727)^2+($AH$8*AI724+AK724-$AH$8*AI727-AK727)^2)/(($AH$8*AH724+AJ724+$AH$8*AH727+AJ727)^2+($AH$8*AI724+AK724+$AH$8*AI727+AK727)^2))^0.5)</f>
        <v>-22.375354421692194</v>
      </c>
      <c r="AP727" s="149"/>
      <c r="AQ727" s="44"/>
      <c r="AR727" s="44"/>
      <c r="AS727" s="44"/>
      <c r="AT727" s="44"/>
    </row>
    <row r="728" spans="2:46" ht="18.649999999999999" customHeight="1">
      <c r="AO728" s="48"/>
    </row>
    <row r="729" spans="2:46" ht="18.649999999999999" customHeight="1" thickBot="1">
      <c r="E729" s="29" t="s">
        <v>9</v>
      </c>
      <c r="J729" s="29" t="s">
        <v>10</v>
      </c>
      <c r="O729" s="29" t="s">
        <v>11</v>
      </c>
      <c r="T729" s="29" t="s">
        <v>12</v>
      </c>
      <c r="Y729" s="29" t="s">
        <v>13</v>
      </c>
      <c r="AD729" s="29" t="s">
        <v>12</v>
      </c>
      <c r="AI729" s="29" t="s">
        <v>81</v>
      </c>
    </row>
    <row r="730" spans="2:46" ht="18.649999999999999" customHeight="1" thickBot="1">
      <c r="B730" s="28"/>
      <c r="D730" s="227" t="s">
        <v>70</v>
      </c>
      <c r="E730" s="228"/>
      <c r="F730" s="229" t="s">
        <v>71</v>
      </c>
      <c r="G730" s="230"/>
      <c r="H730" s="203"/>
      <c r="I730" s="231" t="s">
        <v>15</v>
      </c>
      <c r="J730" s="232"/>
      <c r="K730" s="233" t="s">
        <v>16</v>
      </c>
      <c r="L730" s="234"/>
      <c r="M730" s="30"/>
      <c r="N730" s="231" t="s">
        <v>72</v>
      </c>
      <c r="O730" s="232"/>
      <c r="P730" s="233" t="s">
        <v>73</v>
      </c>
      <c r="Q730" s="234"/>
      <c r="R730" s="30"/>
      <c r="S730" s="227" t="s">
        <v>74</v>
      </c>
      <c r="T730" s="228"/>
      <c r="U730" s="229" t="s">
        <v>75</v>
      </c>
      <c r="V730" s="230"/>
      <c r="W730" s="8"/>
      <c r="X730" s="231" t="s">
        <v>76</v>
      </c>
      <c r="Y730" s="232"/>
      <c r="Z730" s="233" t="s">
        <v>77</v>
      </c>
      <c r="AA730" s="234"/>
      <c r="AB730" s="8"/>
      <c r="AC730" s="231" t="s">
        <v>78</v>
      </c>
      <c r="AD730" s="232"/>
      <c r="AE730" s="233" t="s">
        <v>17</v>
      </c>
      <c r="AF730" s="234"/>
      <c r="AG730" s="8"/>
      <c r="AH730" s="231" t="s">
        <v>79</v>
      </c>
      <c r="AI730" s="232"/>
      <c r="AJ730" s="233" t="s">
        <v>80</v>
      </c>
      <c r="AK730" s="234"/>
      <c r="AL730" s="8"/>
      <c r="AM730" s="35" t="s">
        <v>82</v>
      </c>
      <c r="AO730" s="147" t="s">
        <v>83</v>
      </c>
      <c r="AP730" s="4"/>
      <c r="AQ730" s="44"/>
      <c r="AR730" s="44"/>
      <c r="AS730" s="44"/>
      <c r="AT730" s="44"/>
    </row>
    <row r="731" spans="2:46" ht="18.649999999999999" customHeight="1" thickTop="1" thickBot="1">
      <c r="B731" s="55">
        <v>2.1</v>
      </c>
      <c r="D731" s="37">
        <v>1</v>
      </c>
      <c r="E731" s="38">
        <v>0</v>
      </c>
      <c r="F731" s="39">
        <v>0</v>
      </c>
      <c r="G731" s="40">
        <f t="shared" ref="G731" si="2362">-1/($E$8*$B731)</f>
        <v>-0.30437142857142857</v>
      </c>
      <c r="I731" s="37">
        <v>1</v>
      </c>
      <c r="J731" s="41">
        <v>0</v>
      </c>
      <c r="K731" s="39">
        <v>0</v>
      </c>
      <c r="L731" s="40">
        <v>0</v>
      </c>
      <c r="N731" s="37">
        <f t="shared" ref="N731" si="2363">D731*I731+F731*I734-E731*J731-G731*J734</f>
        <v>0.83513220599136329</v>
      </c>
      <c r="O731" s="41">
        <f t="shared" ref="O731" si="2364">(D731*J731+E731*I731+F731*J734+G731*I734)</f>
        <v>0</v>
      </c>
      <c r="P731" s="39">
        <f t="shared" ref="P731" si="2365">D731*K731+F731*K734-E731*L731-G731*L734</f>
        <v>0</v>
      </c>
      <c r="Q731" s="40">
        <f t="shared" ref="Q731" si="2366">(D731*L731+E731*K731+F731*L734+G731*K734)</f>
        <v>-0.30437142857142857</v>
      </c>
      <c r="S731" s="37">
        <v>1</v>
      </c>
      <c r="T731" s="38">
        <v>0</v>
      </c>
      <c r="U731" s="39">
        <v>0</v>
      </c>
      <c r="V731" s="40">
        <f t="shared" ref="V731" si="2367">-1/($T$8*$B731)</f>
        <v>-0.59608571428571422</v>
      </c>
      <c r="X731" s="37">
        <f t="shared" ref="X731" si="2368">N731*S731+P731*S734-O731*T731-Q731*T734</f>
        <v>0.83513220599136329</v>
      </c>
      <c r="Y731" s="41">
        <f t="shared" ref="Y731" si="2369">(N731*T731+O731*S731+P731*T734+Q731*S734)</f>
        <v>0</v>
      </c>
      <c r="Z731" s="39">
        <f t="shared" ref="Z731" si="2370">N731*U731+P731*U734-O731*V731-Q731*V734</f>
        <v>0</v>
      </c>
      <c r="AA731" s="40">
        <f t="shared" ref="AA731" si="2371">(N731*V731+O731*U731+P731*V734+Q731*U734)</f>
        <v>-0.80218180610279455</v>
      </c>
      <c r="AB731" s="8"/>
      <c r="AC731" s="37">
        <v>1</v>
      </c>
      <c r="AD731" s="38">
        <v>0</v>
      </c>
      <c r="AE731" s="39">
        <v>0</v>
      </c>
      <c r="AF731" s="40">
        <v>0</v>
      </c>
      <c r="AH731" s="37">
        <f>X731*AC731+Z731*AC734-Y731*AD731-AA731*AD734</f>
        <v>0.52650230587671909</v>
      </c>
      <c r="AI731" s="41">
        <f>(X731*AD731+Y731*AC731+Z731*AD734+AA731*AC734)</f>
        <v>0</v>
      </c>
      <c r="AJ731" s="39">
        <f>X731*AE731+Z731*AE734-Y731*AF731-AA731*AF734</f>
        <v>0</v>
      </c>
      <c r="AK731" s="40">
        <f>(X731*AF731+Y731*AE731+Z731*AF734+AA731*AE734)</f>
        <v>-0.80218180610279455</v>
      </c>
      <c r="AL731" s="8"/>
      <c r="AM731" s="43">
        <f t="shared" ref="AM731" si="2372">20*LOG((2*$AH$8)/(($AH$8*AH731+AJ731+$AH$8*AH734+AJ734)^2+($AH$8*AI731+AK731+$AH$8*AI734+AK734)^2)^0.5)</f>
        <v>-2.4561209856311737E-2</v>
      </c>
      <c r="AO731" s="148">
        <f t="shared" ref="AO731" si="2373">((AH731^2+AI731^2)/(AH734^2+AI734^2))^0.5</f>
        <v>0.6563389833021982</v>
      </c>
      <c r="AP731" s="4"/>
      <c r="AQ731" s="44"/>
      <c r="AR731" s="44"/>
      <c r="AS731" s="44"/>
      <c r="AT731" s="44"/>
    </row>
    <row r="732" spans="2:46" ht="18.649999999999999" customHeight="1" thickBot="1">
      <c r="D732" s="45"/>
      <c r="G732" s="46"/>
      <c r="I732" s="45"/>
      <c r="L732" s="46"/>
      <c r="N732" s="45"/>
      <c r="Q732" s="46"/>
      <c r="S732" s="45"/>
      <c r="V732" s="46"/>
      <c r="X732" s="45"/>
      <c r="AA732" s="46"/>
      <c r="AC732" s="45"/>
      <c r="AF732" s="46"/>
      <c r="AH732" s="45"/>
      <c r="AK732" s="46"/>
      <c r="AO732" s="149"/>
      <c r="AP732" s="149"/>
      <c r="AQ732" s="44"/>
      <c r="AR732" s="44"/>
      <c r="AS732" s="44"/>
      <c r="AT732" s="44"/>
    </row>
    <row r="733" spans="2:46" ht="18.649999999999999" customHeight="1" thickBot="1">
      <c r="D733" s="227" t="s">
        <v>70</v>
      </c>
      <c r="E733" s="228"/>
      <c r="F733" s="229" t="s">
        <v>71</v>
      </c>
      <c r="G733" s="230"/>
      <c r="H733" s="203"/>
      <c r="I733" s="231" t="s">
        <v>15</v>
      </c>
      <c r="J733" s="232"/>
      <c r="K733" s="233" t="s">
        <v>16</v>
      </c>
      <c r="L733" s="234"/>
      <c r="M733" s="30"/>
      <c r="N733" s="231" t="s">
        <v>72</v>
      </c>
      <c r="O733" s="232"/>
      <c r="P733" s="233" t="s">
        <v>73</v>
      </c>
      <c r="Q733" s="234"/>
      <c r="R733" s="30"/>
      <c r="S733" s="227" t="s">
        <v>74</v>
      </c>
      <c r="T733" s="228"/>
      <c r="U733" s="229" t="s">
        <v>75</v>
      </c>
      <c r="V733" s="230"/>
      <c r="W733" s="8"/>
      <c r="X733" s="231" t="s">
        <v>76</v>
      </c>
      <c r="Y733" s="232"/>
      <c r="Z733" s="233" t="s">
        <v>77</v>
      </c>
      <c r="AA733" s="234"/>
      <c r="AB733" s="8"/>
      <c r="AC733" s="231" t="s">
        <v>78</v>
      </c>
      <c r="AD733" s="232"/>
      <c r="AE733" s="233" t="s">
        <v>17</v>
      </c>
      <c r="AF733" s="234"/>
      <c r="AG733" s="8"/>
      <c r="AH733" s="231" t="s">
        <v>79</v>
      </c>
      <c r="AI733" s="232"/>
      <c r="AJ733" s="233" t="s">
        <v>80</v>
      </c>
      <c r="AK733" s="234"/>
      <c r="AL733" s="8"/>
      <c r="AM733" s="52" t="s">
        <v>84</v>
      </c>
      <c r="AO733" s="150" t="s">
        <v>85</v>
      </c>
      <c r="AP733" s="149"/>
      <c r="AQ733" s="44"/>
      <c r="AR733" s="44"/>
      <c r="AS733" s="44"/>
      <c r="AT733" s="44"/>
    </row>
    <row r="734" spans="2:46" ht="18.649999999999999" customHeight="1" thickTop="1" thickBot="1">
      <c r="D734" s="37">
        <v>0</v>
      </c>
      <c r="E734" s="41">
        <v>0</v>
      </c>
      <c r="F734" s="39">
        <v>1</v>
      </c>
      <c r="G734" s="40">
        <v>0</v>
      </c>
      <c r="I734" s="37">
        <v>0</v>
      </c>
      <c r="J734" s="41">
        <f t="shared" ref="J734" si="2374">IF(0=(1-$J$8*$K$8*$B731^2),10^14,$B731*$K$8/(1-$J$8*$K$8*$B731^2))</f>
        <v>-0.5416664592417425</v>
      </c>
      <c r="K734" s="39">
        <v>1</v>
      </c>
      <c r="L734" s="40">
        <v>0</v>
      </c>
      <c r="N734" s="37">
        <f t="shared" ref="N734" si="2375">D734*I731+F734*I734-E734*J731-G734*J734</f>
        <v>0</v>
      </c>
      <c r="O734" s="41">
        <f t="shared" ref="O734" si="2376">(D734*J731+E734*I731+F734*J734+G734*I734)</f>
        <v>-0.5416664592417425</v>
      </c>
      <c r="P734" s="39">
        <f t="shared" ref="P734" si="2377">D734*K731+F734*K734-E734*L731-G734*L734</f>
        <v>1</v>
      </c>
      <c r="Q734" s="40">
        <f t="shared" ref="Q734" si="2378">(D734*L731+E734*K731+F734*L734+G734*K734)</f>
        <v>0</v>
      </c>
      <c r="S734" s="37">
        <v>0</v>
      </c>
      <c r="T734" s="41">
        <v>0</v>
      </c>
      <c r="U734" s="39">
        <v>1</v>
      </c>
      <c r="V734" s="40">
        <v>0</v>
      </c>
      <c r="X734" s="37">
        <f t="shared" ref="X734" si="2379">N734*S731+P734*S734-O734*T731-Q734*T734</f>
        <v>0</v>
      </c>
      <c r="Y734" s="41">
        <f t="shared" ref="Y734" si="2380">(N734*T731+O734*S731+P734*T734+Q734*S734)</f>
        <v>-0.5416664592417425</v>
      </c>
      <c r="Z734" s="39">
        <f t="shared" ref="Z734" si="2381">N734*U731+P734*U734-O734*V731-Q734*V734</f>
        <v>0.67712036173827217</v>
      </c>
      <c r="AA734" s="40">
        <f t="shared" ref="AA734" si="2382">(N734*V731+O734*U731+P734*V734+Q734*U734)</f>
        <v>0</v>
      </c>
      <c r="AB734" s="8"/>
      <c r="AC734" s="37">
        <v>0</v>
      </c>
      <c r="AD734" s="40">
        <f>-1/($AD$8*$B731)</f>
        <v>-0.38473809523809516</v>
      </c>
      <c r="AE734" s="39">
        <v>1</v>
      </c>
      <c r="AF734" s="40">
        <v>0</v>
      </c>
      <c r="AH734" s="37">
        <f>X734*AC731+Z734*AC734-Y734*AD731-AA734*AD734</f>
        <v>0</v>
      </c>
      <c r="AI734" s="41">
        <f>(X734*AD731+Y734*AC731+Z734*AD734+AA734*AC734)</f>
        <v>-0.80218045746385536</v>
      </c>
      <c r="AJ734" s="39">
        <f>X734*AE731+Z734*AE734-Y734*AF731-AA734*AF734</f>
        <v>0.67712036173827217</v>
      </c>
      <c r="AK734" s="40">
        <f>(X734*AF731+Y734*AE731+Z734*AF734+AA734*AE734)</f>
        <v>0</v>
      </c>
      <c r="AL734" s="8"/>
      <c r="AM734" s="54">
        <f t="shared" ref="AM734" si="2383">(180/PI())*ATAN(-1*(($AH722*AI731+AK731+$AH$8*AI734+AK734)/($AH$8*AH731+AJ731+$AH$8*AH734+AJ734)))</f>
        <v>53.122081428589986</v>
      </c>
      <c r="AO734" s="151">
        <f t="shared" ref="AO734" si="2384">20*LOG(((($AH$8*AH731+AJ731-$AH$8*AH734-AJ734)^2+($AH$8*AI731+AK731-$AH$8*AI734-AK734)^2)/(($AH$8*AH731+AJ731+$AH$8*AH734+AJ734)^2+($AH$8*AI731+AK731+$AH$8*AI734+AK734)^2))^0.5)</f>
        <v>-22.487620371947948</v>
      </c>
      <c r="AP734" s="149"/>
      <c r="AQ734" s="44"/>
      <c r="AR734" s="44"/>
      <c r="AS734" s="44"/>
      <c r="AT734" s="44"/>
    </row>
    <row r="735" spans="2:46" ht="18.649999999999999" customHeight="1">
      <c r="AO735" s="48"/>
    </row>
    <row r="736" spans="2:46" ht="18.649999999999999" customHeight="1" thickBot="1">
      <c r="E736" s="29" t="s">
        <v>9</v>
      </c>
      <c r="J736" s="29" t="s">
        <v>10</v>
      </c>
      <c r="O736" s="29" t="s">
        <v>11</v>
      </c>
      <c r="T736" s="29" t="s">
        <v>12</v>
      </c>
      <c r="Y736" s="29" t="s">
        <v>13</v>
      </c>
      <c r="AD736" s="29" t="s">
        <v>12</v>
      </c>
      <c r="AI736" s="29" t="s">
        <v>81</v>
      </c>
    </row>
    <row r="737" spans="2:46" ht="18.649999999999999" customHeight="1" thickBot="1">
      <c r="B737" s="28"/>
      <c r="D737" s="227" t="s">
        <v>70</v>
      </c>
      <c r="E737" s="228"/>
      <c r="F737" s="229" t="s">
        <v>71</v>
      </c>
      <c r="G737" s="230"/>
      <c r="H737" s="203"/>
      <c r="I737" s="231" t="s">
        <v>15</v>
      </c>
      <c r="J737" s="232"/>
      <c r="K737" s="233" t="s">
        <v>16</v>
      </c>
      <c r="L737" s="234"/>
      <c r="M737" s="30"/>
      <c r="N737" s="231" t="s">
        <v>72</v>
      </c>
      <c r="O737" s="232"/>
      <c r="P737" s="233" t="s">
        <v>73</v>
      </c>
      <c r="Q737" s="234"/>
      <c r="R737" s="30"/>
      <c r="S737" s="227" t="s">
        <v>74</v>
      </c>
      <c r="T737" s="228"/>
      <c r="U737" s="229" t="s">
        <v>75</v>
      </c>
      <c r="V737" s="230"/>
      <c r="W737" s="8"/>
      <c r="X737" s="231" t="s">
        <v>76</v>
      </c>
      <c r="Y737" s="232"/>
      <c r="Z737" s="233" t="s">
        <v>77</v>
      </c>
      <c r="AA737" s="234"/>
      <c r="AB737" s="8"/>
      <c r="AC737" s="231" t="s">
        <v>78</v>
      </c>
      <c r="AD737" s="232"/>
      <c r="AE737" s="233" t="s">
        <v>17</v>
      </c>
      <c r="AF737" s="234"/>
      <c r="AG737" s="8"/>
      <c r="AH737" s="231" t="s">
        <v>79</v>
      </c>
      <c r="AI737" s="232"/>
      <c r="AJ737" s="233" t="s">
        <v>80</v>
      </c>
      <c r="AK737" s="234"/>
      <c r="AL737" s="8"/>
      <c r="AM737" s="35" t="s">
        <v>82</v>
      </c>
      <c r="AO737" s="147" t="s">
        <v>83</v>
      </c>
      <c r="AP737" s="4"/>
      <c r="AQ737" s="44"/>
      <c r="AR737" s="44"/>
      <c r="AS737" s="44"/>
      <c r="AT737" s="44"/>
    </row>
    <row r="738" spans="2:46" ht="18.649999999999999" customHeight="1" thickTop="1" thickBot="1">
      <c r="B738" s="55">
        <v>2.12</v>
      </c>
      <c r="D738" s="37">
        <v>1</v>
      </c>
      <c r="E738" s="38">
        <v>0</v>
      </c>
      <c r="F738" s="39">
        <v>0</v>
      </c>
      <c r="G738" s="40">
        <f t="shared" ref="G738" si="2385">-1/($E$8*$B738)</f>
        <v>-0.30149999999999993</v>
      </c>
      <c r="I738" s="37">
        <v>1</v>
      </c>
      <c r="J738" s="41">
        <v>0</v>
      </c>
      <c r="K738" s="39">
        <v>0</v>
      </c>
      <c r="L738" s="40">
        <v>0</v>
      </c>
      <c r="N738" s="37">
        <f t="shared" ref="N738" si="2386">D738*I738+F738*I741-E738*J738-G738*J741</f>
        <v>0.83838094770863913</v>
      </c>
      <c r="O738" s="41">
        <f t="shared" ref="O738" si="2387">(D738*J738+E738*I738+F738*J741+G738*I741)</f>
        <v>0</v>
      </c>
      <c r="P738" s="39">
        <f t="shared" ref="P738" si="2388">D738*K738+F738*K741-E738*L738-G738*L741</f>
        <v>0</v>
      </c>
      <c r="Q738" s="40">
        <f t="shared" ref="Q738" si="2389">(D738*L738+E738*K738+F738*L741+G738*K741)</f>
        <v>-0.30149999999999993</v>
      </c>
      <c r="S738" s="37">
        <v>1</v>
      </c>
      <c r="T738" s="38">
        <v>0</v>
      </c>
      <c r="U738" s="39">
        <v>0</v>
      </c>
      <c r="V738" s="40">
        <f t="shared" ref="V738" si="2390">-1/($T$8*$B738)</f>
        <v>-0.59046226415094327</v>
      </c>
      <c r="X738" s="37">
        <f t="shared" ref="X738" si="2391">N738*S738+P738*S741-O738*T738-Q738*T741</f>
        <v>0.83838094770863913</v>
      </c>
      <c r="Y738" s="41">
        <f t="shared" ref="Y738" si="2392">(N738*T738+O738*S738+P738*T741+Q738*S741)</f>
        <v>0</v>
      </c>
      <c r="Z738" s="39">
        <f t="shared" ref="Z738" si="2393">N738*U738+P738*U741-O738*V738-Q738*V741</f>
        <v>0</v>
      </c>
      <c r="AA738" s="40">
        <f t="shared" ref="AA738" si="2394">(N738*V738+O738*U738+P738*V741+Q738*U741)</f>
        <v>-0.79653231260505653</v>
      </c>
      <c r="AB738" s="8"/>
      <c r="AC738" s="37">
        <v>1</v>
      </c>
      <c r="AD738" s="38">
        <v>0</v>
      </c>
      <c r="AE738" s="39">
        <v>0</v>
      </c>
      <c r="AF738" s="40">
        <v>0</v>
      </c>
      <c r="AH738" s="37">
        <f>X738*AC738+Z738*AC741-Y738*AD738-AA738*AD741</f>
        <v>0.53481572036465075</v>
      </c>
      <c r="AI738" s="41">
        <f>(X738*AD738+Y738*AC738+Z738*AD741+AA738*AC741)</f>
        <v>0</v>
      </c>
      <c r="AJ738" s="39">
        <f>X738*AE738+Z738*AE741-Y738*AF738-AA738*AF741</f>
        <v>0</v>
      </c>
      <c r="AK738" s="40">
        <f>(X738*AF738+Y738*AE738+Z738*AF741+AA738*AE741)</f>
        <v>-0.79653231260505653</v>
      </c>
      <c r="AL738" s="8"/>
      <c r="AM738" s="43">
        <f t="shared" ref="AM738" si="2395">20*LOG((2*$AH$8)/(($AH$8*AH738+AJ738+$AH$8*AH741+AJ741)^2+($AH$8*AI738+AK738+$AH$8*AI741+AK741)^2)^0.5)</f>
        <v>-2.3930763128022697E-2</v>
      </c>
      <c r="AO738" s="148">
        <f t="shared" ref="AO738" si="2396">((AH738^2+AI738^2)/(AH741^2+AI741^2))^0.5</f>
        <v>0.67143114121267744</v>
      </c>
      <c r="AP738" s="4"/>
      <c r="AQ738" s="44"/>
      <c r="AR738" s="44"/>
      <c r="AS738" s="44"/>
      <c r="AT738" s="44"/>
    </row>
    <row r="739" spans="2:46" ht="18.649999999999999" customHeight="1" thickBot="1">
      <c r="D739" s="45"/>
      <c r="G739" s="46"/>
      <c r="I739" s="45"/>
      <c r="L739" s="46"/>
      <c r="N739" s="45"/>
      <c r="Q739" s="46"/>
      <c r="S739" s="45"/>
      <c r="V739" s="46"/>
      <c r="X739" s="45"/>
      <c r="AA739" s="46"/>
      <c r="AC739" s="45"/>
      <c r="AF739" s="46"/>
      <c r="AH739" s="45"/>
      <c r="AK739" s="46"/>
      <c r="AO739" s="149"/>
      <c r="AP739" s="149"/>
      <c r="AQ739" s="44"/>
      <c r="AR739" s="44"/>
      <c r="AS739" s="44"/>
      <c r="AT739" s="44"/>
    </row>
    <row r="740" spans="2:46" ht="18.649999999999999" customHeight="1" thickBot="1">
      <c r="D740" s="227" t="s">
        <v>70</v>
      </c>
      <c r="E740" s="228"/>
      <c r="F740" s="229" t="s">
        <v>71</v>
      </c>
      <c r="G740" s="230"/>
      <c r="H740" s="203"/>
      <c r="I740" s="231" t="s">
        <v>15</v>
      </c>
      <c r="J740" s="232"/>
      <c r="K740" s="233" t="s">
        <v>16</v>
      </c>
      <c r="L740" s="234"/>
      <c r="M740" s="30"/>
      <c r="N740" s="231" t="s">
        <v>72</v>
      </c>
      <c r="O740" s="232"/>
      <c r="P740" s="233" t="s">
        <v>73</v>
      </c>
      <c r="Q740" s="234"/>
      <c r="R740" s="30"/>
      <c r="S740" s="227" t="s">
        <v>74</v>
      </c>
      <c r="T740" s="228"/>
      <c r="U740" s="229" t="s">
        <v>75</v>
      </c>
      <c r="V740" s="230"/>
      <c r="W740" s="8"/>
      <c r="X740" s="231" t="s">
        <v>76</v>
      </c>
      <c r="Y740" s="232"/>
      <c r="Z740" s="233" t="s">
        <v>77</v>
      </c>
      <c r="AA740" s="234"/>
      <c r="AB740" s="8"/>
      <c r="AC740" s="231" t="s">
        <v>78</v>
      </c>
      <c r="AD740" s="232"/>
      <c r="AE740" s="233" t="s">
        <v>17</v>
      </c>
      <c r="AF740" s="234"/>
      <c r="AG740" s="8"/>
      <c r="AH740" s="231" t="s">
        <v>79</v>
      </c>
      <c r="AI740" s="232"/>
      <c r="AJ740" s="233" t="s">
        <v>80</v>
      </c>
      <c r="AK740" s="234"/>
      <c r="AL740" s="8"/>
      <c r="AM740" s="52" t="s">
        <v>84</v>
      </c>
      <c r="AO740" s="150" t="s">
        <v>85</v>
      </c>
      <c r="AP740" s="149"/>
      <c r="AQ740" s="44"/>
      <c r="AR740" s="44"/>
      <c r="AS740" s="44"/>
      <c r="AT740" s="44"/>
    </row>
    <row r="741" spans="2:46" ht="18.649999999999999" customHeight="1" thickTop="1" thickBot="1">
      <c r="D741" s="37">
        <v>0</v>
      </c>
      <c r="E741" s="41">
        <v>0</v>
      </c>
      <c r="F741" s="39">
        <v>1</v>
      </c>
      <c r="G741" s="40">
        <v>0</v>
      </c>
      <c r="I741" s="37">
        <v>0</v>
      </c>
      <c r="J741" s="41">
        <f t="shared" ref="J741" si="2397">IF(0=(1-$J$8*$K$8*$B738^2),10^14,$B738*$K$8/(1-$J$8*$K$8*$B738^2))</f>
        <v>-0.53604992468113066</v>
      </c>
      <c r="K741" s="39">
        <v>1</v>
      </c>
      <c r="L741" s="40">
        <v>0</v>
      </c>
      <c r="N741" s="37">
        <f t="shared" ref="N741" si="2398">D741*I738+F741*I741-E741*J738-G741*J741</f>
        <v>0</v>
      </c>
      <c r="O741" s="41">
        <f t="shared" ref="O741" si="2399">(D741*J738+E741*I738+F741*J741+G741*I741)</f>
        <v>-0.53604992468113066</v>
      </c>
      <c r="P741" s="39">
        <f t="shared" ref="P741" si="2400">D741*K738+F741*K741-E741*L738-G741*L741</f>
        <v>1</v>
      </c>
      <c r="Q741" s="40">
        <f t="shared" ref="Q741" si="2401">(D741*L738+E741*K738+F741*L741+G741*K741)</f>
        <v>0</v>
      </c>
      <c r="S741" s="37">
        <v>0</v>
      </c>
      <c r="T741" s="41">
        <v>0</v>
      </c>
      <c r="U741" s="39">
        <v>1</v>
      </c>
      <c r="V741" s="40">
        <v>0</v>
      </c>
      <c r="X741" s="37">
        <f t="shared" ref="X741" si="2402">N741*S738+P741*S741-O741*T738-Q741*T741</f>
        <v>0</v>
      </c>
      <c r="Y741" s="41">
        <f t="shared" ref="Y741" si="2403">(N741*T738+O741*S738+P741*T741+Q741*S741)</f>
        <v>-0.53604992468113066</v>
      </c>
      <c r="Z741" s="39">
        <f t="shared" ref="Z741" si="2404">N741*U738+P741*U741-O741*V738-Q741*V741</f>
        <v>0.68348274777483697</v>
      </c>
      <c r="AA741" s="40">
        <f t="shared" ref="AA741" si="2405">(N741*V738+O741*U738+P741*V741+Q741*U741)</f>
        <v>0</v>
      </c>
      <c r="AB741" s="8"/>
      <c r="AC741" s="37">
        <v>0</v>
      </c>
      <c r="AD741" s="40">
        <f>-1/($AD$8*$B738)</f>
        <v>-0.38110849056603768</v>
      </c>
      <c r="AE741" s="39">
        <v>1</v>
      </c>
      <c r="AF741" s="40">
        <v>0</v>
      </c>
      <c r="AH741" s="37">
        <f>X741*AC738+Z741*AC741-Y741*AD738-AA741*AD741</f>
        <v>0</v>
      </c>
      <c r="AI741" s="41">
        <f>(X741*AD738+Y741*AC738+Z741*AD741+AA741*AC741)</f>
        <v>-0.79653100301352664</v>
      </c>
      <c r="AJ741" s="39">
        <f>X741*AE738+Z741*AE741-Y741*AF738-AA741*AF741</f>
        <v>0.68348274777483697</v>
      </c>
      <c r="AK741" s="40">
        <f>(X741*AF738+Y741*AE738+Z741*AF741+AA741*AE741)</f>
        <v>0</v>
      </c>
      <c r="AL741" s="8"/>
      <c r="AM741" s="54">
        <f t="shared" ref="AM741" si="2406">(180/PI())*ATAN(-1*(($AH729*AI738+AK738+$AH$8*AI741+AK741)/($AH$8*AH738+AJ738+$AH$8*AH741+AJ741)))</f>
        <v>52.592973545574857</v>
      </c>
      <c r="AO741" s="151">
        <f t="shared" ref="AO741" si="2407">20*LOG(((($AH$8*AH738+AJ738-$AH$8*AH741-AJ741)^2+($AH$8*AI738+AK738-$AH$8*AI741-AK741)^2)/(($AH$8*AH738+AJ738+$AH$8*AH741+AJ741)^2+($AH$8*AI738+AK738+$AH$8*AI741+AK741)^2))^0.5)</f>
        <v>-22.600237519710319</v>
      </c>
      <c r="AP741" s="149"/>
      <c r="AQ741" s="44"/>
      <c r="AR741" s="44"/>
      <c r="AS741" s="44"/>
      <c r="AT741" s="44"/>
    </row>
    <row r="742" spans="2:46" ht="18.649999999999999" customHeight="1">
      <c r="AO742" s="48"/>
    </row>
    <row r="743" spans="2:46" ht="18.649999999999999" customHeight="1" thickBot="1">
      <c r="E743" s="29" t="s">
        <v>9</v>
      </c>
      <c r="J743" s="29" t="s">
        <v>10</v>
      </c>
      <c r="O743" s="29" t="s">
        <v>11</v>
      </c>
      <c r="T743" s="29" t="s">
        <v>12</v>
      </c>
      <c r="Y743" s="29" t="s">
        <v>13</v>
      </c>
      <c r="AD743" s="29" t="s">
        <v>12</v>
      </c>
      <c r="AI743" s="29" t="s">
        <v>81</v>
      </c>
    </row>
    <row r="744" spans="2:46" ht="18.649999999999999" customHeight="1" thickBot="1">
      <c r="B744" s="28"/>
      <c r="D744" s="227" t="s">
        <v>70</v>
      </c>
      <c r="E744" s="228"/>
      <c r="F744" s="229" t="s">
        <v>71</v>
      </c>
      <c r="G744" s="230"/>
      <c r="H744" s="203"/>
      <c r="I744" s="231" t="s">
        <v>15</v>
      </c>
      <c r="J744" s="232"/>
      <c r="K744" s="233" t="s">
        <v>16</v>
      </c>
      <c r="L744" s="234"/>
      <c r="M744" s="30"/>
      <c r="N744" s="231" t="s">
        <v>72</v>
      </c>
      <c r="O744" s="232"/>
      <c r="P744" s="233" t="s">
        <v>73</v>
      </c>
      <c r="Q744" s="234"/>
      <c r="R744" s="30"/>
      <c r="S744" s="227" t="s">
        <v>74</v>
      </c>
      <c r="T744" s="228"/>
      <c r="U744" s="229" t="s">
        <v>75</v>
      </c>
      <c r="V744" s="230"/>
      <c r="W744" s="8"/>
      <c r="X744" s="231" t="s">
        <v>76</v>
      </c>
      <c r="Y744" s="232"/>
      <c r="Z744" s="233" t="s">
        <v>77</v>
      </c>
      <c r="AA744" s="234"/>
      <c r="AB744" s="8"/>
      <c r="AC744" s="231" t="s">
        <v>78</v>
      </c>
      <c r="AD744" s="232"/>
      <c r="AE744" s="233" t="s">
        <v>17</v>
      </c>
      <c r="AF744" s="234"/>
      <c r="AG744" s="8"/>
      <c r="AH744" s="231" t="s">
        <v>79</v>
      </c>
      <c r="AI744" s="232"/>
      <c r="AJ744" s="233" t="s">
        <v>80</v>
      </c>
      <c r="AK744" s="234"/>
      <c r="AL744" s="8"/>
      <c r="AM744" s="35" t="s">
        <v>82</v>
      </c>
      <c r="AO744" s="147" t="s">
        <v>83</v>
      </c>
      <c r="AP744" s="4"/>
      <c r="AQ744" s="44"/>
      <c r="AR744" s="44"/>
      <c r="AS744" s="44"/>
      <c r="AT744" s="44"/>
    </row>
    <row r="745" spans="2:46" ht="18.649999999999999" customHeight="1" thickTop="1" thickBot="1">
      <c r="B745" s="55">
        <v>2.14</v>
      </c>
      <c r="D745" s="37">
        <v>1</v>
      </c>
      <c r="E745" s="38">
        <v>0</v>
      </c>
      <c r="F745" s="39">
        <v>0</v>
      </c>
      <c r="G745" s="40">
        <f t="shared" ref="G745" si="2408">-1/($E$8*$B745)</f>
        <v>-0.29868224299065416</v>
      </c>
      <c r="I745" s="37">
        <v>1</v>
      </c>
      <c r="J745" s="41">
        <v>0</v>
      </c>
      <c r="K745" s="39">
        <v>0</v>
      </c>
      <c r="L745" s="40">
        <v>0</v>
      </c>
      <c r="N745" s="37">
        <f t="shared" ref="N745" si="2409">D745*I745+F745*I748-E745*J745-G745*J748</f>
        <v>0.84153315605752999</v>
      </c>
      <c r="O745" s="41">
        <f t="shared" ref="O745" si="2410">(D745*J745+E745*I745+F745*J748+G745*I748)</f>
        <v>0</v>
      </c>
      <c r="P745" s="39">
        <f t="shared" ref="P745" si="2411">D745*K745+F745*K748-E745*L745-G745*L748</f>
        <v>0</v>
      </c>
      <c r="Q745" s="40">
        <f t="shared" ref="Q745" si="2412">(D745*L745+E745*K745+F745*L748+G745*K748)</f>
        <v>-0.29868224299065416</v>
      </c>
      <c r="S745" s="37">
        <v>1</v>
      </c>
      <c r="T745" s="38">
        <v>0</v>
      </c>
      <c r="U745" s="39">
        <v>0</v>
      </c>
      <c r="V745" s="40">
        <f t="shared" ref="V745" si="2413">-1/($T$8*$B745)</f>
        <v>-0.5849439252336448</v>
      </c>
      <c r="X745" s="37">
        <f t="shared" ref="X745" si="2414">N745*S745+P745*S748-O745*T745-Q745*T748</f>
        <v>0.84153315605752999</v>
      </c>
      <c r="Y745" s="41">
        <f t="shared" ref="Y745" si="2415">(N745*T745+O745*S745+P745*T748+Q745*S748)</f>
        <v>0</v>
      </c>
      <c r="Z745" s="39">
        <f t="shared" ref="Z745" si="2416">N745*U745+P745*U748-O745*V745-Q745*V748</f>
        <v>0</v>
      </c>
      <c r="AA745" s="40">
        <f t="shared" ref="AA745" si="2417">(N745*V745+O745*U745+P745*V748+Q745*U748)</f>
        <v>-0.79093195050920317</v>
      </c>
      <c r="AB745" s="8"/>
      <c r="AC745" s="37">
        <v>1</v>
      </c>
      <c r="AD745" s="38">
        <v>0</v>
      </c>
      <c r="AE745" s="39">
        <v>0</v>
      </c>
      <c r="AF745" s="40">
        <v>0</v>
      </c>
      <c r="AH745" s="37">
        <f>X745*AC745+Z745*AC748-Y745*AD745-AA745*AD748</f>
        <v>0.54291938530336614</v>
      </c>
      <c r="AI745" s="41">
        <f>(X745*AD745+Y745*AC745+Z745*AD748+AA745*AC748)</f>
        <v>0</v>
      </c>
      <c r="AJ745" s="39">
        <f>X745*AE745+Z745*AE748-Y745*AF745-AA745*AF748</f>
        <v>0</v>
      </c>
      <c r="AK745" s="40">
        <f>(X745*AF745+Y745*AE745+Z745*AF748+AA745*AE748)</f>
        <v>-0.79093195050920317</v>
      </c>
      <c r="AL745" s="8"/>
      <c r="AM745" s="43">
        <f t="shared" ref="AM745" si="2418">20*LOG((2*$AH$8)/(($AH$8*AH745+AJ745+$AH$8*AH748+AJ748)^2+($AH$8*AI745+AK745+$AH$8*AI748+AK748)^2)^0.5)</f>
        <v>-2.3315005417056577E-2</v>
      </c>
      <c r="AO745" s="148">
        <f t="shared" ref="AO745" si="2419">((AH745^2+AI745^2)/(AH748^2+AI748^2))^0.5</f>
        <v>0.68643106164530632</v>
      </c>
      <c r="AP745" s="4"/>
      <c r="AQ745" s="44"/>
      <c r="AR745" s="44"/>
      <c r="AS745" s="44"/>
      <c r="AT745" s="44"/>
    </row>
    <row r="746" spans="2:46" ht="18.649999999999999" customHeight="1" thickBot="1">
      <c r="D746" s="45"/>
      <c r="G746" s="46"/>
      <c r="I746" s="45"/>
      <c r="L746" s="46"/>
      <c r="N746" s="45"/>
      <c r="Q746" s="46"/>
      <c r="S746" s="45"/>
      <c r="V746" s="46"/>
      <c r="X746" s="45"/>
      <c r="AA746" s="46"/>
      <c r="AC746" s="45"/>
      <c r="AF746" s="46"/>
      <c r="AH746" s="45"/>
      <c r="AK746" s="46"/>
      <c r="AO746" s="149"/>
      <c r="AP746" s="149"/>
      <c r="AQ746" s="44"/>
      <c r="AR746" s="44"/>
      <c r="AS746" s="44"/>
      <c r="AT746" s="44"/>
    </row>
    <row r="747" spans="2:46" ht="18.649999999999999" customHeight="1" thickBot="1">
      <c r="D747" s="227" t="s">
        <v>70</v>
      </c>
      <c r="E747" s="228"/>
      <c r="F747" s="229" t="s">
        <v>71</v>
      </c>
      <c r="G747" s="230"/>
      <c r="H747" s="203"/>
      <c r="I747" s="231" t="s">
        <v>15</v>
      </c>
      <c r="J747" s="232"/>
      <c r="K747" s="233" t="s">
        <v>16</v>
      </c>
      <c r="L747" s="234"/>
      <c r="M747" s="30"/>
      <c r="N747" s="231" t="s">
        <v>72</v>
      </c>
      <c r="O747" s="232"/>
      <c r="P747" s="233" t="s">
        <v>73</v>
      </c>
      <c r="Q747" s="234"/>
      <c r="R747" s="30"/>
      <c r="S747" s="227" t="s">
        <v>74</v>
      </c>
      <c r="T747" s="228"/>
      <c r="U747" s="229" t="s">
        <v>75</v>
      </c>
      <c r="V747" s="230"/>
      <c r="W747" s="8"/>
      <c r="X747" s="231" t="s">
        <v>76</v>
      </c>
      <c r="Y747" s="232"/>
      <c r="Z747" s="233" t="s">
        <v>77</v>
      </c>
      <c r="AA747" s="234"/>
      <c r="AB747" s="8"/>
      <c r="AC747" s="231" t="s">
        <v>78</v>
      </c>
      <c r="AD747" s="232"/>
      <c r="AE747" s="233" t="s">
        <v>17</v>
      </c>
      <c r="AF747" s="234"/>
      <c r="AG747" s="8"/>
      <c r="AH747" s="231" t="s">
        <v>79</v>
      </c>
      <c r="AI747" s="232"/>
      <c r="AJ747" s="233" t="s">
        <v>80</v>
      </c>
      <c r="AK747" s="234"/>
      <c r="AL747" s="8"/>
      <c r="AM747" s="52" t="s">
        <v>84</v>
      </c>
      <c r="AO747" s="150" t="s">
        <v>85</v>
      </c>
      <c r="AP747" s="149"/>
      <c r="AQ747" s="44"/>
      <c r="AR747" s="44"/>
      <c r="AS747" s="44"/>
      <c r="AT747" s="44"/>
    </row>
    <row r="748" spans="2:46" ht="18.649999999999999" customHeight="1" thickTop="1" thickBot="1">
      <c r="D748" s="37">
        <v>0</v>
      </c>
      <c r="E748" s="41">
        <v>0</v>
      </c>
      <c r="F748" s="39">
        <v>1</v>
      </c>
      <c r="G748" s="40">
        <v>0</v>
      </c>
      <c r="I748" s="37">
        <v>0</v>
      </c>
      <c r="J748" s="41">
        <f t="shared" ref="J748" si="2420">IF(0=(1-$J$8*$K$8*$B745^2),10^14,$B745*$K$8/(1-$J$8*$K$8*$B745^2))</f>
        <v>-0.53055328082368947</v>
      </c>
      <c r="K748" s="39">
        <v>1</v>
      </c>
      <c r="L748" s="40">
        <v>0</v>
      </c>
      <c r="N748" s="37">
        <f t="shared" ref="N748" si="2421">D748*I745+F748*I748-E748*J745-G748*J748</f>
        <v>0</v>
      </c>
      <c r="O748" s="41">
        <f t="shared" ref="O748" si="2422">(D748*J745+E748*I745+F748*J748+G748*I748)</f>
        <v>-0.53055328082368947</v>
      </c>
      <c r="P748" s="39">
        <f t="shared" ref="P748" si="2423">D748*K745+F748*K748-E748*L745-G748*L748</f>
        <v>1</v>
      </c>
      <c r="Q748" s="40">
        <f t="shared" ref="Q748" si="2424">(D748*L745+E748*K745+F748*L748+G748*K748)</f>
        <v>0</v>
      </c>
      <c r="S748" s="37">
        <v>0</v>
      </c>
      <c r="T748" s="41">
        <v>0</v>
      </c>
      <c r="U748" s="39">
        <v>1</v>
      </c>
      <c r="V748" s="40">
        <v>0</v>
      </c>
      <c r="X748" s="37">
        <f t="shared" ref="X748" si="2425">N748*S745+P748*S748-O748*T745-Q748*T748</f>
        <v>0</v>
      </c>
      <c r="Y748" s="41">
        <f t="shared" ref="Y748" si="2426">(N748*T745+O748*S745+P748*T748+Q748*S748)</f>
        <v>-0.53055328082368947</v>
      </c>
      <c r="Z748" s="39">
        <f t="shared" ref="Z748" si="2427">N748*U745+P748*U748-O748*V745-Q748*V748</f>
        <v>0.68965608136940282</v>
      </c>
      <c r="AA748" s="40">
        <f t="shared" ref="AA748" si="2428">(N748*V745+O748*U745+P748*V748+Q748*U748)</f>
        <v>0</v>
      </c>
      <c r="AB748" s="8"/>
      <c r="AC748" s="37">
        <v>0</v>
      </c>
      <c r="AD748" s="40">
        <f>-1/($AD$8*$B745)</f>
        <v>-0.37754672897196256</v>
      </c>
      <c r="AE748" s="39">
        <v>1</v>
      </c>
      <c r="AF748" s="40">
        <v>0</v>
      </c>
      <c r="AH748" s="37">
        <f>X748*AC745+Z748*AC748-Y748*AD745-AA748*AD748</f>
        <v>0</v>
      </c>
      <c r="AI748" s="41">
        <f>(X748*AD745+Y748*AC745+Z748*AD748+AA748*AC748)</f>
        <v>-0.79093067846032916</v>
      </c>
      <c r="AJ748" s="39">
        <f>X748*AE745+Z748*AE748-Y748*AF745-AA748*AF748</f>
        <v>0.68965608136940282</v>
      </c>
      <c r="AK748" s="40">
        <f>(X748*AF745+Y748*AE745+Z748*AF748+AA748*AE748)</f>
        <v>0</v>
      </c>
      <c r="AL748" s="8"/>
      <c r="AM748" s="54">
        <f t="shared" ref="AM748" si="2429">(180/PI())*ATAN(-1*(($AH736*AI745+AK745+$AH$8*AI748+AK748)/($AH$8*AH745+AJ745+$AH$8*AH748+AJ748)))</f>
        <v>52.074546509303374</v>
      </c>
      <c r="AO748" s="151">
        <f t="shared" ref="AO748" si="2430">20*LOG(((($AH$8*AH745+AJ745-$AH$8*AH748-AJ748)^2+($AH$8*AI745+AK745-$AH$8*AI748-AK748)^2)/(($AH$8*AH745+AJ745+$AH$8*AH748+AJ748)^2+($AH$8*AI745+AK745+$AH$8*AI748+AK748)^2))^0.5)</f>
        <v>-22.713140193506973</v>
      </c>
      <c r="AP748" s="149"/>
      <c r="AQ748" s="44"/>
      <c r="AR748" s="44"/>
      <c r="AS748" s="44"/>
      <c r="AT748" s="44"/>
    </row>
    <row r="749" spans="2:46" ht="18.649999999999999" customHeight="1">
      <c r="AO749" s="48"/>
    </row>
    <row r="750" spans="2:46" ht="18.649999999999999" customHeight="1" thickBot="1">
      <c r="E750" s="29" t="s">
        <v>9</v>
      </c>
      <c r="J750" s="29" t="s">
        <v>10</v>
      </c>
      <c r="O750" s="29" t="s">
        <v>11</v>
      </c>
      <c r="T750" s="29" t="s">
        <v>12</v>
      </c>
      <c r="Y750" s="29" t="s">
        <v>13</v>
      </c>
      <c r="AD750" s="29" t="s">
        <v>12</v>
      </c>
      <c r="AI750" s="29" t="s">
        <v>81</v>
      </c>
    </row>
    <row r="751" spans="2:46" ht="18.649999999999999" customHeight="1" thickBot="1">
      <c r="B751" s="28"/>
      <c r="D751" s="227" t="s">
        <v>70</v>
      </c>
      <c r="E751" s="228"/>
      <c r="F751" s="229" t="s">
        <v>71</v>
      </c>
      <c r="G751" s="230"/>
      <c r="H751" s="203"/>
      <c r="I751" s="231" t="s">
        <v>15</v>
      </c>
      <c r="J751" s="232"/>
      <c r="K751" s="233" t="s">
        <v>16</v>
      </c>
      <c r="L751" s="234"/>
      <c r="M751" s="30"/>
      <c r="N751" s="231" t="s">
        <v>72</v>
      </c>
      <c r="O751" s="232"/>
      <c r="P751" s="233" t="s">
        <v>73</v>
      </c>
      <c r="Q751" s="234"/>
      <c r="R751" s="30"/>
      <c r="S751" s="227" t="s">
        <v>74</v>
      </c>
      <c r="T751" s="228"/>
      <c r="U751" s="229" t="s">
        <v>75</v>
      </c>
      <c r="V751" s="230"/>
      <c r="W751" s="8"/>
      <c r="X751" s="231" t="s">
        <v>76</v>
      </c>
      <c r="Y751" s="232"/>
      <c r="Z751" s="233" t="s">
        <v>77</v>
      </c>
      <c r="AA751" s="234"/>
      <c r="AB751" s="8"/>
      <c r="AC751" s="231" t="s">
        <v>78</v>
      </c>
      <c r="AD751" s="232"/>
      <c r="AE751" s="233" t="s">
        <v>17</v>
      </c>
      <c r="AF751" s="234"/>
      <c r="AG751" s="8"/>
      <c r="AH751" s="231" t="s">
        <v>79</v>
      </c>
      <c r="AI751" s="232"/>
      <c r="AJ751" s="233" t="s">
        <v>80</v>
      </c>
      <c r="AK751" s="234"/>
      <c r="AL751" s="8"/>
      <c r="AM751" s="35" t="s">
        <v>82</v>
      </c>
      <c r="AO751" s="147" t="s">
        <v>83</v>
      </c>
      <c r="AP751" s="4"/>
      <c r="AQ751" s="44"/>
      <c r="AR751" s="44"/>
      <c r="AS751" s="44"/>
      <c r="AT751" s="44"/>
    </row>
    <row r="752" spans="2:46" ht="18.649999999999999" customHeight="1" thickTop="1" thickBot="1">
      <c r="B752" s="55">
        <v>2.16</v>
      </c>
      <c r="D752" s="37">
        <v>1</v>
      </c>
      <c r="E752" s="38">
        <v>0</v>
      </c>
      <c r="F752" s="39">
        <v>0</v>
      </c>
      <c r="G752" s="40">
        <f t="shared" ref="G752" si="2431">-1/($E$8*$B752)</f>
        <v>-0.29591666666666661</v>
      </c>
      <c r="I752" s="37">
        <v>1</v>
      </c>
      <c r="J752" s="41">
        <v>0</v>
      </c>
      <c r="K752" s="39">
        <v>0</v>
      </c>
      <c r="L752" s="40">
        <v>0</v>
      </c>
      <c r="N752" s="37">
        <f t="shared" ref="N752" si="2432">D752*I752+F752*I755-E752*J752-G752*J755</f>
        <v>0.84459267192084431</v>
      </c>
      <c r="O752" s="41">
        <f t="shared" ref="O752" si="2433">(D752*J752+E752*I752+F752*J755+G752*I755)</f>
        <v>0</v>
      </c>
      <c r="P752" s="39">
        <f t="shared" ref="P752" si="2434">D752*K752+F752*K755-E752*L752-G752*L755</f>
        <v>0</v>
      </c>
      <c r="Q752" s="40">
        <f t="shared" ref="Q752" si="2435">(D752*L752+E752*K752+F752*L755+G752*K755)</f>
        <v>-0.29591666666666661</v>
      </c>
      <c r="S752" s="37">
        <v>1</v>
      </c>
      <c r="T752" s="38">
        <v>0</v>
      </c>
      <c r="U752" s="39">
        <v>0</v>
      </c>
      <c r="V752" s="40">
        <f t="shared" ref="V752" si="2436">-1/($T$8*$B752)</f>
        <v>-0.57952777777777775</v>
      </c>
      <c r="X752" s="37">
        <f t="shared" ref="X752" si="2437">N752*S752+P752*S755-O752*T752-Q752*T755</f>
        <v>0.84459267192084431</v>
      </c>
      <c r="Y752" s="41">
        <f t="shared" ref="Y752" si="2438">(N752*T752+O752*S752+P752*T755+Q752*S755)</f>
        <v>0</v>
      </c>
      <c r="Z752" s="39">
        <f t="shared" ref="Z752" si="2439">N752*U752+P752*U755-O752*V752-Q752*V755</f>
        <v>0</v>
      </c>
      <c r="AA752" s="40">
        <f t="shared" ref="AA752" si="2440">(N752*V752+O752*U752+P752*V755+Q752*U755)</f>
        <v>-0.78538158095234922</v>
      </c>
      <c r="AB752" s="8"/>
      <c r="AC752" s="37">
        <v>1</v>
      </c>
      <c r="AD752" s="38">
        <v>0</v>
      </c>
      <c r="AE752" s="39">
        <v>0</v>
      </c>
      <c r="AF752" s="40">
        <v>0</v>
      </c>
      <c r="AH752" s="37">
        <f>X752*AC752+Z752*AC755-Y752*AD752-AA752*AD755</f>
        <v>0.55081996436045055</v>
      </c>
      <c r="AI752" s="41">
        <f>(X752*AD752+Y752*AC752+Z752*AD755+AA752*AC755)</f>
        <v>0</v>
      </c>
      <c r="AJ752" s="39">
        <f>X752*AE752+Z752*AE755-Y752*AF752-AA752*AF755</f>
        <v>0</v>
      </c>
      <c r="AK752" s="40">
        <f>(X752*AF752+Y752*AE752+Z752*AF755+AA752*AE755)</f>
        <v>-0.78538158095234922</v>
      </c>
      <c r="AL752" s="8"/>
      <c r="AM752" s="43">
        <f t="shared" ref="AM752" si="2441">20*LOG((2*$AH$8)/(($AH$8*AH752+AJ752+$AH$8*AH755+AJ755)^2+($AH$8*AI752+AK752+$AH$8*AI755+AK755)^2)^0.5)</f>
        <v>-2.271395261873782E-2</v>
      </c>
      <c r="AO752" s="148">
        <f t="shared" ref="AO752" si="2442">((AH752^2+AI752^2)/(AH755^2+AI755^2))^0.5</f>
        <v>0.70134167204149478</v>
      </c>
      <c r="AP752" s="4"/>
      <c r="AQ752" s="44"/>
      <c r="AR752" s="44"/>
      <c r="AS752" s="44"/>
      <c r="AT752" s="44"/>
    </row>
    <row r="753" spans="2:46" ht="18.649999999999999" customHeight="1" thickBot="1">
      <c r="D753" s="45"/>
      <c r="G753" s="46"/>
      <c r="I753" s="45"/>
      <c r="L753" s="46"/>
      <c r="N753" s="45"/>
      <c r="Q753" s="46"/>
      <c r="S753" s="45"/>
      <c r="V753" s="46"/>
      <c r="X753" s="45"/>
      <c r="AA753" s="46"/>
      <c r="AC753" s="45"/>
      <c r="AF753" s="46"/>
      <c r="AH753" s="45"/>
      <c r="AK753" s="46"/>
      <c r="AO753" s="149"/>
      <c r="AP753" s="149"/>
      <c r="AQ753" s="44"/>
      <c r="AR753" s="44"/>
      <c r="AS753" s="44"/>
      <c r="AT753" s="44"/>
    </row>
    <row r="754" spans="2:46" ht="18.649999999999999" customHeight="1" thickBot="1">
      <c r="D754" s="227" t="s">
        <v>70</v>
      </c>
      <c r="E754" s="228"/>
      <c r="F754" s="229" t="s">
        <v>71</v>
      </c>
      <c r="G754" s="230"/>
      <c r="H754" s="203"/>
      <c r="I754" s="231" t="s">
        <v>15</v>
      </c>
      <c r="J754" s="232"/>
      <c r="K754" s="233" t="s">
        <v>16</v>
      </c>
      <c r="L754" s="234"/>
      <c r="M754" s="30"/>
      <c r="N754" s="231" t="s">
        <v>72</v>
      </c>
      <c r="O754" s="232"/>
      <c r="P754" s="233" t="s">
        <v>73</v>
      </c>
      <c r="Q754" s="234"/>
      <c r="R754" s="30"/>
      <c r="S754" s="227" t="s">
        <v>74</v>
      </c>
      <c r="T754" s="228"/>
      <c r="U754" s="229" t="s">
        <v>75</v>
      </c>
      <c r="V754" s="230"/>
      <c r="W754" s="8"/>
      <c r="X754" s="231" t="s">
        <v>76</v>
      </c>
      <c r="Y754" s="232"/>
      <c r="Z754" s="233" t="s">
        <v>77</v>
      </c>
      <c r="AA754" s="234"/>
      <c r="AB754" s="8"/>
      <c r="AC754" s="231" t="s">
        <v>78</v>
      </c>
      <c r="AD754" s="232"/>
      <c r="AE754" s="233" t="s">
        <v>17</v>
      </c>
      <c r="AF754" s="234"/>
      <c r="AG754" s="8"/>
      <c r="AH754" s="231" t="s">
        <v>79</v>
      </c>
      <c r="AI754" s="232"/>
      <c r="AJ754" s="233" t="s">
        <v>80</v>
      </c>
      <c r="AK754" s="234"/>
      <c r="AL754" s="8"/>
      <c r="AM754" s="52" t="s">
        <v>84</v>
      </c>
      <c r="AO754" s="150" t="s">
        <v>85</v>
      </c>
      <c r="AP754" s="149"/>
      <c r="AQ754" s="44"/>
      <c r="AR754" s="44"/>
      <c r="AS754" s="44"/>
      <c r="AT754" s="44"/>
    </row>
    <row r="755" spans="2:46" ht="18.649999999999999" customHeight="1" thickTop="1" thickBot="1">
      <c r="D755" s="37">
        <v>0</v>
      </c>
      <c r="E755" s="41">
        <v>0</v>
      </c>
      <c r="F755" s="39">
        <v>1</v>
      </c>
      <c r="G755" s="40">
        <v>0</v>
      </c>
      <c r="I755" s="37">
        <v>0</v>
      </c>
      <c r="J755" s="41">
        <f t="shared" ref="J755" si="2443">IF(0=(1-$J$8*$K$8*$B752^2),10^14,$B752*$K$8/(1-$J$8*$K$8*$B752^2))</f>
        <v>-0.52517260967329471</v>
      </c>
      <c r="K755" s="39">
        <v>1</v>
      </c>
      <c r="L755" s="40">
        <v>0</v>
      </c>
      <c r="N755" s="37">
        <f t="shared" ref="N755" si="2444">D755*I752+F755*I755-E755*J752-G755*J755</f>
        <v>0</v>
      </c>
      <c r="O755" s="41">
        <f t="shared" ref="O755" si="2445">(D755*J752+E755*I752+F755*J755+G755*I755)</f>
        <v>-0.52517260967329471</v>
      </c>
      <c r="P755" s="39">
        <f t="shared" ref="P755" si="2446">D755*K752+F755*K755-E755*L752-G755*L755</f>
        <v>1</v>
      </c>
      <c r="Q755" s="40">
        <f t="shared" ref="Q755" si="2447">(D755*L752+E755*K752+F755*L755+G755*K755)</f>
        <v>0</v>
      </c>
      <c r="S755" s="37">
        <v>0</v>
      </c>
      <c r="T755" s="41">
        <v>0</v>
      </c>
      <c r="U755" s="39">
        <v>1</v>
      </c>
      <c r="V755" s="40">
        <v>0</v>
      </c>
      <c r="X755" s="37">
        <f t="shared" ref="X755" si="2448">N755*S752+P755*S755-O755*T752-Q755*T755</f>
        <v>0</v>
      </c>
      <c r="Y755" s="41">
        <f t="shared" ref="Y755" si="2449">(N755*T752+O755*S752+P755*T755+Q755*S755)</f>
        <v>-0.52517260967329471</v>
      </c>
      <c r="Z755" s="39">
        <f t="shared" ref="Z755" si="2450">N755*U752+P755*U755-O755*V752-Q755*V755</f>
        <v>0.69564788456627924</v>
      </c>
      <c r="AA755" s="40">
        <f t="shared" ref="AA755" si="2451">(N755*V752+O755*U752+P755*V755+Q755*U755)</f>
        <v>0</v>
      </c>
      <c r="AB755" s="8"/>
      <c r="AC755" s="37">
        <v>0</v>
      </c>
      <c r="AD755" s="40">
        <f>-1/($AD$8*$B752)</f>
        <v>-0.37405092592592581</v>
      </c>
      <c r="AE755" s="39">
        <v>1</v>
      </c>
      <c r="AF755" s="40">
        <v>0</v>
      </c>
      <c r="AH755" s="37">
        <f>X755*AC752+Z755*AC755-Y755*AD752-AA755*AD755</f>
        <v>0</v>
      </c>
      <c r="AI755" s="41">
        <f>(X755*AD752+Y755*AC752+Z755*AD755+AA755*AC755)</f>
        <v>-0.785380345013723</v>
      </c>
      <c r="AJ755" s="39">
        <f>X755*AE752+Z755*AE755-Y755*AF752-AA755*AF755</f>
        <v>0.69564788456627924</v>
      </c>
      <c r="AK755" s="40">
        <f>(X755*AF752+Y755*AE752+Z755*AF755+AA755*AE755)</f>
        <v>0</v>
      </c>
      <c r="AL755" s="8"/>
      <c r="AM755" s="54">
        <f t="shared" ref="AM755" si="2452">(180/PI())*ATAN(-1*(($AH743*AI752+AK752+$AH$8*AI755+AK755)/($AH$8*AH752+AJ752+$AH$8*AH755+AJ755)))</f>
        <v>51.566471946206384</v>
      </c>
      <c r="AO755" s="151">
        <f t="shared" ref="AO755" si="2453">20*LOG(((($AH$8*AH752+AJ752-$AH$8*AH755-AJ755)^2+($AH$8*AI752+AK752-$AH$8*AI755-AK755)^2)/(($AH$8*AH752+AJ752+$AH$8*AH755+AJ755)^2+($AH$8*AI752+AK752+$AH$8*AI755+AK755)^2))^0.5)</f>
        <v>-22.826267984374372</v>
      </c>
      <c r="AP755" s="149"/>
      <c r="AQ755" s="44"/>
      <c r="AR755" s="44"/>
      <c r="AS755" s="44"/>
      <c r="AT755" s="44"/>
    </row>
    <row r="756" spans="2:46" ht="18.649999999999999" customHeight="1">
      <c r="AO756" s="48"/>
    </row>
    <row r="757" spans="2:46" ht="18.649999999999999" customHeight="1" thickBot="1">
      <c r="E757" s="29" t="s">
        <v>9</v>
      </c>
      <c r="J757" s="29" t="s">
        <v>10</v>
      </c>
      <c r="O757" s="29" t="s">
        <v>11</v>
      </c>
      <c r="T757" s="29" t="s">
        <v>12</v>
      </c>
      <c r="Y757" s="29" t="s">
        <v>13</v>
      </c>
      <c r="AD757" s="29" t="s">
        <v>12</v>
      </c>
      <c r="AI757" s="29" t="s">
        <v>81</v>
      </c>
    </row>
    <row r="758" spans="2:46" ht="18.649999999999999" customHeight="1" thickBot="1">
      <c r="B758" s="28"/>
      <c r="D758" s="227" t="s">
        <v>70</v>
      </c>
      <c r="E758" s="228"/>
      <c r="F758" s="229" t="s">
        <v>71</v>
      </c>
      <c r="G758" s="230"/>
      <c r="H758" s="203"/>
      <c r="I758" s="231" t="s">
        <v>15</v>
      </c>
      <c r="J758" s="232"/>
      <c r="K758" s="233" t="s">
        <v>16</v>
      </c>
      <c r="L758" s="234"/>
      <c r="M758" s="30"/>
      <c r="N758" s="231" t="s">
        <v>72</v>
      </c>
      <c r="O758" s="232"/>
      <c r="P758" s="233" t="s">
        <v>73</v>
      </c>
      <c r="Q758" s="234"/>
      <c r="R758" s="30"/>
      <c r="S758" s="227" t="s">
        <v>74</v>
      </c>
      <c r="T758" s="228"/>
      <c r="U758" s="229" t="s">
        <v>75</v>
      </c>
      <c r="V758" s="230"/>
      <c r="W758" s="8"/>
      <c r="X758" s="231" t="s">
        <v>76</v>
      </c>
      <c r="Y758" s="232"/>
      <c r="Z758" s="233" t="s">
        <v>77</v>
      </c>
      <c r="AA758" s="234"/>
      <c r="AB758" s="8"/>
      <c r="AC758" s="231" t="s">
        <v>78</v>
      </c>
      <c r="AD758" s="232"/>
      <c r="AE758" s="233" t="s">
        <v>17</v>
      </c>
      <c r="AF758" s="234"/>
      <c r="AG758" s="8"/>
      <c r="AH758" s="231" t="s">
        <v>79</v>
      </c>
      <c r="AI758" s="232"/>
      <c r="AJ758" s="233" t="s">
        <v>80</v>
      </c>
      <c r="AK758" s="234"/>
      <c r="AL758" s="8"/>
      <c r="AM758" s="35" t="s">
        <v>82</v>
      </c>
      <c r="AO758" s="147" t="s">
        <v>83</v>
      </c>
      <c r="AP758" s="4"/>
      <c r="AQ758" s="44"/>
      <c r="AR758" s="44"/>
      <c r="AS758" s="44"/>
      <c r="AT758" s="44"/>
    </row>
    <row r="759" spans="2:46" ht="18.649999999999999" customHeight="1" thickTop="1" thickBot="1">
      <c r="B759" s="55">
        <v>2.1800000000000002</v>
      </c>
      <c r="D759" s="37">
        <v>1</v>
      </c>
      <c r="E759" s="38">
        <v>0</v>
      </c>
      <c r="F759" s="39">
        <v>0</v>
      </c>
      <c r="G759" s="40">
        <f t="shared" ref="G759" si="2454">-1/($E$8*$B759)</f>
        <v>-0.29320183486238527</v>
      </c>
      <c r="I759" s="37">
        <v>1</v>
      </c>
      <c r="J759" s="41">
        <v>0</v>
      </c>
      <c r="K759" s="39">
        <v>0</v>
      </c>
      <c r="L759" s="40">
        <v>0</v>
      </c>
      <c r="N759" s="37">
        <f t="shared" ref="N759" si="2455">D759*I759+F759*I762-E759*J759-G759*J762</f>
        <v>0.84756314455708515</v>
      </c>
      <c r="O759" s="41">
        <f t="shared" ref="O759" si="2456">(D759*J759+E759*I759+F759*J762+G759*I762)</f>
        <v>0</v>
      </c>
      <c r="P759" s="39">
        <f t="shared" ref="P759" si="2457">D759*K759+F759*K762-E759*L759-G759*L762</f>
        <v>0</v>
      </c>
      <c r="Q759" s="40">
        <f t="shared" ref="Q759" si="2458">(D759*L759+E759*K759+F759*L762+G759*K762)</f>
        <v>-0.29320183486238527</v>
      </c>
      <c r="S759" s="37">
        <v>1</v>
      </c>
      <c r="T759" s="38">
        <v>0</v>
      </c>
      <c r="U759" s="39">
        <v>0</v>
      </c>
      <c r="V759" s="40">
        <f t="shared" ref="V759" si="2459">-1/($T$8*$B759)</f>
        <v>-0.57421100917431178</v>
      </c>
      <c r="X759" s="37">
        <f t="shared" ref="X759" si="2460">N759*S759+P759*S762-O759*T759-Q759*T762</f>
        <v>0.84756314455708515</v>
      </c>
      <c r="Y759" s="41">
        <f t="shared" ref="Y759" si="2461">(N759*T759+O759*S759+P759*T762+Q759*S762)</f>
        <v>0</v>
      </c>
      <c r="Z759" s="39">
        <f t="shared" ref="Z759" si="2462">N759*U759+P759*U762-O759*V759-Q759*V762</f>
        <v>0</v>
      </c>
      <c r="AA759" s="40">
        <f t="shared" ref="AA759" si="2463">(N759*V759+O759*U759+P759*V762+Q759*U762)</f>
        <v>-0.77988192343746221</v>
      </c>
      <c r="AB759" s="8"/>
      <c r="AC759" s="37">
        <v>1</v>
      </c>
      <c r="AD759" s="38">
        <v>0</v>
      </c>
      <c r="AE759" s="39">
        <v>0</v>
      </c>
      <c r="AF759" s="40">
        <v>0</v>
      </c>
      <c r="AH759" s="37">
        <f>X759*AC759+Z759*AC762-Y759*AD759-AA759*AD762</f>
        <v>0.55852387848309548</v>
      </c>
      <c r="AI759" s="41">
        <f>(X759*AD759+Y759*AC759+Z759*AD762+AA759*AC762)</f>
        <v>0</v>
      </c>
      <c r="AJ759" s="39">
        <f>X759*AE759+Z759*AE762-Y759*AF759-AA759*AF762</f>
        <v>0</v>
      </c>
      <c r="AK759" s="40">
        <f>(X759*AF759+Y759*AE759+Z759*AF762+AA759*AE762)</f>
        <v>-0.77988192343746221</v>
      </c>
      <c r="AL759" s="8"/>
      <c r="AM759" s="43">
        <f t="shared" ref="AM759" si="2464">20*LOG((2*$AH$8)/(($AH$8*AH759+AJ759+$AH$8*AH762+AJ762)^2+($AH$8*AI759+AK759+$AH$8*AI762+AK762)^2)^0.5)</f>
        <v>-2.2127568323672284E-2</v>
      </c>
      <c r="AO759" s="148">
        <f t="shared" ref="AO759" si="2465">((AH759^2+AI759^2)/(AH762^2+AI762^2))^0.5</f>
        <v>0.71616577067760656</v>
      </c>
      <c r="AP759" s="4"/>
      <c r="AQ759" s="44"/>
      <c r="AR759" s="44"/>
      <c r="AS759" s="44"/>
      <c r="AT759" s="44"/>
    </row>
    <row r="760" spans="2:46" ht="18.649999999999999" customHeight="1" thickBot="1">
      <c r="D760" s="45"/>
      <c r="G760" s="46"/>
      <c r="I760" s="45"/>
      <c r="L760" s="46"/>
      <c r="N760" s="45"/>
      <c r="Q760" s="46"/>
      <c r="S760" s="45"/>
      <c r="V760" s="46"/>
      <c r="X760" s="45"/>
      <c r="AA760" s="46"/>
      <c r="AC760" s="45"/>
      <c r="AF760" s="46"/>
      <c r="AH760" s="45"/>
      <c r="AK760" s="46"/>
      <c r="AO760" s="149"/>
      <c r="AP760" s="149"/>
      <c r="AQ760" s="44"/>
      <c r="AR760" s="44"/>
      <c r="AS760" s="44"/>
      <c r="AT760" s="44"/>
    </row>
    <row r="761" spans="2:46" ht="18.649999999999999" customHeight="1" thickBot="1">
      <c r="D761" s="227" t="s">
        <v>70</v>
      </c>
      <c r="E761" s="228"/>
      <c r="F761" s="229" t="s">
        <v>71</v>
      </c>
      <c r="G761" s="230"/>
      <c r="H761" s="203"/>
      <c r="I761" s="231" t="s">
        <v>15</v>
      </c>
      <c r="J761" s="232"/>
      <c r="K761" s="233" t="s">
        <v>16</v>
      </c>
      <c r="L761" s="234"/>
      <c r="M761" s="30"/>
      <c r="N761" s="231" t="s">
        <v>72</v>
      </c>
      <c r="O761" s="232"/>
      <c r="P761" s="233" t="s">
        <v>73</v>
      </c>
      <c r="Q761" s="234"/>
      <c r="R761" s="30"/>
      <c r="S761" s="227" t="s">
        <v>74</v>
      </c>
      <c r="T761" s="228"/>
      <c r="U761" s="229" t="s">
        <v>75</v>
      </c>
      <c r="V761" s="230"/>
      <c r="W761" s="8"/>
      <c r="X761" s="231" t="s">
        <v>76</v>
      </c>
      <c r="Y761" s="232"/>
      <c r="Z761" s="233" t="s">
        <v>77</v>
      </c>
      <c r="AA761" s="234"/>
      <c r="AB761" s="8"/>
      <c r="AC761" s="231" t="s">
        <v>78</v>
      </c>
      <c r="AD761" s="232"/>
      <c r="AE761" s="233" t="s">
        <v>17</v>
      </c>
      <c r="AF761" s="234"/>
      <c r="AG761" s="8"/>
      <c r="AH761" s="231" t="s">
        <v>79</v>
      </c>
      <c r="AI761" s="232"/>
      <c r="AJ761" s="233" t="s">
        <v>80</v>
      </c>
      <c r="AK761" s="234"/>
      <c r="AL761" s="8"/>
      <c r="AM761" s="52" t="s">
        <v>84</v>
      </c>
      <c r="AO761" s="150" t="s">
        <v>85</v>
      </c>
      <c r="AP761" s="149"/>
      <c r="AQ761" s="44"/>
      <c r="AR761" s="44"/>
      <c r="AS761" s="44"/>
      <c r="AT761" s="44"/>
    </row>
    <row r="762" spans="2:46" ht="18.649999999999999" customHeight="1" thickTop="1" thickBot="1">
      <c r="D762" s="37">
        <v>0</v>
      </c>
      <c r="E762" s="41">
        <v>0</v>
      </c>
      <c r="F762" s="39">
        <v>1</v>
      </c>
      <c r="G762" s="40">
        <v>0</v>
      </c>
      <c r="I762" s="37">
        <v>0</v>
      </c>
      <c r="J762" s="41">
        <f t="shared" ref="J762" si="2466">IF(0=(1-$J$8*$K$8*$B759^2),10^14,$B759*$K$8/(1-$J$8*$K$8*$B759^2))</f>
        <v>-0.51990416606519996</v>
      </c>
      <c r="K762" s="39">
        <v>1</v>
      </c>
      <c r="L762" s="40">
        <v>0</v>
      </c>
      <c r="N762" s="37">
        <f t="shared" ref="N762" si="2467">D762*I759+F762*I762-E762*J759-G762*J762</f>
        <v>0</v>
      </c>
      <c r="O762" s="41">
        <f t="shared" ref="O762" si="2468">(D762*J759+E762*I759+F762*J762+G762*I762)</f>
        <v>-0.51990416606519996</v>
      </c>
      <c r="P762" s="39">
        <f t="shared" ref="P762" si="2469">D762*K759+F762*K762-E762*L759-G762*L762</f>
        <v>1</v>
      </c>
      <c r="Q762" s="40">
        <f t="shared" ref="Q762" si="2470">(D762*L759+E762*K759+F762*L762+G762*K762)</f>
        <v>0</v>
      </c>
      <c r="S762" s="37">
        <v>0</v>
      </c>
      <c r="T762" s="41">
        <v>0</v>
      </c>
      <c r="U762" s="39">
        <v>1</v>
      </c>
      <c r="V762" s="40">
        <v>0</v>
      </c>
      <c r="X762" s="37">
        <f t="shared" ref="X762" si="2471">N762*S759+P762*S762-O762*T759-Q762*T762</f>
        <v>0</v>
      </c>
      <c r="Y762" s="41">
        <f t="shared" ref="Y762" si="2472">(N762*T759+O762*S759+P762*T762+Q762*S762)</f>
        <v>-0.51990416606519996</v>
      </c>
      <c r="Z762" s="39">
        <f t="shared" ref="Z762" si="2473">N762*U759+P762*U762-O762*V759-Q762*V762</f>
        <v>0.70146530412977248</v>
      </c>
      <c r="AA762" s="40">
        <f t="shared" ref="AA762" si="2474">(N762*V759+O762*U759+P762*V762+Q762*U762)</f>
        <v>0</v>
      </c>
      <c r="AB762" s="8"/>
      <c r="AC762" s="37">
        <v>0</v>
      </c>
      <c r="AD762" s="40">
        <f>-1/($AD$8*$B759)</f>
        <v>-0.3706192660550458</v>
      </c>
      <c r="AE762" s="39">
        <v>1</v>
      </c>
      <c r="AF762" s="40">
        <v>0</v>
      </c>
      <c r="AH762" s="37">
        <f>X762*AC759+Z762*AC762-Y762*AD759-AA762*AD762</f>
        <v>0</v>
      </c>
      <c r="AI762" s="41">
        <f>(X762*AD759+Y762*AC759+Z762*AD762+AA762*AC762)</f>
        <v>-0.77988072224485572</v>
      </c>
      <c r="AJ762" s="39">
        <f>X762*AE759+Z762*AE762-Y762*AF759-AA762*AF762</f>
        <v>0.70146530412977248</v>
      </c>
      <c r="AK762" s="40">
        <f>(X762*AF759+Y762*AE759+Z762*AF762+AA762*AE762)</f>
        <v>0</v>
      </c>
      <c r="AL762" s="8"/>
      <c r="AM762" s="54">
        <f t="shared" ref="AM762" si="2475">(180/PI())*ATAN(-1*(($AH750*AI759+AK759+$AH$8*AI762+AK762)/($AH$8*AH759+AJ759+$AH$8*AH762+AJ762)))</f>
        <v>51.068435240602653</v>
      </c>
      <c r="AO762" s="151">
        <f t="shared" ref="AO762" si="2476">20*LOG(((($AH$8*AH759+AJ759-$AH$8*AH762-AJ762)^2+($AH$8*AI759+AK759-$AH$8*AI762-AK762)^2)/(($AH$8*AH759+AJ759+$AH$8*AH762+AJ762)^2+($AH$8*AI759+AK759+$AH$8*AI762+AK762)^2))^0.5)</f>
        <v>-22.939565295603643</v>
      </c>
      <c r="AP762" s="149"/>
      <c r="AQ762" s="44"/>
      <c r="AR762" s="44"/>
      <c r="AS762" s="44"/>
      <c r="AT762" s="44"/>
    </row>
    <row r="763" spans="2:46" ht="18.649999999999999" customHeight="1">
      <c r="AO763" s="48"/>
    </row>
    <row r="764" spans="2:46" ht="18.649999999999999" customHeight="1" thickBot="1">
      <c r="E764" s="29" t="s">
        <v>9</v>
      </c>
      <c r="J764" s="29" t="s">
        <v>10</v>
      </c>
      <c r="O764" s="29" t="s">
        <v>11</v>
      </c>
      <c r="T764" s="29" t="s">
        <v>12</v>
      </c>
      <c r="Y764" s="29" t="s">
        <v>13</v>
      </c>
      <c r="AD764" s="29" t="s">
        <v>12</v>
      </c>
      <c r="AI764" s="29" t="s">
        <v>81</v>
      </c>
    </row>
    <row r="765" spans="2:46" ht="18.649999999999999" customHeight="1" thickBot="1">
      <c r="B765" s="28"/>
      <c r="D765" s="227" t="s">
        <v>70</v>
      </c>
      <c r="E765" s="228"/>
      <c r="F765" s="229" t="s">
        <v>71</v>
      </c>
      <c r="G765" s="230"/>
      <c r="H765" s="203"/>
      <c r="I765" s="231" t="s">
        <v>15</v>
      </c>
      <c r="J765" s="232"/>
      <c r="K765" s="233" t="s">
        <v>16</v>
      </c>
      <c r="L765" s="234"/>
      <c r="M765" s="30"/>
      <c r="N765" s="231" t="s">
        <v>72</v>
      </c>
      <c r="O765" s="232"/>
      <c r="P765" s="233" t="s">
        <v>73</v>
      </c>
      <c r="Q765" s="234"/>
      <c r="R765" s="30"/>
      <c r="S765" s="227" t="s">
        <v>74</v>
      </c>
      <c r="T765" s="228"/>
      <c r="U765" s="229" t="s">
        <v>75</v>
      </c>
      <c r="V765" s="230"/>
      <c r="W765" s="8"/>
      <c r="X765" s="231" t="s">
        <v>76</v>
      </c>
      <c r="Y765" s="232"/>
      <c r="Z765" s="233" t="s">
        <v>77</v>
      </c>
      <c r="AA765" s="234"/>
      <c r="AB765" s="8"/>
      <c r="AC765" s="231" t="s">
        <v>78</v>
      </c>
      <c r="AD765" s="232"/>
      <c r="AE765" s="233" t="s">
        <v>17</v>
      </c>
      <c r="AF765" s="234"/>
      <c r="AG765" s="8"/>
      <c r="AH765" s="231" t="s">
        <v>79</v>
      </c>
      <c r="AI765" s="232"/>
      <c r="AJ765" s="233" t="s">
        <v>80</v>
      </c>
      <c r="AK765" s="234"/>
      <c r="AL765" s="8"/>
      <c r="AM765" s="35" t="s">
        <v>82</v>
      </c>
      <c r="AO765" s="147" t="s">
        <v>83</v>
      </c>
      <c r="AP765" s="4"/>
      <c r="AQ765" s="44"/>
      <c r="AR765" s="44"/>
      <c r="AS765" s="44"/>
      <c r="AT765" s="44"/>
    </row>
    <row r="766" spans="2:46" ht="18.649999999999999" customHeight="1" thickTop="1" thickBot="1">
      <c r="B766" s="55">
        <v>2.2000000000000002</v>
      </c>
      <c r="D766" s="37">
        <v>1</v>
      </c>
      <c r="E766" s="38">
        <v>0</v>
      </c>
      <c r="F766" s="39">
        <v>0</v>
      </c>
      <c r="G766" s="40">
        <f t="shared" ref="G766" si="2477">-1/($E$8*$B766)</f>
        <v>-0.29053636363636359</v>
      </c>
      <c r="I766" s="37">
        <v>1</v>
      </c>
      <c r="J766" s="41">
        <v>0</v>
      </c>
      <c r="K766" s="39">
        <v>0</v>
      </c>
      <c r="L766" s="40">
        <v>0</v>
      </c>
      <c r="N766" s="37">
        <f t="shared" ref="N766" si="2478">D766*I766+F766*I769-E766*J766-G766*J769</f>
        <v>0.85044804309478628</v>
      </c>
      <c r="O766" s="41">
        <f t="shared" ref="O766" si="2479">(D766*J766+E766*I766+F766*J769+G766*I769)</f>
        <v>0</v>
      </c>
      <c r="P766" s="39">
        <f t="shared" ref="P766" si="2480">D766*K766+F766*K769-E766*L766-G766*L769</f>
        <v>0</v>
      </c>
      <c r="Q766" s="40">
        <f t="shared" ref="Q766" si="2481">(D766*L766+E766*K766+F766*L769+G766*K769)</f>
        <v>-0.29053636363636359</v>
      </c>
      <c r="S766" s="37">
        <v>1</v>
      </c>
      <c r="T766" s="38">
        <v>0</v>
      </c>
      <c r="U766" s="39">
        <v>0</v>
      </c>
      <c r="V766" s="40">
        <f t="shared" ref="V766" si="2482">-1/($T$8*$B766)</f>
        <v>-0.56899090909090899</v>
      </c>
      <c r="X766" s="37">
        <f t="shared" ref="X766" si="2483">N766*S766+P766*S769-O766*T766-Q766*T769</f>
        <v>0.85044804309478628</v>
      </c>
      <c r="Y766" s="41">
        <f t="shared" ref="Y766" si="2484">(N766*T766+O766*S766+P766*T769+Q766*S769)</f>
        <v>0</v>
      </c>
      <c r="Z766" s="39">
        <f t="shared" ref="Z766" si="2485">N766*U766+P766*U769-O766*V766-Q766*V769</f>
        <v>0</v>
      </c>
      <c r="AA766" s="40">
        <f t="shared" ref="AA766" si="2486">(N766*V766+O766*U766+P766*V769+Q766*U769)</f>
        <v>-0.77443356881145053</v>
      </c>
      <c r="AB766" s="8"/>
      <c r="AC766" s="37">
        <v>1</v>
      </c>
      <c r="AD766" s="38">
        <v>0</v>
      </c>
      <c r="AE766" s="39">
        <v>0</v>
      </c>
      <c r="AF766" s="40">
        <v>0</v>
      </c>
      <c r="AH766" s="37">
        <f>X766*AC766+Z766*AC769-Y766*AD766-AA766*AD769</f>
        <v>0.56603731494878118</v>
      </c>
      <c r="AI766" s="41">
        <f>(X766*AD766+Y766*AC766+Z766*AD769+AA766*AC769)</f>
        <v>0</v>
      </c>
      <c r="AJ766" s="39">
        <f>X766*AE766+Z766*AE769-Y766*AF766-AA766*AF769</f>
        <v>0</v>
      </c>
      <c r="AK766" s="40">
        <f>(X766*AF766+Y766*AE766+Z766*AF769+AA766*AE769)</f>
        <v>-0.77443356881145053</v>
      </c>
      <c r="AL766" s="8"/>
      <c r="AM766" s="43">
        <f t="shared" ref="AM766" si="2487">20*LOG((2*$AH$8)/(($AH$8*AH766+AJ766+$AH$8*AH769+AJ769)^2+($AH$8*AI766+AK766+$AH$8*AI769+AK769)^2)^0.5)</f>
        <v>-2.1555770962202663E-2</v>
      </c>
      <c r="AO766" s="148">
        <f t="shared" ref="AO766" si="2488">((AH766^2+AI766^2)/(AH769^2+AI769^2))^0.5</f>
        <v>0.73090603411016586</v>
      </c>
      <c r="AP766" s="4"/>
      <c r="AQ766" s="44"/>
      <c r="AR766" s="44"/>
      <c r="AS766" s="44"/>
      <c r="AT766" s="44"/>
    </row>
    <row r="767" spans="2:46" ht="18.649999999999999" customHeight="1" thickBot="1">
      <c r="D767" s="45"/>
      <c r="G767" s="46"/>
      <c r="I767" s="45"/>
      <c r="L767" s="46"/>
      <c r="N767" s="45"/>
      <c r="Q767" s="46"/>
      <c r="S767" s="45"/>
      <c r="V767" s="46"/>
      <c r="X767" s="45"/>
      <c r="AA767" s="46"/>
      <c r="AC767" s="45"/>
      <c r="AF767" s="46"/>
      <c r="AH767" s="45"/>
      <c r="AK767" s="46"/>
      <c r="AO767" s="149"/>
      <c r="AP767" s="149"/>
      <c r="AQ767" s="44"/>
      <c r="AR767" s="44"/>
      <c r="AS767" s="44"/>
      <c r="AT767" s="44"/>
    </row>
    <row r="768" spans="2:46" ht="18.649999999999999" customHeight="1" thickBot="1">
      <c r="D768" s="227" t="s">
        <v>70</v>
      </c>
      <c r="E768" s="228"/>
      <c r="F768" s="229" t="s">
        <v>71</v>
      </c>
      <c r="G768" s="230"/>
      <c r="H768" s="203"/>
      <c r="I768" s="231" t="s">
        <v>15</v>
      </c>
      <c r="J768" s="232"/>
      <c r="K768" s="233" t="s">
        <v>16</v>
      </c>
      <c r="L768" s="234"/>
      <c r="M768" s="30"/>
      <c r="N768" s="231" t="s">
        <v>72</v>
      </c>
      <c r="O768" s="232"/>
      <c r="P768" s="233" t="s">
        <v>73</v>
      </c>
      <c r="Q768" s="234"/>
      <c r="R768" s="30"/>
      <c r="S768" s="227" t="s">
        <v>74</v>
      </c>
      <c r="T768" s="228"/>
      <c r="U768" s="229" t="s">
        <v>75</v>
      </c>
      <c r="V768" s="230"/>
      <c r="W768" s="8"/>
      <c r="X768" s="231" t="s">
        <v>76</v>
      </c>
      <c r="Y768" s="232"/>
      <c r="Z768" s="233" t="s">
        <v>77</v>
      </c>
      <c r="AA768" s="234"/>
      <c r="AB768" s="8"/>
      <c r="AC768" s="231" t="s">
        <v>78</v>
      </c>
      <c r="AD768" s="232"/>
      <c r="AE768" s="233" t="s">
        <v>17</v>
      </c>
      <c r="AF768" s="234"/>
      <c r="AG768" s="8"/>
      <c r="AH768" s="231" t="s">
        <v>79</v>
      </c>
      <c r="AI768" s="232"/>
      <c r="AJ768" s="233" t="s">
        <v>80</v>
      </c>
      <c r="AK768" s="234"/>
      <c r="AL768" s="8"/>
      <c r="AM768" s="52" t="s">
        <v>84</v>
      </c>
      <c r="AO768" s="150" t="s">
        <v>85</v>
      </c>
      <c r="AP768" s="149"/>
      <c r="AQ768" s="44"/>
      <c r="AR768" s="44"/>
      <c r="AS768" s="44"/>
      <c r="AT768" s="44"/>
    </row>
    <row r="769" spans="2:46" ht="18.649999999999999" customHeight="1" thickTop="1" thickBot="1">
      <c r="D769" s="37">
        <v>0</v>
      </c>
      <c r="E769" s="41">
        <v>0</v>
      </c>
      <c r="F769" s="39">
        <v>1</v>
      </c>
      <c r="G769" s="40">
        <v>0</v>
      </c>
      <c r="I769" s="37">
        <v>0</v>
      </c>
      <c r="J769" s="41">
        <f t="shared" ref="J769" si="2489">IF(0=(1-$J$8*$K$8*$B766^2),10^14,$B766*$K$8/(1-$J$8*$K$8*$B766^2))</f>
        <v>-0.51474436808327884</v>
      </c>
      <c r="K769" s="39">
        <v>1</v>
      </c>
      <c r="L769" s="40">
        <v>0</v>
      </c>
      <c r="N769" s="37">
        <f t="shared" ref="N769" si="2490">D769*I766+F769*I769-E769*J766-G769*J769</f>
        <v>0</v>
      </c>
      <c r="O769" s="41">
        <f t="shared" ref="O769" si="2491">(D769*J766+E769*I766+F769*J769+G769*I769)</f>
        <v>-0.51474436808327884</v>
      </c>
      <c r="P769" s="39">
        <f t="shared" ref="P769" si="2492">D769*K766+F769*K769-E769*L766-G769*L769</f>
        <v>1</v>
      </c>
      <c r="Q769" s="40">
        <f t="shared" ref="Q769" si="2493">(D769*L766+E769*K766+F769*L769+G769*K769)</f>
        <v>0</v>
      </c>
      <c r="S769" s="37">
        <v>0</v>
      </c>
      <c r="T769" s="41">
        <v>0</v>
      </c>
      <c r="U769" s="39">
        <v>1</v>
      </c>
      <c r="V769" s="40">
        <v>0</v>
      </c>
      <c r="X769" s="37">
        <f t="shared" ref="X769" si="2494">N769*S766+P769*S769-O769*T766-Q769*T769</f>
        <v>0</v>
      </c>
      <c r="Y769" s="41">
        <f t="shared" ref="Y769" si="2495">(N769*T766+O769*S766+P769*T769+Q769*S769)</f>
        <v>-0.51474436808327884</v>
      </c>
      <c r="Z769" s="39">
        <f t="shared" ref="Z769" si="2496">N769*U766+P769*U769-O769*V766-Q769*V769</f>
        <v>0.7071151340548697</v>
      </c>
      <c r="AA769" s="40">
        <f t="shared" ref="AA769" si="2497">(N769*V766+O769*U766+P769*V769+Q769*U769)</f>
        <v>0</v>
      </c>
      <c r="AB769" s="8"/>
      <c r="AC769" s="37">
        <v>0</v>
      </c>
      <c r="AD769" s="40">
        <f>-1/($AD$8*$B766)</f>
        <v>-0.36724999999999991</v>
      </c>
      <c r="AE769" s="39">
        <v>1</v>
      </c>
      <c r="AF769" s="40">
        <v>0</v>
      </c>
      <c r="AH769" s="37">
        <f>X769*AC766+Z769*AC769-Y769*AD766-AA769*AD769</f>
        <v>0</v>
      </c>
      <c r="AI769" s="41">
        <f>(X769*AD766+Y769*AC766+Z769*AD769+AA769*AC769)</f>
        <v>-0.77443240106492972</v>
      </c>
      <c r="AJ769" s="39">
        <f>X769*AE766+Z769*AE769-Y769*AF766-AA769*AF769</f>
        <v>0.7071151340548697</v>
      </c>
      <c r="AK769" s="40">
        <f>(X769*AF766+Y769*AE766+Z769*AF769+AA769*AE769)</f>
        <v>0</v>
      </c>
      <c r="AL769" s="8"/>
      <c r="AM769" s="54">
        <f t="shared" ref="AM769" si="2498">(180/PI())*ATAN(-1*(($AH757*AI766+AK766+$AH$8*AI769+AK769)/($AH$8*AH766+AJ766+$AH$8*AH769+AJ769)))</f>
        <v>50.580134791653116</v>
      </c>
      <c r="AO769" s="151">
        <f t="shared" ref="AO769" si="2499">20*LOG(((($AH$8*AH766+AJ766-$AH$8*AH769-AJ769)^2+($AH$8*AI766+AK766-$AH$8*AI769-AK769)^2)/(($AH$8*AH766+AJ766+$AH$8*AH769+AJ769)^2+($AH$8*AI766+AK766+$AH$8*AI769+AK769)^2))^0.5)</f>
        <v>-23.05298093643561</v>
      </c>
      <c r="AP769" s="149"/>
      <c r="AQ769" s="44"/>
      <c r="AR769" s="44"/>
      <c r="AS769" s="44"/>
      <c r="AT769" s="44"/>
    </row>
    <row r="770" spans="2:46" ht="18.649999999999999" customHeight="1">
      <c r="AO770" s="48"/>
    </row>
    <row r="771" spans="2:46" ht="18.649999999999999" customHeight="1" thickBot="1">
      <c r="E771" s="29" t="s">
        <v>9</v>
      </c>
      <c r="J771" s="29" t="s">
        <v>10</v>
      </c>
      <c r="O771" s="29" t="s">
        <v>11</v>
      </c>
      <c r="T771" s="29" t="s">
        <v>12</v>
      </c>
      <c r="Y771" s="29" t="s">
        <v>13</v>
      </c>
      <c r="AD771" s="29" t="s">
        <v>12</v>
      </c>
      <c r="AI771" s="29" t="s">
        <v>81</v>
      </c>
    </row>
    <row r="772" spans="2:46" ht="18.649999999999999" customHeight="1" thickBot="1">
      <c r="B772" s="28"/>
      <c r="D772" s="227" t="s">
        <v>70</v>
      </c>
      <c r="E772" s="228"/>
      <c r="F772" s="229" t="s">
        <v>71</v>
      </c>
      <c r="G772" s="230"/>
      <c r="H772" s="203"/>
      <c r="I772" s="231" t="s">
        <v>15</v>
      </c>
      <c r="J772" s="232"/>
      <c r="K772" s="233" t="s">
        <v>16</v>
      </c>
      <c r="L772" s="234"/>
      <c r="M772" s="30"/>
      <c r="N772" s="231" t="s">
        <v>72</v>
      </c>
      <c r="O772" s="232"/>
      <c r="P772" s="233" t="s">
        <v>73</v>
      </c>
      <c r="Q772" s="234"/>
      <c r="R772" s="30"/>
      <c r="S772" s="227" t="s">
        <v>74</v>
      </c>
      <c r="T772" s="228"/>
      <c r="U772" s="229" t="s">
        <v>75</v>
      </c>
      <c r="V772" s="230"/>
      <c r="W772" s="8"/>
      <c r="X772" s="231" t="s">
        <v>76</v>
      </c>
      <c r="Y772" s="232"/>
      <c r="Z772" s="233" t="s">
        <v>77</v>
      </c>
      <c r="AA772" s="234"/>
      <c r="AB772" s="8"/>
      <c r="AC772" s="231" t="s">
        <v>78</v>
      </c>
      <c r="AD772" s="232"/>
      <c r="AE772" s="233" t="s">
        <v>17</v>
      </c>
      <c r="AF772" s="234"/>
      <c r="AG772" s="8"/>
      <c r="AH772" s="231" t="s">
        <v>79</v>
      </c>
      <c r="AI772" s="232"/>
      <c r="AJ772" s="233" t="s">
        <v>80</v>
      </c>
      <c r="AK772" s="234"/>
      <c r="AL772" s="8"/>
      <c r="AM772" s="35" t="s">
        <v>82</v>
      </c>
      <c r="AO772" s="147" t="s">
        <v>83</v>
      </c>
      <c r="AP772" s="4"/>
      <c r="AQ772" s="44"/>
      <c r="AR772" s="44"/>
      <c r="AS772" s="44"/>
      <c r="AT772" s="44"/>
    </row>
    <row r="773" spans="2:46" ht="18.649999999999999" customHeight="1" thickTop="1" thickBot="1">
      <c r="B773" s="55">
        <v>2.2200000000000002</v>
      </c>
      <c r="D773" s="37">
        <v>1</v>
      </c>
      <c r="E773" s="38">
        <v>0</v>
      </c>
      <c r="F773" s="39">
        <v>0</v>
      </c>
      <c r="G773" s="40">
        <f t="shared" ref="G773" si="2500">-1/($E$8*$B773)</f>
        <v>-0.28791891891891885</v>
      </c>
      <c r="I773" s="37">
        <v>1</v>
      </c>
      <c r="J773" s="41">
        <v>0</v>
      </c>
      <c r="K773" s="39">
        <v>0</v>
      </c>
      <c r="L773" s="40">
        <v>0</v>
      </c>
      <c r="N773" s="37">
        <f t="shared" ref="N773" si="2501">D773*I773+F773*I776-E773*J773-G773*J776</f>
        <v>0.85325066722189002</v>
      </c>
      <c r="O773" s="41">
        <f t="shared" ref="O773" si="2502">(D773*J773+E773*I773+F773*J776+G773*I776)</f>
        <v>0</v>
      </c>
      <c r="P773" s="39">
        <f t="shared" ref="P773" si="2503">D773*K773+F773*K776-E773*L773-G773*L776</f>
        <v>0</v>
      </c>
      <c r="Q773" s="40">
        <f t="shared" ref="Q773" si="2504">(D773*L773+E773*K773+F773*L776+G773*K776)</f>
        <v>-0.28791891891891885</v>
      </c>
      <c r="S773" s="37">
        <v>1</v>
      </c>
      <c r="T773" s="38">
        <v>0</v>
      </c>
      <c r="U773" s="39">
        <v>0</v>
      </c>
      <c r="V773" s="40">
        <f t="shared" ref="V773" si="2505">-1/($T$8*$B773)</f>
        <v>-0.56386486486486476</v>
      </c>
      <c r="X773" s="37">
        <f t="shared" ref="X773" si="2506">N773*S773+P773*S776-O773*T773-Q773*T776</f>
        <v>0.85325066722189002</v>
      </c>
      <c r="Y773" s="41">
        <f t="shared" ref="Y773" si="2507">(N773*T773+O773*S773+P773*T776+Q773*S776)</f>
        <v>0</v>
      </c>
      <c r="Z773" s="39">
        <f t="shared" ref="Z773" si="2508">N773*U773+P773*U776-O773*V773-Q773*V776</f>
        <v>0</v>
      </c>
      <c r="AA773" s="40">
        <f t="shared" ref="AA773" si="2509">(N773*V773+O773*U773+P773*V776+Q773*U776)</f>
        <v>-0.76903699108784562</v>
      </c>
      <c r="AB773" s="8"/>
      <c r="AC773" s="37">
        <v>1</v>
      </c>
      <c r="AD773" s="38">
        <v>0</v>
      </c>
      <c r="AE773" s="39">
        <v>0</v>
      </c>
      <c r="AF773" s="40">
        <v>0</v>
      </c>
      <c r="AH773" s="37">
        <f>X773*AC773+Z773*AC776-Y773*AD773-AA773*AD776</f>
        <v>0.57336623616359061</v>
      </c>
      <c r="AI773" s="41">
        <f>(X773*AD773+Y773*AC773+Z773*AD776+AA773*AC776)</f>
        <v>0</v>
      </c>
      <c r="AJ773" s="39">
        <f>X773*AE773+Z773*AE776-Y773*AF773-AA773*AF776</f>
        <v>0</v>
      </c>
      <c r="AK773" s="40">
        <f>(X773*AF773+Y773*AE773+Z773*AF776+AA773*AE776)</f>
        <v>-0.76903699108784562</v>
      </c>
      <c r="AL773" s="8"/>
      <c r="AM773" s="43">
        <f t="shared" ref="AM773" si="2510">20*LOG((2*$AH$8)/(($AH$8*AH773+AJ773+$AH$8*AH776+AJ776)^2+($AH$8*AI773+AK773+$AH$8*AI776+AK776)^2)^0.5)</f>
        <v>-2.0998440151372037E-2</v>
      </c>
      <c r="AO773" s="148">
        <f t="shared" ref="AO773" si="2511">((AH773^2+AI773^2)/(AH776^2+AI776^2))^0.5</f>
        <v>0.74556502408449443</v>
      </c>
      <c r="AP773" s="4"/>
      <c r="AQ773" s="44"/>
      <c r="AR773" s="44"/>
      <c r="AS773" s="44"/>
      <c r="AT773" s="44"/>
    </row>
    <row r="774" spans="2:46" ht="18.649999999999999" customHeight="1" thickBot="1">
      <c r="D774" s="45"/>
      <c r="G774" s="46"/>
      <c r="I774" s="45"/>
      <c r="L774" s="46"/>
      <c r="N774" s="45"/>
      <c r="Q774" s="46"/>
      <c r="S774" s="45"/>
      <c r="V774" s="46"/>
      <c r="X774" s="45"/>
      <c r="AA774" s="46"/>
      <c r="AC774" s="45"/>
      <c r="AF774" s="46"/>
      <c r="AH774" s="45"/>
      <c r="AK774" s="46"/>
      <c r="AO774" s="149"/>
      <c r="AP774" s="149"/>
      <c r="AQ774" s="44"/>
      <c r="AR774" s="44"/>
      <c r="AS774" s="44"/>
      <c r="AT774" s="44"/>
    </row>
    <row r="775" spans="2:46" ht="18.649999999999999" customHeight="1" thickBot="1">
      <c r="D775" s="227" t="s">
        <v>70</v>
      </c>
      <c r="E775" s="228"/>
      <c r="F775" s="229" t="s">
        <v>71</v>
      </c>
      <c r="G775" s="230"/>
      <c r="H775" s="203"/>
      <c r="I775" s="231" t="s">
        <v>15</v>
      </c>
      <c r="J775" s="232"/>
      <c r="K775" s="233" t="s">
        <v>16</v>
      </c>
      <c r="L775" s="234"/>
      <c r="M775" s="30"/>
      <c r="N775" s="231" t="s">
        <v>72</v>
      </c>
      <c r="O775" s="232"/>
      <c r="P775" s="233" t="s">
        <v>73</v>
      </c>
      <c r="Q775" s="234"/>
      <c r="R775" s="30"/>
      <c r="S775" s="227" t="s">
        <v>74</v>
      </c>
      <c r="T775" s="228"/>
      <c r="U775" s="229" t="s">
        <v>75</v>
      </c>
      <c r="V775" s="230"/>
      <c r="W775" s="8"/>
      <c r="X775" s="231" t="s">
        <v>76</v>
      </c>
      <c r="Y775" s="232"/>
      <c r="Z775" s="233" t="s">
        <v>77</v>
      </c>
      <c r="AA775" s="234"/>
      <c r="AB775" s="8"/>
      <c r="AC775" s="231" t="s">
        <v>78</v>
      </c>
      <c r="AD775" s="232"/>
      <c r="AE775" s="233" t="s">
        <v>17</v>
      </c>
      <c r="AF775" s="234"/>
      <c r="AG775" s="8"/>
      <c r="AH775" s="231" t="s">
        <v>79</v>
      </c>
      <c r="AI775" s="232"/>
      <c r="AJ775" s="233" t="s">
        <v>80</v>
      </c>
      <c r="AK775" s="234"/>
      <c r="AL775" s="8"/>
      <c r="AM775" s="52" t="s">
        <v>84</v>
      </c>
      <c r="AO775" s="150" t="s">
        <v>85</v>
      </c>
      <c r="AP775" s="149"/>
      <c r="AQ775" s="44"/>
      <c r="AR775" s="44"/>
      <c r="AS775" s="44"/>
      <c r="AT775" s="44"/>
    </row>
    <row r="776" spans="2:46" ht="18.649999999999999" customHeight="1" thickTop="1" thickBot="1">
      <c r="D776" s="37">
        <v>0</v>
      </c>
      <c r="E776" s="41">
        <v>0</v>
      </c>
      <c r="F776" s="39">
        <v>1</v>
      </c>
      <c r="G776" s="40">
        <v>0</v>
      </c>
      <c r="I776" s="37">
        <v>0</v>
      </c>
      <c r="J776" s="41">
        <f t="shared" ref="J776" si="2512">IF(0=(1-$J$8*$K$8*$B773^2),10^14,$B773*$K$8/(1-$J$8*$K$8*$B773^2))</f>
        <v>-0.50968978811509169</v>
      </c>
      <c r="K776" s="39">
        <v>1</v>
      </c>
      <c r="L776" s="40">
        <v>0</v>
      </c>
      <c r="N776" s="37">
        <f t="shared" ref="N776" si="2513">D776*I773+F776*I776-E776*J773-G776*J776</f>
        <v>0</v>
      </c>
      <c r="O776" s="41">
        <f t="shared" ref="O776" si="2514">(D776*J773+E776*I773+F776*J776+G776*I776)</f>
        <v>-0.50968978811509169</v>
      </c>
      <c r="P776" s="39">
        <f t="shared" ref="P776" si="2515">D776*K773+F776*K776-E776*L773-G776*L776</f>
        <v>1</v>
      </c>
      <c r="Q776" s="40">
        <f t="shared" ref="Q776" si="2516">(D776*L773+E776*K773+F776*L776+G776*K776)</f>
        <v>0</v>
      </c>
      <c r="S776" s="37">
        <v>0</v>
      </c>
      <c r="T776" s="41">
        <v>0</v>
      </c>
      <c r="U776" s="39">
        <v>1</v>
      </c>
      <c r="V776" s="40">
        <v>0</v>
      </c>
      <c r="X776" s="37">
        <f t="shared" ref="X776" si="2517">N776*S773+P776*S776-O776*T773-Q776*T776</f>
        <v>0</v>
      </c>
      <c r="Y776" s="41">
        <f t="shared" ref="Y776" si="2518">(N776*T773+O776*S773+P776*T776+Q776*S776)</f>
        <v>-0.50968978811509169</v>
      </c>
      <c r="Z776" s="39">
        <f t="shared" ref="Z776" si="2519">N776*U773+P776*U776-O776*V773-Q776*V776</f>
        <v>0.71260383650148229</v>
      </c>
      <c r="AA776" s="40">
        <f t="shared" ref="AA776" si="2520">(N776*V773+O776*U773+P776*V776+Q776*U776)</f>
        <v>0</v>
      </c>
      <c r="AB776" s="8"/>
      <c r="AC776" s="37">
        <v>0</v>
      </c>
      <c r="AD776" s="40">
        <f>-1/($AD$8*$B773)</f>
        <v>-0.36394144144144136</v>
      </c>
      <c r="AE776" s="39">
        <v>1</v>
      </c>
      <c r="AF776" s="40">
        <v>0</v>
      </c>
      <c r="AH776" s="37">
        <f>X776*AC773+Z776*AC776-Y776*AD773-AA776*AD776</f>
        <v>0</v>
      </c>
      <c r="AI776" s="41">
        <f>(X776*AD773+Y776*AC773+Z776*AD776+AA776*AC776)</f>
        <v>-0.76903585554814236</v>
      </c>
      <c r="AJ776" s="39">
        <f>X776*AE773+Z776*AE776-Y776*AF773-AA776*AF776</f>
        <v>0.71260383650148229</v>
      </c>
      <c r="AK776" s="40">
        <f>(X776*AF773+Y776*AE773+Z776*AF776+AA776*AE776)</f>
        <v>0</v>
      </c>
      <c r="AL776" s="8"/>
      <c r="AM776" s="54">
        <f t="shared" ref="AM776" si="2521">(180/PI())*ATAN(-1*(($AH764*AI773+AK773+$AH$8*AI776+AK776)/($AH$8*AH773+AJ773+$AH$8*AH776+AJ776)))</f>
        <v>50.101281320312069</v>
      </c>
      <c r="AO776" s="151">
        <f t="shared" ref="AO776" si="2522">20*LOG(((($AH$8*AH773+AJ773-$AH$8*AH776-AJ776)^2+($AH$8*AI773+AK773-$AH$8*AI776-AK776)^2)/(($AH$8*AH773+AJ773+$AH$8*AH776+AJ776)^2+($AH$8*AI773+AK773+$AH$8*AI776+AK776)^2))^0.5)</f>
        <v>-23.166467754805844</v>
      </c>
      <c r="AP776" s="149"/>
      <c r="AQ776" s="44"/>
      <c r="AR776" s="44"/>
      <c r="AS776" s="44"/>
      <c r="AT776" s="44"/>
    </row>
    <row r="777" spans="2:46" ht="18.649999999999999" customHeight="1">
      <c r="AO777" s="48"/>
    </row>
    <row r="778" spans="2:46" ht="18.649999999999999" customHeight="1" thickBot="1">
      <c r="E778" s="29" t="s">
        <v>9</v>
      </c>
      <c r="J778" s="29" t="s">
        <v>10</v>
      </c>
      <c r="O778" s="29" t="s">
        <v>11</v>
      </c>
      <c r="T778" s="29" t="s">
        <v>12</v>
      </c>
      <c r="Y778" s="29" t="s">
        <v>13</v>
      </c>
      <c r="AD778" s="29" t="s">
        <v>12</v>
      </c>
      <c r="AI778" s="29" t="s">
        <v>81</v>
      </c>
    </row>
    <row r="779" spans="2:46" ht="18.649999999999999" customHeight="1" thickBot="1">
      <c r="B779" s="28"/>
      <c r="D779" s="227" t="s">
        <v>70</v>
      </c>
      <c r="E779" s="228"/>
      <c r="F779" s="229" t="s">
        <v>71</v>
      </c>
      <c r="G779" s="230"/>
      <c r="H779" s="203"/>
      <c r="I779" s="231" t="s">
        <v>15</v>
      </c>
      <c r="J779" s="232"/>
      <c r="K779" s="233" t="s">
        <v>16</v>
      </c>
      <c r="L779" s="234"/>
      <c r="M779" s="30"/>
      <c r="N779" s="231" t="s">
        <v>72</v>
      </c>
      <c r="O779" s="232"/>
      <c r="P779" s="233" t="s">
        <v>73</v>
      </c>
      <c r="Q779" s="234"/>
      <c r="R779" s="30"/>
      <c r="S779" s="227" t="s">
        <v>74</v>
      </c>
      <c r="T779" s="228"/>
      <c r="U779" s="229" t="s">
        <v>75</v>
      </c>
      <c r="V779" s="230"/>
      <c r="W779" s="8"/>
      <c r="X779" s="231" t="s">
        <v>76</v>
      </c>
      <c r="Y779" s="232"/>
      <c r="Z779" s="233" t="s">
        <v>77</v>
      </c>
      <c r="AA779" s="234"/>
      <c r="AB779" s="8"/>
      <c r="AC779" s="231" t="s">
        <v>78</v>
      </c>
      <c r="AD779" s="232"/>
      <c r="AE779" s="233" t="s">
        <v>17</v>
      </c>
      <c r="AF779" s="234"/>
      <c r="AG779" s="8"/>
      <c r="AH779" s="231" t="s">
        <v>79</v>
      </c>
      <c r="AI779" s="232"/>
      <c r="AJ779" s="233" t="s">
        <v>80</v>
      </c>
      <c r="AK779" s="234"/>
      <c r="AL779" s="8"/>
      <c r="AM779" s="35" t="s">
        <v>82</v>
      </c>
      <c r="AO779" s="147" t="s">
        <v>83</v>
      </c>
      <c r="AP779" s="4"/>
      <c r="AQ779" s="44"/>
      <c r="AR779" s="44"/>
      <c r="AS779" s="44"/>
      <c r="AT779" s="44"/>
    </row>
    <row r="780" spans="2:46" ht="18.649999999999999" customHeight="1" thickTop="1" thickBot="1">
      <c r="B780" s="55">
        <v>2.2400000000000002</v>
      </c>
      <c r="D780" s="37">
        <v>1</v>
      </c>
      <c r="E780" s="38">
        <v>0</v>
      </c>
      <c r="F780" s="39">
        <v>0</v>
      </c>
      <c r="G780" s="40">
        <f t="shared" ref="G780" si="2523">-1/($E$8*$B780)</f>
        <v>-0.28534821428571422</v>
      </c>
      <c r="I780" s="37">
        <v>1</v>
      </c>
      <c r="J780" s="41">
        <v>0</v>
      </c>
      <c r="K780" s="39">
        <v>0</v>
      </c>
      <c r="L780" s="40">
        <v>0</v>
      </c>
      <c r="N780" s="37">
        <f t="shared" ref="N780" si="2524">D780*I780+F780*I783-E780*J780-G780*J783</f>
        <v>0.85597415713456315</v>
      </c>
      <c r="O780" s="41">
        <f t="shared" ref="O780" si="2525">(D780*J780+E780*I780+F780*J783+G780*I783)</f>
        <v>0</v>
      </c>
      <c r="P780" s="39">
        <f t="shared" ref="P780" si="2526">D780*K780+F780*K783-E780*L780-G780*L783</f>
        <v>0</v>
      </c>
      <c r="Q780" s="40">
        <f t="shared" ref="Q780" si="2527">(D780*L780+E780*K780+F780*L783+G780*K783)</f>
        <v>-0.28534821428571422</v>
      </c>
      <c r="S780" s="37">
        <v>1</v>
      </c>
      <c r="T780" s="38">
        <v>0</v>
      </c>
      <c r="U780" s="39">
        <v>0</v>
      </c>
      <c r="V780" s="40">
        <f t="shared" ref="V780" si="2528">-1/($T$8*$B780)</f>
        <v>-0.558830357142857</v>
      </c>
      <c r="X780" s="37">
        <f t="shared" ref="X780" si="2529">N780*S780+P780*S783-O780*T780-Q780*T783</f>
        <v>0.85597415713456315</v>
      </c>
      <c r="Y780" s="41">
        <f t="shared" ref="Y780" si="2530">(N780*T780+O780*S780+P780*T783+Q780*S783)</f>
        <v>0</v>
      </c>
      <c r="Z780" s="39">
        <f t="shared" ref="Z780" si="2531">N780*U780+P780*U783-O780*V780-Q780*V783</f>
        <v>0</v>
      </c>
      <c r="AA780" s="40">
        <f t="shared" ref="AA780" si="2532">(N780*V780+O780*U780+P780*V783+Q780*U783)</f>
        <v>-0.76369255822227822</v>
      </c>
      <c r="AB780" s="8"/>
      <c r="AC780" s="37">
        <v>1</v>
      </c>
      <c r="AD780" s="38">
        <v>0</v>
      </c>
      <c r="AE780" s="39">
        <v>0</v>
      </c>
      <c r="AF780" s="40">
        <v>0</v>
      </c>
      <c r="AH780" s="37">
        <f>X780*AC780+Z780*AC783-Y780*AD780-AA780*AD783</f>
        <v>0.58051638819898743</v>
      </c>
      <c r="AI780" s="41">
        <f>(X780*AD780+Y780*AC780+Z780*AD783+AA780*AC783)</f>
        <v>0</v>
      </c>
      <c r="AJ780" s="39">
        <f>X780*AE780+Z780*AE783-Y780*AF780-AA780*AF783</f>
        <v>0</v>
      </c>
      <c r="AK780" s="40">
        <f>(X780*AF780+Y780*AE780+Z780*AF783+AA780*AE783)</f>
        <v>-0.76369255822227822</v>
      </c>
      <c r="AL780" s="8"/>
      <c r="AM780" s="43">
        <f t="shared" ref="AM780" si="2533">20*LOG((2*$AH$8)/(($AH$8*AH780+AJ780+$AH$8*AH783+AJ783)^2+($AH$8*AI780+AK780+$AH$8*AI783+AK783)^2)^0.5)</f>
        <v>-2.0455422328293858E-2</v>
      </c>
      <c r="AO780" s="148">
        <f t="shared" ref="AO780" si="2534">((AH780^2+AI780^2)/(AH783^2+AI783^2))^0.5</f>
        <v>0.76014519395342717</v>
      </c>
      <c r="AP780" s="4"/>
      <c r="AQ780" s="44"/>
      <c r="AR780" s="44"/>
      <c r="AS780" s="44"/>
      <c r="AT780" s="44"/>
    </row>
    <row r="781" spans="2:46" ht="18.649999999999999" customHeight="1" thickBot="1">
      <c r="D781" s="45"/>
      <c r="G781" s="46"/>
      <c r="I781" s="45"/>
      <c r="L781" s="46"/>
      <c r="N781" s="45"/>
      <c r="Q781" s="46"/>
      <c r="S781" s="45"/>
      <c r="V781" s="46"/>
      <c r="X781" s="45"/>
      <c r="AA781" s="46"/>
      <c r="AC781" s="45"/>
      <c r="AF781" s="46"/>
      <c r="AH781" s="45"/>
      <c r="AK781" s="46"/>
      <c r="AO781" s="149"/>
      <c r="AP781" s="149"/>
      <c r="AQ781" s="44"/>
      <c r="AR781" s="44"/>
      <c r="AS781" s="44"/>
      <c r="AT781" s="44"/>
    </row>
    <row r="782" spans="2:46" ht="18.649999999999999" customHeight="1" thickBot="1">
      <c r="D782" s="227" t="s">
        <v>70</v>
      </c>
      <c r="E782" s="228"/>
      <c r="F782" s="229" t="s">
        <v>71</v>
      </c>
      <c r="G782" s="230"/>
      <c r="H782" s="203"/>
      <c r="I782" s="231" t="s">
        <v>15</v>
      </c>
      <c r="J782" s="232"/>
      <c r="K782" s="233" t="s">
        <v>16</v>
      </c>
      <c r="L782" s="234"/>
      <c r="M782" s="30"/>
      <c r="N782" s="231" t="s">
        <v>72</v>
      </c>
      <c r="O782" s="232"/>
      <c r="P782" s="233" t="s">
        <v>73</v>
      </c>
      <c r="Q782" s="234"/>
      <c r="R782" s="30"/>
      <c r="S782" s="227" t="s">
        <v>74</v>
      </c>
      <c r="T782" s="228"/>
      <c r="U782" s="229" t="s">
        <v>75</v>
      </c>
      <c r="V782" s="230"/>
      <c r="W782" s="8"/>
      <c r="X782" s="231" t="s">
        <v>76</v>
      </c>
      <c r="Y782" s="232"/>
      <c r="Z782" s="233" t="s">
        <v>77</v>
      </c>
      <c r="AA782" s="234"/>
      <c r="AB782" s="8"/>
      <c r="AC782" s="231" t="s">
        <v>78</v>
      </c>
      <c r="AD782" s="232"/>
      <c r="AE782" s="233" t="s">
        <v>17</v>
      </c>
      <c r="AF782" s="234"/>
      <c r="AG782" s="8"/>
      <c r="AH782" s="231" t="s">
        <v>79</v>
      </c>
      <c r="AI782" s="232"/>
      <c r="AJ782" s="233" t="s">
        <v>80</v>
      </c>
      <c r="AK782" s="234"/>
      <c r="AL782" s="8"/>
      <c r="AM782" s="52" t="s">
        <v>84</v>
      </c>
      <c r="AO782" s="150" t="s">
        <v>85</v>
      </c>
      <c r="AP782" s="149"/>
      <c r="AQ782" s="44"/>
      <c r="AR782" s="44"/>
      <c r="AS782" s="44"/>
      <c r="AT782" s="44"/>
    </row>
    <row r="783" spans="2:46" ht="18.649999999999999" customHeight="1" thickTop="1" thickBot="1">
      <c r="D783" s="37">
        <v>0</v>
      </c>
      <c r="E783" s="41">
        <v>0</v>
      </c>
      <c r="F783" s="39">
        <v>1</v>
      </c>
      <c r="G783" s="40">
        <v>0</v>
      </c>
      <c r="I783" s="37">
        <v>0</v>
      </c>
      <c r="J783" s="41">
        <f t="shared" ref="J783" si="2535">IF(0=(1-$J$8*$K$8*$B780^2),10^14,$B780*$K$8/(1-$J$8*$K$8*$B780^2))</f>
        <v>-0.50473714449541363</v>
      </c>
      <c r="K783" s="39">
        <v>1</v>
      </c>
      <c r="L783" s="40">
        <v>0</v>
      </c>
      <c r="N783" s="37">
        <f t="shared" ref="N783" si="2536">D783*I780+F783*I783-E783*J780-G783*J783</f>
        <v>0</v>
      </c>
      <c r="O783" s="41">
        <f t="shared" ref="O783" si="2537">(D783*J780+E783*I780+F783*J783+G783*I783)</f>
        <v>-0.50473714449541363</v>
      </c>
      <c r="P783" s="39">
        <f t="shared" ref="P783" si="2538">D783*K780+F783*K783-E783*L780-G783*L783</f>
        <v>1</v>
      </c>
      <c r="Q783" s="40">
        <f t="shared" ref="Q783" si="2539">(D783*L780+E783*K780+F783*L783+G783*K783)</f>
        <v>0</v>
      </c>
      <c r="S783" s="37">
        <v>0</v>
      </c>
      <c r="T783" s="41">
        <v>0</v>
      </c>
      <c r="U783" s="39">
        <v>1</v>
      </c>
      <c r="V783" s="40">
        <v>0</v>
      </c>
      <c r="X783" s="37">
        <f t="shared" ref="X783" si="2540">N783*S780+P783*S783-O783*T780-Q783*T783</f>
        <v>0</v>
      </c>
      <c r="Y783" s="41">
        <f t="shared" ref="Y783" si="2541">(N783*T780+O783*S780+P783*T783+Q783*S783)</f>
        <v>-0.50473714449541363</v>
      </c>
      <c r="Z783" s="39">
        <f t="shared" ref="Z783" si="2542">N783*U780+P783*U783-O783*V780-Q783*V783</f>
        <v>0.71793756127836217</v>
      </c>
      <c r="AA783" s="40">
        <f t="shared" ref="AA783" si="2543">(N783*V780+O783*U780+P783*V783+Q783*U783)</f>
        <v>0</v>
      </c>
      <c r="AB783" s="8"/>
      <c r="AC783" s="37">
        <v>0</v>
      </c>
      <c r="AD783" s="40">
        <f>-1/($AD$8*$B780)</f>
        <v>-0.36069196428571426</v>
      </c>
      <c r="AE783" s="39">
        <v>1</v>
      </c>
      <c r="AF783" s="40">
        <v>0</v>
      </c>
      <c r="AH783" s="37">
        <f>X783*AC780+Z783*AC783-Y783*AD780-AA783*AD783</f>
        <v>0</v>
      </c>
      <c r="AI783" s="41">
        <f>(X783*AD780+Y783*AC780+Z783*AD783+AA783*AC783)</f>
        <v>-0.76369145370740144</v>
      </c>
      <c r="AJ783" s="39">
        <f>X783*AE780+Z783*AE783-Y783*AF780-AA783*AF783</f>
        <v>0.71793756127836217</v>
      </c>
      <c r="AK783" s="40">
        <f>(X783*AF780+Y783*AE780+Z783*AF783+AA783*AE783)</f>
        <v>0</v>
      </c>
      <c r="AL783" s="8"/>
      <c r="AM783" s="54">
        <f t="shared" ref="AM783" si="2544">(180/PI())*ATAN(-1*(($AH771*AI780+AK780+$AH$8*AI783+AK783)/($AH$8*AH780+AJ780+$AH$8*AH783+AJ783)))</f>
        <v>49.631597222200483</v>
      </c>
      <c r="AO783" s="151">
        <f t="shared" ref="AO783" si="2545">20*LOG(((($AH$8*AH780+AJ780-$AH$8*AH783-AJ783)^2+($AH$8*AI780+AK780-$AH$8*AI783-AK783)^2)/(($AH$8*AH780+AJ780+$AH$8*AH783+AJ783)^2+($AH$8*AI780+AK780+$AH$8*AI783+AK783)^2))^0.5)</f>
        <v>-23.279982304857164</v>
      </c>
      <c r="AP783" s="149"/>
      <c r="AQ783" s="44"/>
      <c r="AR783" s="44"/>
      <c r="AS783" s="44"/>
      <c r="AT783" s="44"/>
    </row>
    <row r="784" spans="2:46" ht="18.649999999999999" customHeight="1">
      <c r="AO784" s="48"/>
    </row>
    <row r="785" spans="2:46" ht="18.649999999999999" customHeight="1" thickBot="1">
      <c r="E785" s="29" t="s">
        <v>9</v>
      </c>
      <c r="J785" s="29" t="s">
        <v>10</v>
      </c>
      <c r="O785" s="29" t="s">
        <v>11</v>
      </c>
      <c r="T785" s="29" t="s">
        <v>12</v>
      </c>
      <c r="Y785" s="29" t="s">
        <v>13</v>
      </c>
      <c r="AD785" s="29" t="s">
        <v>12</v>
      </c>
      <c r="AI785" s="29" t="s">
        <v>81</v>
      </c>
    </row>
    <row r="786" spans="2:46" ht="18.649999999999999" customHeight="1" thickBot="1">
      <c r="B786" s="28"/>
      <c r="D786" s="227" t="s">
        <v>70</v>
      </c>
      <c r="E786" s="228"/>
      <c r="F786" s="229" t="s">
        <v>71</v>
      </c>
      <c r="G786" s="230"/>
      <c r="H786" s="203"/>
      <c r="I786" s="231" t="s">
        <v>15</v>
      </c>
      <c r="J786" s="232"/>
      <c r="K786" s="233" t="s">
        <v>16</v>
      </c>
      <c r="L786" s="234"/>
      <c r="M786" s="30"/>
      <c r="N786" s="231" t="s">
        <v>72</v>
      </c>
      <c r="O786" s="232"/>
      <c r="P786" s="233" t="s">
        <v>73</v>
      </c>
      <c r="Q786" s="234"/>
      <c r="R786" s="30"/>
      <c r="S786" s="227" t="s">
        <v>74</v>
      </c>
      <c r="T786" s="228"/>
      <c r="U786" s="229" t="s">
        <v>75</v>
      </c>
      <c r="V786" s="230"/>
      <c r="W786" s="8"/>
      <c r="X786" s="231" t="s">
        <v>76</v>
      </c>
      <c r="Y786" s="232"/>
      <c r="Z786" s="233" t="s">
        <v>77</v>
      </c>
      <c r="AA786" s="234"/>
      <c r="AB786" s="8"/>
      <c r="AC786" s="231" t="s">
        <v>78</v>
      </c>
      <c r="AD786" s="232"/>
      <c r="AE786" s="233" t="s">
        <v>17</v>
      </c>
      <c r="AF786" s="234"/>
      <c r="AG786" s="8"/>
      <c r="AH786" s="231" t="s">
        <v>79</v>
      </c>
      <c r="AI786" s="232"/>
      <c r="AJ786" s="233" t="s">
        <v>80</v>
      </c>
      <c r="AK786" s="234"/>
      <c r="AL786" s="8"/>
      <c r="AM786" s="35" t="s">
        <v>82</v>
      </c>
      <c r="AO786" s="147" t="s">
        <v>83</v>
      </c>
      <c r="AP786" s="4"/>
      <c r="AQ786" s="44"/>
      <c r="AR786" s="44"/>
      <c r="AS786" s="44"/>
      <c r="AT786" s="44"/>
    </row>
    <row r="787" spans="2:46" ht="18.649999999999999" customHeight="1" thickTop="1" thickBot="1">
      <c r="B787" s="55">
        <v>2.2599999999999998</v>
      </c>
      <c r="D787" s="37">
        <v>1</v>
      </c>
      <c r="E787" s="38">
        <v>0</v>
      </c>
      <c r="F787" s="39">
        <v>0</v>
      </c>
      <c r="G787" s="40">
        <f t="shared" ref="G787" si="2546">-1/($E$8*$B787)</f>
        <v>-0.28282300884955752</v>
      </c>
      <c r="I787" s="37">
        <v>1</v>
      </c>
      <c r="J787" s="41">
        <v>0</v>
      </c>
      <c r="K787" s="39">
        <v>0</v>
      </c>
      <c r="L787" s="40">
        <v>0</v>
      </c>
      <c r="N787" s="37">
        <f t="shared" ref="N787" si="2547">D787*I787+F787*I790-E787*J787-G787*J790</f>
        <v>0.85862150280406291</v>
      </c>
      <c r="O787" s="41">
        <f t="shared" ref="O787" si="2548">(D787*J787+E787*I787+F787*J790+G787*I790)</f>
        <v>0</v>
      </c>
      <c r="P787" s="39">
        <f t="shared" ref="P787" si="2549">D787*K787+F787*K790-E787*L787-G787*L790</f>
        <v>0</v>
      </c>
      <c r="Q787" s="40">
        <f t="shared" ref="Q787" si="2550">(D787*L787+E787*K787+F787*L790+G787*K790)</f>
        <v>-0.28282300884955752</v>
      </c>
      <c r="S787" s="37">
        <v>1</v>
      </c>
      <c r="T787" s="38">
        <v>0</v>
      </c>
      <c r="U787" s="39">
        <v>0</v>
      </c>
      <c r="V787" s="40">
        <f t="shared" ref="V787" si="2551">-1/($T$8*$B787)</f>
        <v>-0.5538849557522123</v>
      </c>
      <c r="X787" s="37">
        <f t="shared" ref="X787" si="2552">N787*S787+P787*S790-O787*T787-Q787*T790</f>
        <v>0.85862150280406291</v>
      </c>
      <c r="Y787" s="41">
        <f t="shared" ref="Y787" si="2553">(N787*T787+O787*S787+P787*T790+Q787*S790)</f>
        <v>0</v>
      </c>
      <c r="Z787" s="39">
        <f t="shared" ref="Z787" si="2554">N787*U787+P787*U790-O787*V787-Q787*V790</f>
        <v>0</v>
      </c>
      <c r="AA787" s="40">
        <f t="shared" ref="AA787" si="2555">(N787*V787+O787*U787+P787*V790+Q787*U790)</f>
        <v>-0.75840054193808393</v>
      </c>
      <c r="AB787" s="8"/>
      <c r="AC787" s="37">
        <v>1</v>
      </c>
      <c r="AD787" s="38">
        <v>0</v>
      </c>
      <c r="AE787" s="39">
        <v>0</v>
      </c>
      <c r="AF787" s="40">
        <v>0</v>
      </c>
      <c r="AH787" s="37">
        <f>X787*AC787+Z787*AC790-Y787*AD787-AA787*AD790</f>
        <v>0.5874933090611979</v>
      </c>
      <c r="AI787" s="41">
        <f>(X787*AD787+Y787*AC787+Z787*AD790+AA787*AC790)</f>
        <v>0</v>
      </c>
      <c r="AJ787" s="39">
        <f>X787*AE787+Z787*AE790-Y787*AF787-AA787*AF790</f>
        <v>0</v>
      </c>
      <c r="AK787" s="40">
        <f>(X787*AF787+Y787*AE787+Z787*AF790+AA787*AE790)</f>
        <v>-0.75840054193808393</v>
      </c>
      <c r="AL787" s="8"/>
      <c r="AM787" s="43">
        <f t="shared" ref="AM787" si="2556">20*LOG((2*$AH$8)/(($AH$8*AH787+AJ787+$AH$8*AH790+AJ790)^2+($AH$8*AI787+AK787+$AH$8*AI790+AK790)^2)^0.5)</f>
        <v>-1.9926535745328829E-2</v>
      </c>
      <c r="AO787" s="148">
        <f t="shared" ref="AO787" si="2557">((AH787^2+AI787^2)/(AH790^2+AI790^2))^0.5</f>
        <v>0.77464889464801634</v>
      </c>
      <c r="AP787" s="4"/>
      <c r="AQ787" s="44"/>
      <c r="AR787" s="44"/>
      <c r="AS787" s="44"/>
      <c r="AT787" s="44"/>
    </row>
    <row r="788" spans="2:46" ht="18.649999999999999" customHeight="1" thickBot="1">
      <c r="D788" s="45"/>
      <c r="G788" s="46"/>
      <c r="I788" s="45"/>
      <c r="L788" s="46"/>
      <c r="N788" s="45"/>
      <c r="Q788" s="46"/>
      <c r="S788" s="45"/>
      <c r="V788" s="46"/>
      <c r="X788" s="45"/>
      <c r="AA788" s="46"/>
      <c r="AC788" s="45"/>
      <c r="AF788" s="46"/>
      <c r="AH788" s="45"/>
      <c r="AK788" s="46"/>
      <c r="AO788" s="149"/>
      <c r="AP788" s="149"/>
      <c r="AQ788" s="44"/>
      <c r="AR788" s="44"/>
      <c r="AS788" s="44"/>
      <c r="AT788" s="44"/>
    </row>
    <row r="789" spans="2:46" ht="18.649999999999999" customHeight="1" thickBot="1">
      <c r="D789" s="227" t="s">
        <v>70</v>
      </c>
      <c r="E789" s="228"/>
      <c r="F789" s="229" t="s">
        <v>71</v>
      </c>
      <c r="G789" s="230"/>
      <c r="H789" s="203"/>
      <c r="I789" s="231" t="s">
        <v>15</v>
      </c>
      <c r="J789" s="232"/>
      <c r="K789" s="233" t="s">
        <v>16</v>
      </c>
      <c r="L789" s="234"/>
      <c r="M789" s="30"/>
      <c r="N789" s="231" t="s">
        <v>72</v>
      </c>
      <c r="O789" s="232"/>
      <c r="P789" s="233" t="s">
        <v>73</v>
      </c>
      <c r="Q789" s="234"/>
      <c r="R789" s="30"/>
      <c r="S789" s="227" t="s">
        <v>74</v>
      </c>
      <c r="T789" s="228"/>
      <c r="U789" s="229" t="s">
        <v>75</v>
      </c>
      <c r="V789" s="230"/>
      <c r="W789" s="8"/>
      <c r="X789" s="231" t="s">
        <v>76</v>
      </c>
      <c r="Y789" s="232"/>
      <c r="Z789" s="233" t="s">
        <v>77</v>
      </c>
      <c r="AA789" s="234"/>
      <c r="AB789" s="8"/>
      <c r="AC789" s="231" t="s">
        <v>78</v>
      </c>
      <c r="AD789" s="232"/>
      <c r="AE789" s="233" t="s">
        <v>17</v>
      </c>
      <c r="AF789" s="234"/>
      <c r="AG789" s="8"/>
      <c r="AH789" s="231" t="s">
        <v>79</v>
      </c>
      <c r="AI789" s="232"/>
      <c r="AJ789" s="233" t="s">
        <v>80</v>
      </c>
      <c r="AK789" s="234"/>
      <c r="AL789" s="8"/>
      <c r="AM789" s="52" t="s">
        <v>84</v>
      </c>
      <c r="AO789" s="150" t="s">
        <v>85</v>
      </c>
      <c r="AP789" s="149"/>
      <c r="AQ789" s="44"/>
      <c r="AR789" s="44"/>
      <c r="AS789" s="44"/>
      <c r="AT789" s="44"/>
    </row>
    <row r="790" spans="2:46" ht="18.649999999999999" customHeight="1" thickTop="1" thickBot="1">
      <c r="D790" s="37">
        <v>0</v>
      </c>
      <c r="E790" s="41">
        <v>0</v>
      </c>
      <c r="F790" s="39">
        <v>1</v>
      </c>
      <c r="G790" s="40">
        <v>0</v>
      </c>
      <c r="I790" s="37">
        <v>0</v>
      </c>
      <c r="J790" s="41">
        <f t="shared" ref="J790" si="2558">IF(0=(1-$J$8*$K$8*$B787^2),10^14,$B787*$K$8/(1-$J$8*$K$8*$B787^2))</f>
        <v>-0.49988329369319751</v>
      </c>
      <c r="K790" s="39">
        <v>1</v>
      </c>
      <c r="L790" s="40">
        <v>0</v>
      </c>
      <c r="N790" s="37">
        <f t="shared" ref="N790" si="2559">D790*I787+F790*I790-E790*J787-G790*J790</f>
        <v>0</v>
      </c>
      <c r="O790" s="41">
        <f t="shared" ref="O790" si="2560">(D790*J787+E790*I787+F790*J790+G790*I790)</f>
        <v>-0.49988329369319751</v>
      </c>
      <c r="P790" s="39">
        <f t="shared" ref="P790" si="2561">D790*K787+F790*K790-E790*L787-G790*L790</f>
        <v>1</v>
      </c>
      <c r="Q790" s="40">
        <f t="shared" ref="Q790" si="2562">(D790*L787+E790*K787+F790*L790+G790*K790)</f>
        <v>0</v>
      </c>
      <c r="S790" s="37">
        <v>0</v>
      </c>
      <c r="T790" s="41">
        <v>0</v>
      </c>
      <c r="U790" s="39">
        <v>1</v>
      </c>
      <c r="V790" s="40">
        <v>0</v>
      </c>
      <c r="X790" s="37">
        <f t="shared" ref="X790" si="2563">N790*S787+P790*S790-O790*T787-Q790*T790</f>
        <v>0</v>
      </c>
      <c r="Y790" s="41">
        <f t="shared" ref="Y790" si="2564">(N790*T787+O790*S787+P790*T790+Q790*S790)</f>
        <v>-0.49988329369319751</v>
      </c>
      <c r="Z790" s="39">
        <f t="shared" ref="Z790" si="2565">N790*U787+P790*U790-O790*V787-Q790*V790</f>
        <v>0.72312216399147311</v>
      </c>
      <c r="AA790" s="40">
        <f t="shared" ref="AA790" si="2566">(N790*V787+O790*U787+P790*V790+Q790*U790)</f>
        <v>0</v>
      </c>
      <c r="AB790" s="8"/>
      <c r="AC790" s="37">
        <v>0</v>
      </c>
      <c r="AD790" s="40">
        <f>-1/($AD$8*$B787)</f>
        <v>-0.35750000000000004</v>
      </c>
      <c r="AE790" s="39">
        <v>1</v>
      </c>
      <c r="AF790" s="40">
        <v>0</v>
      </c>
      <c r="AH790" s="37">
        <f>X790*AC787+Z790*AC790-Y790*AD787-AA790*AD790</f>
        <v>0</v>
      </c>
      <c r="AI790" s="41">
        <f>(X790*AD787+Y790*AC787+Z790*AD790+AA790*AC790)</f>
        <v>-0.75839946732014918</v>
      </c>
      <c r="AJ790" s="39">
        <f>X790*AE787+Z790*AE790-Y790*AF787-AA790*AF790</f>
        <v>0.72312216399147311</v>
      </c>
      <c r="AK790" s="40">
        <f>(X790*AF787+Y790*AE787+Z790*AF790+AA790*AE790)</f>
        <v>0</v>
      </c>
      <c r="AL790" s="8"/>
      <c r="AM790" s="54">
        <f t="shared" ref="AM790" si="2567">(180/PI())*ATAN(-1*(($AH778*AI787+AK787+$AH$8*AI790+AK790)/($AH$8*AH787+AJ787+$AH$8*AH790+AJ790)))</f>
        <v>49.170815962717512</v>
      </c>
      <c r="AO790" s="151">
        <f t="shared" ref="AO790" si="2568">20*LOG(((($AH$8*AH787+AJ787-$AH$8*AH790-AJ790)^2+($AH$8*AI787+AK787-$AH$8*AI790-AK790)^2)/(($AH$8*AH787+AJ787+$AH$8*AH790+AJ790)^2+($AH$8*AI787+AK787+$AH$8*AI790+AK790)^2))^0.5)</f>
        <v>-23.393484545467341</v>
      </c>
      <c r="AP790" s="149"/>
      <c r="AQ790" s="44"/>
      <c r="AR790" s="44"/>
      <c r="AS790" s="44"/>
      <c r="AT790" s="44"/>
    </row>
    <row r="791" spans="2:46" ht="18.649999999999999" customHeight="1">
      <c r="AO791" s="48"/>
    </row>
    <row r="792" spans="2:46" ht="18.649999999999999" customHeight="1" thickBot="1">
      <c r="E792" s="29" t="s">
        <v>9</v>
      </c>
      <c r="J792" s="29" t="s">
        <v>10</v>
      </c>
      <c r="O792" s="29" t="s">
        <v>11</v>
      </c>
      <c r="T792" s="29" t="s">
        <v>12</v>
      </c>
      <c r="Y792" s="29" t="s">
        <v>13</v>
      </c>
      <c r="AD792" s="29" t="s">
        <v>12</v>
      </c>
      <c r="AI792" s="29" t="s">
        <v>81</v>
      </c>
    </row>
    <row r="793" spans="2:46" ht="18.649999999999999" customHeight="1" thickBot="1">
      <c r="B793" s="28"/>
      <c r="D793" s="227" t="s">
        <v>70</v>
      </c>
      <c r="E793" s="228"/>
      <c r="F793" s="229" t="s">
        <v>71</v>
      </c>
      <c r="G793" s="230"/>
      <c r="H793" s="203"/>
      <c r="I793" s="231" t="s">
        <v>15</v>
      </c>
      <c r="J793" s="232"/>
      <c r="K793" s="233" t="s">
        <v>16</v>
      </c>
      <c r="L793" s="234"/>
      <c r="M793" s="30"/>
      <c r="N793" s="231" t="s">
        <v>72</v>
      </c>
      <c r="O793" s="232"/>
      <c r="P793" s="233" t="s">
        <v>73</v>
      </c>
      <c r="Q793" s="234"/>
      <c r="R793" s="30"/>
      <c r="S793" s="227" t="s">
        <v>74</v>
      </c>
      <c r="T793" s="228"/>
      <c r="U793" s="229" t="s">
        <v>75</v>
      </c>
      <c r="V793" s="230"/>
      <c r="W793" s="8"/>
      <c r="X793" s="231" t="s">
        <v>76</v>
      </c>
      <c r="Y793" s="232"/>
      <c r="Z793" s="233" t="s">
        <v>77</v>
      </c>
      <c r="AA793" s="234"/>
      <c r="AB793" s="8"/>
      <c r="AC793" s="231" t="s">
        <v>78</v>
      </c>
      <c r="AD793" s="232"/>
      <c r="AE793" s="233" t="s">
        <v>17</v>
      </c>
      <c r="AF793" s="234"/>
      <c r="AG793" s="8"/>
      <c r="AH793" s="231" t="s">
        <v>79</v>
      </c>
      <c r="AI793" s="232"/>
      <c r="AJ793" s="233" t="s">
        <v>80</v>
      </c>
      <c r="AK793" s="234"/>
      <c r="AL793" s="8"/>
      <c r="AM793" s="35" t="s">
        <v>82</v>
      </c>
      <c r="AO793" s="147" t="s">
        <v>83</v>
      </c>
      <c r="AP793" s="4"/>
      <c r="AQ793" s="44"/>
      <c r="AR793" s="44"/>
      <c r="AS793" s="44"/>
      <c r="AT793" s="44"/>
    </row>
    <row r="794" spans="2:46" ht="18.649999999999999" customHeight="1" thickTop="1" thickBot="1">
      <c r="B794" s="55">
        <v>2.2799999999999998</v>
      </c>
      <c r="D794" s="37">
        <v>1</v>
      </c>
      <c r="E794" s="38">
        <v>0</v>
      </c>
      <c r="F794" s="39">
        <v>0</v>
      </c>
      <c r="G794" s="40">
        <f t="shared" ref="G794" si="2569">-1/($E$8*$B794)</f>
        <v>-0.28034210526315789</v>
      </c>
      <c r="I794" s="37">
        <v>1</v>
      </c>
      <c r="J794" s="41">
        <v>0</v>
      </c>
      <c r="K794" s="39">
        <v>0</v>
      </c>
      <c r="L794" s="40">
        <v>0</v>
      </c>
      <c r="N794" s="37">
        <f t="shared" ref="N794" si="2570">D794*I794+F794*I797-E794*J794-G794*J797</f>
        <v>0.86119555261504743</v>
      </c>
      <c r="O794" s="41">
        <f t="shared" ref="O794" si="2571">(D794*J794+E794*I794+F794*J797+G794*I797)</f>
        <v>0</v>
      </c>
      <c r="P794" s="39">
        <f t="shared" ref="P794" si="2572">D794*K794+F794*K797-E794*L794-G794*L797</f>
        <v>0</v>
      </c>
      <c r="Q794" s="40">
        <f t="shared" ref="Q794" si="2573">(D794*L794+E794*K794+F794*L797+G794*K797)</f>
        <v>-0.28034210526315789</v>
      </c>
      <c r="S794" s="37">
        <v>1</v>
      </c>
      <c r="T794" s="38">
        <v>0</v>
      </c>
      <c r="U794" s="39">
        <v>0</v>
      </c>
      <c r="V794" s="40">
        <f t="shared" ref="V794" si="2574">-1/($T$8*$B794)</f>
        <v>-0.5490263157894737</v>
      </c>
      <c r="X794" s="37">
        <f t="shared" ref="X794" si="2575">N794*S794+P794*S797-O794*T794-Q794*T797</f>
        <v>0.86119555261504743</v>
      </c>
      <c r="Y794" s="41">
        <f t="shared" ref="Y794" si="2576">(N794*T794+O794*S794+P794*T797+Q794*S797)</f>
        <v>0</v>
      </c>
      <c r="Z794" s="39">
        <f t="shared" ref="Z794" si="2577">N794*U794+P794*U797-O794*V794-Q794*V797</f>
        <v>0</v>
      </c>
      <c r="AA794" s="40">
        <f t="shared" ref="AA794" si="2578">(N794*V794+O794*U794+P794*V797+Q794*U797)</f>
        <v>-0.75316112668967716</v>
      </c>
      <c r="AB794" s="8"/>
      <c r="AC794" s="37">
        <v>1</v>
      </c>
      <c r="AD794" s="38">
        <v>0</v>
      </c>
      <c r="AE794" s="39">
        <v>0</v>
      </c>
      <c r="AF794" s="40">
        <v>0</v>
      </c>
      <c r="AH794" s="37">
        <f>X794*AC794+Z794*AC797-Y794*AD794-AA794*AD797</f>
        <v>0.59430233669008059</v>
      </c>
      <c r="AI794" s="41">
        <f>(X794*AD794+Y794*AC794+Z794*AD797+AA794*AC797)</f>
        <v>0</v>
      </c>
      <c r="AJ794" s="39">
        <f>X794*AE794+Z794*AE797-Y794*AF794-AA794*AF797</f>
        <v>0</v>
      </c>
      <c r="AK794" s="40">
        <f>(X794*AF794+Y794*AE794+Z794*AF797+AA794*AE797)</f>
        <v>-0.75316112668967716</v>
      </c>
      <c r="AL794" s="8"/>
      <c r="AM794" s="43">
        <f t="shared" ref="AM794" si="2579">20*LOG((2*$AH$8)/(($AH$8*AH794+AJ794+$AH$8*AH797+AJ797)^2+($AH$8*AI794+AK794+$AH$8*AI797+AK797)^2)^0.5)</f>
        <v>-1.9411574894677913E-2</v>
      </c>
      <c r="AO794" s="148">
        <f t="shared" ref="AO794" si="2580">((AH794^2+AI794^2)/(AH797^2+AI797^2))^0.5</f>
        <v>0.78907838023792853</v>
      </c>
      <c r="AP794" s="4"/>
      <c r="AQ794" s="44"/>
      <c r="AR794" s="44"/>
      <c r="AS794" s="44"/>
      <c r="AT794" s="44"/>
    </row>
    <row r="795" spans="2:46" ht="18.649999999999999" customHeight="1" thickBot="1">
      <c r="D795" s="45"/>
      <c r="G795" s="46"/>
      <c r="I795" s="45"/>
      <c r="L795" s="46"/>
      <c r="N795" s="45"/>
      <c r="Q795" s="46"/>
      <c r="S795" s="45"/>
      <c r="V795" s="46"/>
      <c r="X795" s="45"/>
      <c r="AA795" s="46"/>
      <c r="AC795" s="45"/>
      <c r="AF795" s="46"/>
      <c r="AH795" s="45"/>
      <c r="AK795" s="46"/>
      <c r="AO795" s="149"/>
      <c r="AP795" s="149"/>
      <c r="AQ795" s="44"/>
      <c r="AR795" s="44"/>
      <c r="AS795" s="44"/>
      <c r="AT795" s="44"/>
    </row>
    <row r="796" spans="2:46" ht="18.649999999999999" customHeight="1" thickBot="1">
      <c r="D796" s="227" t="s">
        <v>70</v>
      </c>
      <c r="E796" s="228"/>
      <c r="F796" s="229" t="s">
        <v>71</v>
      </c>
      <c r="G796" s="230"/>
      <c r="H796" s="203"/>
      <c r="I796" s="231" t="s">
        <v>15</v>
      </c>
      <c r="J796" s="232"/>
      <c r="K796" s="233" t="s">
        <v>16</v>
      </c>
      <c r="L796" s="234"/>
      <c r="M796" s="30"/>
      <c r="N796" s="231" t="s">
        <v>72</v>
      </c>
      <c r="O796" s="232"/>
      <c r="P796" s="233" t="s">
        <v>73</v>
      </c>
      <c r="Q796" s="234"/>
      <c r="R796" s="30"/>
      <c r="S796" s="227" t="s">
        <v>74</v>
      </c>
      <c r="T796" s="228"/>
      <c r="U796" s="229" t="s">
        <v>75</v>
      </c>
      <c r="V796" s="230"/>
      <c r="W796" s="8"/>
      <c r="X796" s="231" t="s">
        <v>76</v>
      </c>
      <c r="Y796" s="232"/>
      <c r="Z796" s="233" t="s">
        <v>77</v>
      </c>
      <c r="AA796" s="234"/>
      <c r="AB796" s="8"/>
      <c r="AC796" s="231" t="s">
        <v>78</v>
      </c>
      <c r="AD796" s="232"/>
      <c r="AE796" s="233" t="s">
        <v>17</v>
      </c>
      <c r="AF796" s="234"/>
      <c r="AG796" s="8"/>
      <c r="AH796" s="231" t="s">
        <v>79</v>
      </c>
      <c r="AI796" s="232"/>
      <c r="AJ796" s="233" t="s">
        <v>80</v>
      </c>
      <c r="AK796" s="234"/>
      <c r="AL796" s="8"/>
      <c r="AM796" s="52" t="s">
        <v>84</v>
      </c>
      <c r="AO796" s="150" t="s">
        <v>85</v>
      </c>
      <c r="AP796" s="149"/>
      <c r="AQ796" s="44"/>
      <c r="AR796" s="44"/>
      <c r="AS796" s="44"/>
      <c r="AT796" s="44"/>
    </row>
    <row r="797" spans="2:46" ht="18.649999999999999" customHeight="1" thickTop="1" thickBot="1">
      <c r="D797" s="37">
        <v>0</v>
      </c>
      <c r="E797" s="41">
        <v>0</v>
      </c>
      <c r="F797" s="39">
        <v>1</v>
      </c>
      <c r="G797" s="40">
        <v>0</v>
      </c>
      <c r="I797" s="37">
        <v>0</v>
      </c>
      <c r="J797" s="41">
        <f t="shared" ref="J797" si="2581">IF(0=(1-$J$8*$K$8*$B794^2),10^14,$B794*$K$8/(1-$J$8*$K$8*$B794^2))</f>
        <v>-0.49512522300086337</v>
      </c>
      <c r="K797" s="39">
        <v>1</v>
      </c>
      <c r="L797" s="40">
        <v>0</v>
      </c>
      <c r="N797" s="37">
        <f t="shared" ref="N797" si="2582">D797*I794+F797*I797-E797*J794-G797*J797</f>
        <v>0</v>
      </c>
      <c r="O797" s="41">
        <f t="shared" ref="O797" si="2583">(D797*J794+E797*I794+F797*J797+G797*I797)</f>
        <v>-0.49512522300086337</v>
      </c>
      <c r="P797" s="39">
        <f t="shared" ref="P797" si="2584">D797*K794+F797*K797-E797*L794-G797*L797</f>
        <v>1</v>
      </c>
      <c r="Q797" s="40">
        <f t="shared" ref="Q797" si="2585">(D797*L794+E797*K794+F797*L797+G797*K797)</f>
        <v>0</v>
      </c>
      <c r="S797" s="37">
        <v>0</v>
      </c>
      <c r="T797" s="41">
        <v>0</v>
      </c>
      <c r="U797" s="39">
        <v>1</v>
      </c>
      <c r="V797" s="40">
        <v>0</v>
      </c>
      <c r="X797" s="37">
        <f t="shared" ref="X797" si="2586">N797*S794+P797*S797-O797*T794-Q797*T797</f>
        <v>0</v>
      </c>
      <c r="Y797" s="41">
        <f t="shared" ref="Y797" si="2587">(N797*T794+O797*S794+P797*T797+Q797*S797)</f>
        <v>-0.49512522300086337</v>
      </c>
      <c r="Z797" s="39">
        <f t="shared" ref="Z797" si="2588">N797*U794+P797*U797-O797*V794-Q797*V797</f>
        <v>0.72816322296139435</v>
      </c>
      <c r="AA797" s="40">
        <f t="shared" ref="AA797" si="2589">(N797*V794+O797*U794+P797*V797+Q797*U797)</f>
        <v>0</v>
      </c>
      <c r="AB797" s="8"/>
      <c r="AC797" s="37">
        <v>0</v>
      </c>
      <c r="AD797" s="40">
        <f>-1/($AD$8*$B794)</f>
        <v>-0.35436403508771924</v>
      </c>
      <c r="AE797" s="39">
        <v>1</v>
      </c>
      <c r="AF797" s="40">
        <v>0</v>
      </c>
      <c r="AH797" s="37">
        <f>X797*AC794+Z797*AC797-Y797*AD794-AA797*AD797</f>
        <v>0</v>
      </c>
      <c r="AI797" s="41">
        <f>(X797*AD794+Y797*AC794+Z797*AD797+AA797*AC797)</f>
        <v>-0.75316008089194164</v>
      </c>
      <c r="AJ797" s="39">
        <f>X797*AE794+Z797*AE797-Y797*AF794-AA797*AF797</f>
        <v>0.72816322296139435</v>
      </c>
      <c r="AK797" s="40">
        <f>(X797*AF794+Y797*AE794+Z797*AF797+AA797*AE797)</f>
        <v>0</v>
      </c>
      <c r="AL797" s="8"/>
      <c r="AM797" s="54">
        <f t="shared" ref="AM797" si="2590">(180/PI())*ATAN(-1*(($AH785*AI794+AK794+$AH$8*AI797+AK797)/($AH$8*AH794+AJ794+$AH$8*AH797+AJ797)))</f>
        <v>48.718681511054442</v>
      </c>
      <c r="AO797" s="151">
        <f t="shared" ref="AO797" si="2591">20*LOG(((($AH$8*AH794+AJ794-$AH$8*AH797-AJ797)^2+($AH$8*AI794+AK794-$AH$8*AI797-AK797)^2)/(($AH$8*AH794+AJ794+$AH$8*AH797+AJ797)^2+($AH$8*AI794+AK794+$AH$8*AI797+AK797)^2))^0.5)</f>
        <v>-23.506937566496418</v>
      </c>
      <c r="AP797" s="149"/>
      <c r="AQ797" s="44"/>
      <c r="AR797" s="44"/>
      <c r="AS797" s="44"/>
      <c r="AT797" s="44"/>
    </row>
    <row r="798" spans="2:46" ht="18.649999999999999" customHeight="1">
      <c r="AO798" s="48"/>
    </row>
    <row r="799" spans="2:46" ht="18.649999999999999" customHeight="1" thickBot="1">
      <c r="E799" s="29" t="s">
        <v>9</v>
      </c>
      <c r="J799" s="29" t="s">
        <v>10</v>
      </c>
      <c r="O799" s="29" t="s">
        <v>11</v>
      </c>
      <c r="T799" s="29" t="s">
        <v>12</v>
      </c>
      <c r="Y799" s="29" t="s">
        <v>13</v>
      </c>
      <c r="AD799" s="29" t="s">
        <v>12</v>
      </c>
      <c r="AI799" s="29" t="s">
        <v>81</v>
      </c>
    </row>
    <row r="800" spans="2:46" ht="18.649999999999999" customHeight="1" thickBot="1">
      <c r="B800" s="28"/>
      <c r="D800" s="227" t="s">
        <v>70</v>
      </c>
      <c r="E800" s="228"/>
      <c r="F800" s="229" t="s">
        <v>71</v>
      </c>
      <c r="G800" s="230"/>
      <c r="H800" s="203"/>
      <c r="I800" s="231" t="s">
        <v>15</v>
      </c>
      <c r="J800" s="232"/>
      <c r="K800" s="233" t="s">
        <v>16</v>
      </c>
      <c r="L800" s="234"/>
      <c r="M800" s="30"/>
      <c r="N800" s="231" t="s">
        <v>72</v>
      </c>
      <c r="O800" s="232"/>
      <c r="P800" s="233" t="s">
        <v>73</v>
      </c>
      <c r="Q800" s="234"/>
      <c r="R800" s="30"/>
      <c r="S800" s="227" t="s">
        <v>74</v>
      </c>
      <c r="T800" s="228"/>
      <c r="U800" s="229" t="s">
        <v>75</v>
      </c>
      <c r="V800" s="230"/>
      <c r="W800" s="8"/>
      <c r="X800" s="231" t="s">
        <v>76</v>
      </c>
      <c r="Y800" s="232"/>
      <c r="Z800" s="233" t="s">
        <v>77</v>
      </c>
      <c r="AA800" s="234"/>
      <c r="AB800" s="8"/>
      <c r="AC800" s="231" t="s">
        <v>78</v>
      </c>
      <c r="AD800" s="232"/>
      <c r="AE800" s="233" t="s">
        <v>17</v>
      </c>
      <c r="AF800" s="234"/>
      <c r="AG800" s="8"/>
      <c r="AH800" s="231" t="s">
        <v>79</v>
      </c>
      <c r="AI800" s="232"/>
      <c r="AJ800" s="233" t="s">
        <v>80</v>
      </c>
      <c r="AK800" s="234"/>
      <c r="AL800" s="8"/>
      <c r="AM800" s="35" t="s">
        <v>82</v>
      </c>
      <c r="AO800" s="147" t="s">
        <v>83</v>
      </c>
      <c r="AP800" s="4"/>
      <c r="AQ800" s="44"/>
      <c r="AR800" s="44"/>
      <c r="AS800" s="44"/>
      <c r="AT800" s="44"/>
    </row>
    <row r="801" spans="2:46" ht="18.649999999999999" customHeight="1" thickTop="1" thickBot="1">
      <c r="B801" s="55">
        <v>2.2999999999999998</v>
      </c>
      <c r="D801" s="37">
        <v>1</v>
      </c>
      <c r="E801" s="38">
        <v>0</v>
      </c>
      <c r="F801" s="39">
        <v>0</v>
      </c>
      <c r="G801" s="40">
        <f t="shared" ref="G801" si="2592">-1/($E$8*$B801)</f>
        <v>-0.27790434782608692</v>
      </c>
      <c r="I801" s="37">
        <v>1</v>
      </c>
      <c r="J801" s="41">
        <v>0</v>
      </c>
      <c r="K801" s="39">
        <v>0</v>
      </c>
      <c r="L801" s="40">
        <v>0</v>
      </c>
      <c r="N801" s="37">
        <f t="shared" ref="N801" si="2593">D801*I801+F801*I804-E801*J801-G801*J804</f>
        <v>0.86369902142403754</v>
      </c>
      <c r="O801" s="41">
        <f t="shared" ref="O801" si="2594">(D801*J801+E801*I801+F801*J804+G801*I804)</f>
        <v>0</v>
      </c>
      <c r="P801" s="39">
        <f t="shared" ref="P801" si="2595">D801*K801+F801*K804-E801*L801-G801*L804</f>
        <v>0</v>
      </c>
      <c r="Q801" s="40">
        <f t="shared" ref="Q801" si="2596">(D801*L801+E801*K801+F801*L804+G801*K804)</f>
        <v>-0.27790434782608692</v>
      </c>
      <c r="S801" s="37">
        <v>1</v>
      </c>
      <c r="T801" s="38">
        <v>0</v>
      </c>
      <c r="U801" s="39">
        <v>0</v>
      </c>
      <c r="V801" s="40">
        <f t="shared" ref="V801" si="2597">-1/($T$8*$B801)</f>
        <v>-0.54425217391304348</v>
      </c>
      <c r="X801" s="37">
        <f t="shared" ref="X801" si="2598">N801*S801+P801*S804-O801*T801-Q801*T804</f>
        <v>0.86369902142403754</v>
      </c>
      <c r="Y801" s="41">
        <f t="shared" ref="Y801" si="2599">(N801*T801+O801*S801+P801*T804+Q801*S804)</f>
        <v>0</v>
      </c>
      <c r="Z801" s="39">
        <f t="shared" ref="Z801" si="2600">N801*U801+P801*U804-O801*V801-Q801*V804</f>
        <v>0</v>
      </c>
      <c r="AA801" s="40">
        <f t="shared" ref="AA801" si="2601">(N801*V801+O801*U801+P801*V804+Q801*U804)</f>
        <v>-0.7479744178426877</v>
      </c>
      <c r="AB801" s="8"/>
      <c r="AC801" s="37">
        <v>1</v>
      </c>
      <c r="AD801" s="38">
        <v>0</v>
      </c>
      <c r="AE801" s="39">
        <v>0</v>
      </c>
      <c r="AF801" s="40">
        <v>0</v>
      </c>
      <c r="AH801" s="37">
        <f>X801*AC801+Z801*AC804-Y801*AD801-AA801*AD804</f>
        <v>0.60094861668664645</v>
      </c>
      <c r="AI801" s="41">
        <f>(X801*AD801+Y801*AC801+Z801*AD804+AA801*AC804)</f>
        <v>0</v>
      </c>
      <c r="AJ801" s="39">
        <f>X801*AE801+Z801*AE804-Y801*AF801-AA801*AF804</f>
        <v>0</v>
      </c>
      <c r="AK801" s="40">
        <f>(X801*AF801+Y801*AE801+Z801*AF804+AA801*AE804)</f>
        <v>-0.7479744178426877</v>
      </c>
      <c r="AL801" s="8"/>
      <c r="AM801" s="43">
        <f t="shared" ref="AM801" si="2602">20*LOG((2*$AH$8)/(($AH$8*AH801+AJ801+$AH$8*AH804+AJ804)^2+($AH$8*AI801+AK801+$AH$8*AI804+AK804)^2)^0.5)</f>
        <v>-1.8910314423183427E-2</v>
      </c>
      <c r="AO801" s="148">
        <f t="shared" ref="AO801" si="2603">((AH801^2+AI801^2)/(AH804^2+AI804^2))^0.5</f>
        <v>0.80343581311552992</v>
      </c>
      <c r="AP801" s="4"/>
      <c r="AQ801" s="44"/>
      <c r="AR801" s="44"/>
      <c r="AS801" s="44"/>
      <c r="AT801" s="44"/>
    </row>
    <row r="802" spans="2:46" ht="18.649999999999999" customHeight="1" thickBot="1">
      <c r="D802" s="45"/>
      <c r="G802" s="46"/>
      <c r="I802" s="45"/>
      <c r="L802" s="46"/>
      <c r="N802" s="45"/>
      <c r="Q802" s="46"/>
      <c r="S802" s="45"/>
      <c r="V802" s="46"/>
      <c r="X802" s="45"/>
      <c r="AA802" s="46"/>
      <c r="AC802" s="45"/>
      <c r="AF802" s="46"/>
      <c r="AH802" s="45"/>
      <c r="AK802" s="46"/>
      <c r="AO802" s="149"/>
      <c r="AP802" s="149"/>
      <c r="AQ802" s="44"/>
      <c r="AR802" s="44"/>
      <c r="AS802" s="44"/>
      <c r="AT802" s="44"/>
    </row>
    <row r="803" spans="2:46" ht="18.649999999999999" customHeight="1" thickBot="1">
      <c r="D803" s="227" t="s">
        <v>70</v>
      </c>
      <c r="E803" s="228"/>
      <c r="F803" s="229" t="s">
        <v>71</v>
      </c>
      <c r="G803" s="230"/>
      <c r="H803" s="203"/>
      <c r="I803" s="231" t="s">
        <v>15</v>
      </c>
      <c r="J803" s="232"/>
      <c r="K803" s="233" t="s">
        <v>16</v>
      </c>
      <c r="L803" s="234"/>
      <c r="M803" s="30"/>
      <c r="N803" s="231" t="s">
        <v>72</v>
      </c>
      <c r="O803" s="232"/>
      <c r="P803" s="233" t="s">
        <v>73</v>
      </c>
      <c r="Q803" s="234"/>
      <c r="R803" s="30"/>
      <c r="S803" s="227" t="s">
        <v>74</v>
      </c>
      <c r="T803" s="228"/>
      <c r="U803" s="229" t="s">
        <v>75</v>
      </c>
      <c r="V803" s="230"/>
      <c r="W803" s="8"/>
      <c r="X803" s="231" t="s">
        <v>76</v>
      </c>
      <c r="Y803" s="232"/>
      <c r="Z803" s="233" t="s">
        <v>77</v>
      </c>
      <c r="AA803" s="234"/>
      <c r="AB803" s="8"/>
      <c r="AC803" s="231" t="s">
        <v>78</v>
      </c>
      <c r="AD803" s="232"/>
      <c r="AE803" s="233" t="s">
        <v>17</v>
      </c>
      <c r="AF803" s="234"/>
      <c r="AG803" s="8"/>
      <c r="AH803" s="231" t="s">
        <v>79</v>
      </c>
      <c r="AI803" s="232"/>
      <c r="AJ803" s="233" t="s">
        <v>80</v>
      </c>
      <c r="AK803" s="234"/>
      <c r="AL803" s="8"/>
      <c r="AM803" s="52" t="s">
        <v>84</v>
      </c>
      <c r="AO803" s="150" t="s">
        <v>85</v>
      </c>
      <c r="AP803" s="149"/>
      <c r="AQ803" s="44"/>
      <c r="AR803" s="44"/>
      <c r="AS803" s="44"/>
      <c r="AT803" s="44"/>
    </row>
    <row r="804" spans="2:46" ht="18.649999999999999" customHeight="1" thickTop="1" thickBot="1">
      <c r="D804" s="37">
        <v>0</v>
      </c>
      <c r="E804" s="41">
        <v>0</v>
      </c>
      <c r="F804" s="39">
        <v>1</v>
      </c>
      <c r="G804" s="40">
        <v>0</v>
      </c>
      <c r="I804" s="37">
        <v>0</v>
      </c>
      <c r="J804" s="41">
        <f t="shared" ref="J804" si="2604">IF(0=(1-$J$8*$K$8*$B801^2),10^14,$B801*$K$8/(1-$J$8*$K$8*$B801^2))</f>
        <v>-0.49046004368834073</v>
      </c>
      <c r="K804" s="39">
        <v>1</v>
      </c>
      <c r="L804" s="40">
        <v>0</v>
      </c>
      <c r="N804" s="37">
        <f t="shared" ref="N804" si="2605">D804*I801+F804*I804-E804*J801-G804*J804</f>
        <v>0</v>
      </c>
      <c r="O804" s="41">
        <f t="shared" ref="O804" si="2606">(D804*J801+E804*I801+F804*J804+G804*I804)</f>
        <v>-0.49046004368834073</v>
      </c>
      <c r="P804" s="39">
        <f t="shared" ref="P804" si="2607">D804*K801+F804*K804-E804*L801-G804*L804</f>
        <v>1</v>
      </c>
      <c r="Q804" s="40">
        <f t="shared" ref="Q804" si="2608">(D804*L801+E804*K801+F804*L804+G804*K804)</f>
        <v>0</v>
      </c>
      <c r="S804" s="37">
        <v>0</v>
      </c>
      <c r="T804" s="41">
        <v>0</v>
      </c>
      <c r="U804" s="39">
        <v>1</v>
      </c>
      <c r="V804" s="40">
        <v>0</v>
      </c>
      <c r="X804" s="37">
        <f t="shared" ref="X804" si="2609">N804*S801+P804*S804-O804*T801-Q804*T804</f>
        <v>0</v>
      </c>
      <c r="Y804" s="41">
        <f t="shared" ref="Y804" si="2610">(N804*T801+O804*S801+P804*T804+Q804*S804)</f>
        <v>-0.49046004368834073</v>
      </c>
      <c r="Z804" s="39">
        <f t="shared" ref="Z804" si="2611">N804*U801+P804*U804-O804*V801-Q804*V804</f>
        <v>0.73306605500513422</v>
      </c>
      <c r="AA804" s="40">
        <f t="shared" ref="AA804" si="2612">(N804*V801+O804*U801+P804*V804+Q804*U804)</f>
        <v>0</v>
      </c>
      <c r="AB804" s="8"/>
      <c r="AC804" s="37">
        <v>0</v>
      </c>
      <c r="AD804" s="40">
        <f>-1/($AD$8*$B801)</f>
        <v>-0.35128260869565214</v>
      </c>
      <c r="AE804" s="39">
        <v>1</v>
      </c>
      <c r="AF804" s="40">
        <v>0</v>
      </c>
      <c r="AH804" s="37">
        <f>X804*AC801+Z804*AC804-Y804*AD801-AA804*AD804</f>
        <v>0</v>
      </c>
      <c r="AI804" s="41">
        <f>(X804*AD801+Y804*AC801+Z804*AD804+AA804*AC804)</f>
        <v>-0.74797339983677469</v>
      </c>
      <c r="AJ804" s="39">
        <f>X804*AE801+Z804*AE804-Y804*AF801-AA804*AF804</f>
        <v>0.73306605500513422</v>
      </c>
      <c r="AK804" s="40">
        <f>(X804*AF801+Y804*AE801+Z804*AF804+AA804*AE804)</f>
        <v>0</v>
      </c>
      <c r="AL804" s="8"/>
      <c r="AM804" s="54">
        <f t="shared" ref="AM804" si="2613">(180/PI())*ATAN(-1*(($AH792*AI801+AK801+$AH$8*AI804+AK804)/($AH$8*AH801+AJ801+$AH$8*AH804+AJ804)))</f>
        <v>48.274947810085791</v>
      </c>
      <c r="AO804" s="151">
        <f t="shared" ref="AO804" si="2614">20*LOG(((($AH$8*AH801+AJ801-$AH$8*AH804-AJ804)^2+($AH$8*AI801+AK801-$AH$8*AI804-AK804)^2)/(($AH$8*AH801+AJ801+$AH$8*AH804+AJ804)^2+($AH$8*AI801+AK801+$AH$8*AI804+AK804)^2))^0.5)</f>
        <v>-23.620307339853476</v>
      </c>
      <c r="AP804" s="149"/>
      <c r="AQ804" s="44"/>
      <c r="AR804" s="44"/>
      <c r="AS804" s="44"/>
      <c r="AT804" s="44"/>
    </row>
    <row r="805" spans="2:46" ht="18.649999999999999" customHeight="1">
      <c r="AO805" s="48"/>
    </row>
    <row r="806" spans="2:46" ht="18.649999999999999" customHeight="1" thickBot="1">
      <c r="E806" s="29" t="s">
        <v>9</v>
      </c>
      <c r="J806" s="29" t="s">
        <v>10</v>
      </c>
      <c r="O806" s="29" t="s">
        <v>11</v>
      </c>
      <c r="T806" s="29" t="s">
        <v>12</v>
      </c>
      <c r="Y806" s="29" t="s">
        <v>13</v>
      </c>
      <c r="AD806" s="29" t="s">
        <v>12</v>
      </c>
      <c r="AI806" s="29" t="s">
        <v>81</v>
      </c>
    </row>
    <row r="807" spans="2:46" ht="18.649999999999999" customHeight="1" thickBot="1">
      <c r="B807" s="28"/>
      <c r="D807" s="227" t="s">
        <v>70</v>
      </c>
      <c r="E807" s="228"/>
      <c r="F807" s="229" t="s">
        <v>71</v>
      </c>
      <c r="G807" s="230"/>
      <c r="H807" s="203"/>
      <c r="I807" s="231" t="s">
        <v>15</v>
      </c>
      <c r="J807" s="232"/>
      <c r="K807" s="233" t="s">
        <v>16</v>
      </c>
      <c r="L807" s="234"/>
      <c r="M807" s="30"/>
      <c r="N807" s="231" t="s">
        <v>72</v>
      </c>
      <c r="O807" s="232"/>
      <c r="P807" s="233" t="s">
        <v>73</v>
      </c>
      <c r="Q807" s="234"/>
      <c r="R807" s="30"/>
      <c r="S807" s="227" t="s">
        <v>74</v>
      </c>
      <c r="T807" s="228"/>
      <c r="U807" s="229" t="s">
        <v>75</v>
      </c>
      <c r="V807" s="230"/>
      <c r="W807" s="8"/>
      <c r="X807" s="231" t="s">
        <v>76</v>
      </c>
      <c r="Y807" s="232"/>
      <c r="Z807" s="233" t="s">
        <v>77</v>
      </c>
      <c r="AA807" s="234"/>
      <c r="AB807" s="8"/>
      <c r="AC807" s="231" t="s">
        <v>78</v>
      </c>
      <c r="AD807" s="232"/>
      <c r="AE807" s="233" t="s">
        <v>17</v>
      </c>
      <c r="AF807" s="234"/>
      <c r="AG807" s="8"/>
      <c r="AH807" s="231" t="s">
        <v>79</v>
      </c>
      <c r="AI807" s="232"/>
      <c r="AJ807" s="233" t="s">
        <v>80</v>
      </c>
      <c r="AK807" s="234"/>
      <c r="AL807" s="8"/>
      <c r="AM807" s="35" t="s">
        <v>82</v>
      </c>
      <c r="AO807" s="147" t="s">
        <v>83</v>
      </c>
      <c r="AP807" s="4"/>
      <c r="AQ807" s="44"/>
      <c r="AR807" s="44"/>
      <c r="AS807" s="44"/>
      <c r="AT807" s="44"/>
    </row>
    <row r="808" spans="2:46" ht="18.649999999999999" customHeight="1" thickTop="1" thickBot="1">
      <c r="B808" s="55">
        <v>2.3199999999999998</v>
      </c>
      <c r="D808" s="37">
        <v>1</v>
      </c>
      <c r="E808" s="38">
        <v>0</v>
      </c>
      <c r="F808" s="39">
        <v>0</v>
      </c>
      <c r="G808" s="40">
        <f t="shared" ref="G808" si="2615">-1/($E$8*$B808)</f>
        <v>-0.27550862068965515</v>
      </c>
      <c r="I808" s="37">
        <v>1</v>
      </c>
      <c r="J808" s="41">
        <v>0</v>
      </c>
      <c r="K808" s="39">
        <v>0</v>
      </c>
      <c r="L808" s="40">
        <v>0</v>
      </c>
      <c r="N808" s="37">
        <f t="shared" ref="N808" si="2616">D808*I808+F808*I811-E808*J808-G808*J811</f>
        <v>0.86613449808248877</v>
      </c>
      <c r="O808" s="41">
        <f t="shared" ref="O808" si="2617">(D808*J808+E808*I808+F808*J811+G808*I811)</f>
        <v>0</v>
      </c>
      <c r="P808" s="39">
        <f t="shared" ref="P808" si="2618">D808*K808+F808*K811-E808*L808-G808*L811</f>
        <v>0</v>
      </c>
      <c r="Q808" s="40">
        <f t="shared" ref="Q808" si="2619">(D808*L808+E808*K808+F808*L811+G808*K811)</f>
        <v>-0.27550862068965515</v>
      </c>
      <c r="S808" s="37">
        <v>1</v>
      </c>
      <c r="T808" s="38">
        <v>0</v>
      </c>
      <c r="U808" s="39">
        <v>0</v>
      </c>
      <c r="V808" s="40">
        <f t="shared" ref="V808" si="2620">-1/($T$8*$B808)</f>
        <v>-0.53956034482758619</v>
      </c>
      <c r="X808" s="37">
        <f t="shared" ref="X808" si="2621">N808*S808+P808*S811-O808*T808-Q808*T811</f>
        <v>0.86613449808248877</v>
      </c>
      <c r="Y808" s="41">
        <f t="shared" ref="Y808" si="2622">(N808*T808+O808*S808+P808*T811+Q808*S811)</f>
        <v>0</v>
      </c>
      <c r="Z808" s="39">
        <f t="shared" ref="Z808" si="2623">N808*U808+P808*U811-O808*V808-Q808*V811</f>
        <v>0</v>
      </c>
      <c r="AA808" s="40">
        <f t="shared" ref="AA808" si="2624">(N808*V808+O808*U808+P808*V811+Q808*U811)</f>
        <v>-0.742840449142111</v>
      </c>
      <c r="AB808" s="8"/>
      <c r="AC808" s="37">
        <v>1</v>
      </c>
      <c r="AD808" s="38">
        <v>0</v>
      </c>
      <c r="AE808" s="39">
        <v>0</v>
      </c>
      <c r="AF808" s="40">
        <v>0</v>
      </c>
      <c r="AH808" s="37">
        <f>X808*AC808+Z808*AC811-Y808*AD808-AA808*AD811</f>
        <v>0.60743710977026089</v>
      </c>
      <c r="AI808" s="41">
        <f>(X808*AD808+Y808*AC808+Z808*AD811+AA808*AC811)</f>
        <v>0</v>
      </c>
      <c r="AJ808" s="39">
        <f>X808*AE808+Z808*AE811-Y808*AF808-AA808*AF811</f>
        <v>0</v>
      </c>
      <c r="AK808" s="40">
        <f>(X808*AF808+Y808*AE808+Z808*AF811+AA808*AE811)</f>
        <v>-0.742840449142111</v>
      </c>
      <c r="AL808" s="8"/>
      <c r="AM808" s="43">
        <f t="shared" ref="AM808" si="2625">20*LOG((2*$AH$8)/(($AH$8*AH808+AJ808+$AH$8*AH811+AJ811)^2+($AH$8*AI808+AK808+$AH$8*AI811+AK811)^2)^0.5)</f>
        <v>-1.8422512591752038E-2</v>
      </c>
      <c r="AO808" s="148">
        <f t="shared" ref="AO808" si="2626">((AH808^2+AI808^2)/(AH811^2+AI811^2))^0.5</f>
        <v>0.8177232688343562</v>
      </c>
      <c r="AP808" s="4"/>
      <c r="AQ808" s="44"/>
      <c r="AR808" s="44"/>
      <c r="AS808" s="44"/>
      <c r="AT808" s="44"/>
    </row>
    <row r="809" spans="2:46" ht="18.649999999999999" customHeight="1" thickBot="1">
      <c r="D809" s="45"/>
      <c r="G809" s="46"/>
      <c r="I809" s="45"/>
      <c r="L809" s="46"/>
      <c r="N809" s="45"/>
      <c r="Q809" s="46"/>
      <c r="S809" s="45"/>
      <c r="V809" s="46"/>
      <c r="X809" s="45"/>
      <c r="AA809" s="46"/>
      <c r="AC809" s="45"/>
      <c r="AF809" s="46"/>
      <c r="AH809" s="45"/>
      <c r="AK809" s="46"/>
      <c r="AO809" s="149"/>
      <c r="AP809" s="149"/>
      <c r="AQ809" s="44"/>
      <c r="AR809" s="44"/>
      <c r="AS809" s="44"/>
      <c r="AT809" s="44"/>
    </row>
    <row r="810" spans="2:46" ht="18.649999999999999" customHeight="1" thickBot="1">
      <c r="D810" s="227" t="s">
        <v>70</v>
      </c>
      <c r="E810" s="228"/>
      <c r="F810" s="229" t="s">
        <v>71</v>
      </c>
      <c r="G810" s="230"/>
      <c r="H810" s="203"/>
      <c r="I810" s="231" t="s">
        <v>15</v>
      </c>
      <c r="J810" s="232"/>
      <c r="K810" s="233" t="s">
        <v>16</v>
      </c>
      <c r="L810" s="234"/>
      <c r="M810" s="30"/>
      <c r="N810" s="231" t="s">
        <v>72</v>
      </c>
      <c r="O810" s="232"/>
      <c r="P810" s="233" t="s">
        <v>73</v>
      </c>
      <c r="Q810" s="234"/>
      <c r="R810" s="30"/>
      <c r="S810" s="227" t="s">
        <v>74</v>
      </c>
      <c r="T810" s="228"/>
      <c r="U810" s="229" t="s">
        <v>75</v>
      </c>
      <c r="V810" s="230"/>
      <c r="W810" s="8"/>
      <c r="X810" s="231" t="s">
        <v>76</v>
      </c>
      <c r="Y810" s="232"/>
      <c r="Z810" s="233" t="s">
        <v>77</v>
      </c>
      <c r="AA810" s="234"/>
      <c r="AB810" s="8"/>
      <c r="AC810" s="231" t="s">
        <v>78</v>
      </c>
      <c r="AD810" s="232"/>
      <c r="AE810" s="233" t="s">
        <v>17</v>
      </c>
      <c r="AF810" s="234"/>
      <c r="AG810" s="8"/>
      <c r="AH810" s="231" t="s">
        <v>79</v>
      </c>
      <c r="AI810" s="232"/>
      <c r="AJ810" s="233" t="s">
        <v>80</v>
      </c>
      <c r="AK810" s="234"/>
      <c r="AL810" s="8"/>
      <c r="AM810" s="52" t="s">
        <v>84</v>
      </c>
      <c r="AO810" s="150" t="s">
        <v>85</v>
      </c>
      <c r="AP810" s="149"/>
      <c r="AQ810" s="44"/>
      <c r="AR810" s="44"/>
      <c r="AS810" s="44"/>
      <c r="AT810" s="44"/>
    </row>
    <row r="811" spans="2:46" ht="18.649999999999999" customHeight="1" thickTop="1" thickBot="1">
      <c r="D811" s="37">
        <v>0</v>
      </c>
      <c r="E811" s="41">
        <v>0</v>
      </c>
      <c r="F811" s="39">
        <v>1</v>
      </c>
      <c r="G811" s="40">
        <v>0</v>
      </c>
      <c r="I811" s="37">
        <v>0</v>
      </c>
      <c r="J811" s="41">
        <f t="shared" ref="J811" si="2627">IF(0=(1-$J$8*$K$8*$B808^2),10^14,$B808*$K$8/(1-$J$8*$K$8*$B808^2))</f>
        <v>-0.48588498458748081</v>
      </c>
      <c r="K811" s="39">
        <v>1</v>
      </c>
      <c r="L811" s="40">
        <v>0</v>
      </c>
      <c r="N811" s="37">
        <f t="shared" ref="N811" si="2628">D811*I808+F811*I811-E811*J808-G811*J811</f>
        <v>0</v>
      </c>
      <c r="O811" s="41">
        <f t="shared" ref="O811" si="2629">(D811*J808+E811*I808+F811*J811+G811*I811)</f>
        <v>-0.48588498458748081</v>
      </c>
      <c r="P811" s="39">
        <f t="shared" ref="P811" si="2630">D811*K808+F811*K811-E811*L808-G811*L811</f>
        <v>1</v>
      </c>
      <c r="Q811" s="40">
        <f t="shared" ref="Q811" si="2631">(D811*L808+E811*K808+F811*L811+G811*K811)</f>
        <v>0</v>
      </c>
      <c r="S811" s="37">
        <v>0</v>
      </c>
      <c r="T811" s="41">
        <v>0</v>
      </c>
      <c r="U811" s="39">
        <v>1</v>
      </c>
      <c r="V811" s="40">
        <v>0</v>
      </c>
      <c r="X811" s="37">
        <f t="shared" ref="X811" si="2632">N811*S808+P811*S811-O811*T808-Q811*T811</f>
        <v>0</v>
      </c>
      <c r="Y811" s="41">
        <f t="shared" ref="Y811" si="2633">(N811*T808+O811*S808+P811*T811+Q811*S811)</f>
        <v>-0.48588498458748081</v>
      </c>
      <c r="Z811" s="39">
        <f t="shared" ref="Z811" si="2634">N811*U808+P811*U811-O811*V808-Q811*V811</f>
        <v>0.73783573016943249</v>
      </c>
      <c r="AA811" s="40">
        <f t="shared" ref="AA811" si="2635">(N811*V808+O811*U808+P811*V811+Q811*U811)</f>
        <v>0</v>
      </c>
      <c r="AB811" s="8"/>
      <c r="AC811" s="37">
        <v>0</v>
      </c>
      <c r="AD811" s="40">
        <f>-1/($AD$8*$B808)</f>
        <v>-0.34825431034482757</v>
      </c>
      <c r="AE811" s="39">
        <v>1</v>
      </c>
      <c r="AF811" s="40">
        <v>0</v>
      </c>
      <c r="AH811" s="37">
        <f>X811*AC808+Z811*AC811-Y811*AD808-AA811*AD811</f>
        <v>0</v>
      </c>
      <c r="AI811" s="41">
        <f>(X811*AD808+Y811*AC808+Z811*AD811+AA811*AC811)</f>
        <v>-0.74283945794540873</v>
      </c>
      <c r="AJ811" s="39">
        <f>X811*AE808+Z811*AE811-Y811*AF808-AA811*AF811</f>
        <v>0.73783573016943249</v>
      </c>
      <c r="AK811" s="40">
        <f>(X811*AF808+Y811*AE808+Z811*AF811+AA811*AE811)</f>
        <v>0</v>
      </c>
      <c r="AL811" s="8"/>
      <c r="AM811" s="54">
        <f t="shared" ref="AM811" si="2636">(180/PI())*ATAN(-1*(($AH799*AI808+AK808+$AH$8*AI811+AK811)/($AH$8*AH808+AJ808+$AH$8*AH811+AJ811)))</f>
        <v>47.839378279389244</v>
      </c>
      <c r="AO811" s="151">
        <f t="shared" ref="AO811" si="2637">20*LOG(((($AH$8*AH808+AJ808-$AH$8*AH811-AJ811)^2+($AH$8*AI808+AK808-$AH$8*AI811-AK811)^2)/(($AH$8*AH808+AJ808+$AH$8*AH811+AJ811)^2+($AH$8*AI808+AK808+$AH$8*AI811+AK811)^2))^0.5)</f>
        <v>-23.733562492824571</v>
      </c>
      <c r="AP811" s="149"/>
      <c r="AQ811" s="44"/>
      <c r="AR811" s="44"/>
      <c r="AS811" s="44"/>
      <c r="AT811" s="44"/>
    </row>
    <row r="812" spans="2:46" ht="18.649999999999999" customHeight="1">
      <c r="AO812" s="48"/>
    </row>
    <row r="813" spans="2:46" ht="18.649999999999999" customHeight="1" thickBot="1">
      <c r="E813" s="29" t="s">
        <v>9</v>
      </c>
      <c r="J813" s="29" t="s">
        <v>10</v>
      </c>
      <c r="O813" s="29" t="s">
        <v>11</v>
      </c>
      <c r="T813" s="29" t="s">
        <v>12</v>
      </c>
      <c r="Y813" s="29" t="s">
        <v>13</v>
      </c>
      <c r="AD813" s="29" t="s">
        <v>12</v>
      </c>
      <c r="AI813" s="29" t="s">
        <v>81</v>
      </c>
    </row>
    <row r="814" spans="2:46" ht="18.649999999999999" customHeight="1" thickBot="1">
      <c r="B814" s="28"/>
      <c r="D814" s="227" t="s">
        <v>70</v>
      </c>
      <c r="E814" s="228"/>
      <c r="F814" s="229" t="s">
        <v>71</v>
      </c>
      <c r="G814" s="230"/>
      <c r="H814" s="203"/>
      <c r="I814" s="231" t="s">
        <v>15</v>
      </c>
      <c r="J814" s="232"/>
      <c r="K814" s="233" t="s">
        <v>16</v>
      </c>
      <c r="L814" s="234"/>
      <c r="M814" s="30"/>
      <c r="N814" s="231" t="s">
        <v>72</v>
      </c>
      <c r="O814" s="232"/>
      <c r="P814" s="233" t="s">
        <v>73</v>
      </c>
      <c r="Q814" s="234"/>
      <c r="R814" s="30"/>
      <c r="S814" s="227" t="s">
        <v>74</v>
      </c>
      <c r="T814" s="228"/>
      <c r="U814" s="229" t="s">
        <v>75</v>
      </c>
      <c r="V814" s="230"/>
      <c r="W814" s="8"/>
      <c r="X814" s="231" t="s">
        <v>76</v>
      </c>
      <c r="Y814" s="232"/>
      <c r="Z814" s="233" t="s">
        <v>77</v>
      </c>
      <c r="AA814" s="234"/>
      <c r="AB814" s="8"/>
      <c r="AC814" s="231" t="s">
        <v>78</v>
      </c>
      <c r="AD814" s="232"/>
      <c r="AE814" s="233" t="s">
        <v>17</v>
      </c>
      <c r="AF814" s="234"/>
      <c r="AG814" s="8"/>
      <c r="AH814" s="231" t="s">
        <v>79</v>
      </c>
      <c r="AI814" s="232"/>
      <c r="AJ814" s="233" t="s">
        <v>80</v>
      </c>
      <c r="AK814" s="234"/>
      <c r="AL814" s="8"/>
      <c r="AM814" s="35" t="s">
        <v>82</v>
      </c>
      <c r="AO814" s="147" t="s">
        <v>83</v>
      </c>
      <c r="AP814" s="4"/>
      <c r="AQ814" s="44"/>
      <c r="AR814" s="44"/>
      <c r="AS814" s="44"/>
      <c r="AT814" s="44"/>
    </row>
    <row r="815" spans="2:46" ht="18.649999999999999" customHeight="1" thickTop="1" thickBot="1">
      <c r="B815" s="55">
        <v>2.34</v>
      </c>
      <c r="D815" s="37">
        <v>1</v>
      </c>
      <c r="E815" s="38">
        <v>0</v>
      </c>
      <c r="F815" s="39">
        <v>0</v>
      </c>
      <c r="G815" s="40">
        <f t="shared" ref="G815" si="2638">-1/($E$8*$B815)</f>
        <v>-0.27315384615384614</v>
      </c>
      <c r="I815" s="37">
        <v>1</v>
      </c>
      <c r="J815" s="41">
        <v>0</v>
      </c>
      <c r="K815" s="39">
        <v>0</v>
      </c>
      <c r="L815" s="40">
        <v>0</v>
      </c>
      <c r="N815" s="37">
        <f t="shared" ref="N815" si="2639">D815*I815+F815*I818-E815*J815-G815*J818</f>
        <v>0.86850445246510888</v>
      </c>
      <c r="O815" s="41">
        <f t="shared" ref="O815" si="2640">(D815*J815+E815*I815+F815*J818+G815*I818)</f>
        <v>0</v>
      </c>
      <c r="P815" s="39">
        <f t="shared" ref="P815" si="2641">D815*K815+F815*K818-E815*L815-G815*L818</f>
        <v>0</v>
      </c>
      <c r="Q815" s="40">
        <f t="shared" ref="Q815" si="2642">(D815*L815+E815*K815+F815*L818+G815*K818)</f>
        <v>-0.27315384615384614</v>
      </c>
      <c r="S815" s="37">
        <v>1</v>
      </c>
      <c r="T815" s="38">
        <v>0</v>
      </c>
      <c r="U815" s="39">
        <v>0</v>
      </c>
      <c r="V815" s="40">
        <f t="shared" ref="V815" si="2643">-1/($T$8*$B815)</f>
        <v>-0.5349487179487179</v>
      </c>
      <c r="X815" s="37">
        <f t="shared" ref="X815" si="2644">N815*S815+P815*S818-O815*T815-Q815*T818</f>
        <v>0.86850445246510888</v>
      </c>
      <c r="Y815" s="41">
        <f t="shared" ref="Y815" si="2645">(N815*T815+O815*S815+P815*T818+Q815*S818)</f>
        <v>0</v>
      </c>
      <c r="Z815" s="39">
        <f t="shared" ref="Z815" si="2646">N815*U815+P815*U818-O815*V815-Q815*V818</f>
        <v>0</v>
      </c>
      <c r="AA815" s="40">
        <f t="shared" ref="AA815" si="2647">(N815*V815+O815*U815+P815*V818+Q815*U818)</f>
        <v>-0.73775918953280928</v>
      </c>
      <c r="AB815" s="8"/>
      <c r="AC815" s="37">
        <v>1</v>
      </c>
      <c r="AD815" s="38">
        <v>0</v>
      </c>
      <c r="AE815" s="39">
        <v>0</v>
      </c>
      <c r="AF815" s="40">
        <v>0</v>
      </c>
      <c r="AH815" s="37">
        <f>X815*AC815+Z815*AC818-Y815*AD815-AA815*AD818</f>
        <v>0.61377259896808611</v>
      </c>
      <c r="AI815" s="41">
        <f>(X815*AD815+Y815*AC815+Z815*AD818+AA815*AC818)</f>
        <v>0</v>
      </c>
      <c r="AJ815" s="39">
        <f>X815*AE815+Z815*AE818-Y815*AF815-AA815*AF818</f>
        <v>0</v>
      </c>
      <c r="AK815" s="40">
        <f>(X815*AF815+Y815*AE815+Z815*AF818+AA815*AE818)</f>
        <v>-0.73775918953280928</v>
      </c>
      <c r="AL815" s="8"/>
      <c r="AM815" s="43">
        <f t="shared" ref="AM815" si="2648">20*LOG((2*$AH$8)/(($AH$8*AH815+AJ815+$AH$8*AH818+AJ818)^2+($AH$8*AI815+AK815+$AH$8*AI818+AK818)^2)^0.5)</f>
        <v>-1.7947914328233543E-2</v>
      </c>
      <c r="AO815" s="148">
        <f t="shared" ref="AO815" si="2649">((AH815^2+AI815^2)/(AH818^2+AI818^2))^0.5</f>
        <v>0.8319427406297254</v>
      </c>
      <c r="AP815" s="4"/>
      <c r="AQ815" s="44"/>
      <c r="AR815" s="44"/>
      <c r="AS815" s="44"/>
      <c r="AT815" s="44"/>
    </row>
    <row r="816" spans="2:46" ht="18.649999999999999" customHeight="1" thickBot="1">
      <c r="D816" s="45"/>
      <c r="G816" s="46"/>
      <c r="I816" s="45"/>
      <c r="L816" s="46"/>
      <c r="N816" s="45"/>
      <c r="Q816" s="46"/>
      <c r="S816" s="45"/>
      <c r="V816" s="46"/>
      <c r="X816" s="45"/>
      <c r="AA816" s="46"/>
      <c r="AC816" s="45"/>
      <c r="AF816" s="46"/>
      <c r="AH816" s="45"/>
      <c r="AK816" s="46"/>
      <c r="AO816" s="149"/>
      <c r="AP816" s="149"/>
      <c r="AQ816" s="44"/>
      <c r="AR816" s="44"/>
      <c r="AS816" s="44"/>
      <c r="AT816" s="44"/>
    </row>
    <row r="817" spans="2:46" ht="18.649999999999999" customHeight="1" thickBot="1">
      <c r="D817" s="227" t="s">
        <v>70</v>
      </c>
      <c r="E817" s="228"/>
      <c r="F817" s="229" t="s">
        <v>71</v>
      </c>
      <c r="G817" s="230"/>
      <c r="H817" s="203"/>
      <c r="I817" s="231" t="s">
        <v>15</v>
      </c>
      <c r="J817" s="232"/>
      <c r="K817" s="233" t="s">
        <v>16</v>
      </c>
      <c r="L817" s="234"/>
      <c r="M817" s="30"/>
      <c r="N817" s="231" t="s">
        <v>72</v>
      </c>
      <c r="O817" s="232"/>
      <c r="P817" s="233" t="s">
        <v>73</v>
      </c>
      <c r="Q817" s="234"/>
      <c r="R817" s="30"/>
      <c r="S817" s="227" t="s">
        <v>74</v>
      </c>
      <c r="T817" s="228"/>
      <c r="U817" s="229" t="s">
        <v>75</v>
      </c>
      <c r="V817" s="230"/>
      <c r="W817" s="8"/>
      <c r="X817" s="231" t="s">
        <v>76</v>
      </c>
      <c r="Y817" s="232"/>
      <c r="Z817" s="233" t="s">
        <v>77</v>
      </c>
      <c r="AA817" s="234"/>
      <c r="AB817" s="8"/>
      <c r="AC817" s="231" t="s">
        <v>78</v>
      </c>
      <c r="AD817" s="232"/>
      <c r="AE817" s="233" t="s">
        <v>17</v>
      </c>
      <c r="AF817" s="234"/>
      <c r="AG817" s="8"/>
      <c r="AH817" s="231" t="s">
        <v>79</v>
      </c>
      <c r="AI817" s="232"/>
      <c r="AJ817" s="233" t="s">
        <v>80</v>
      </c>
      <c r="AK817" s="234"/>
      <c r="AL817" s="8"/>
      <c r="AM817" s="52" t="s">
        <v>84</v>
      </c>
      <c r="AO817" s="150" t="s">
        <v>85</v>
      </c>
      <c r="AP817" s="149"/>
      <c r="AQ817" s="44"/>
      <c r="AR817" s="44"/>
      <c r="AS817" s="44"/>
      <c r="AT817" s="44"/>
    </row>
    <row r="818" spans="2:46" ht="18.649999999999999" customHeight="1" thickTop="1" thickBot="1">
      <c r="D818" s="37">
        <v>0</v>
      </c>
      <c r="E818" s="41">
        <v>0</v>
      </c>
      <c r="F818" s="39">
        <v>1</v>
      </c>
      <c r="G818" s="40">
        <v>0</v>
      </c>
      <c r="I818" s="37">
        <v>0</v>
      </c>
      <c r="J818" s="41">
        <f t="shared" ref="J818" si="2650">IF(0=(1-$J$8*$K$8*$B815^2),10^14,$B815*$K$8/(1-$J$8*$K$8*$B815^2))</f>
        <v>-0.48139738607535471</v>
      </c>
      <c r="K818" s="39">
        <v>1</v>
      </c>
      <c r="L818" s="40">
        <v>0</v>
      </c>
      <c r="N818" s="37">
        <f t="shared" ref="N818" si="2651">D818*I815+F818*I818-E818*J815-G818*J818</f>
        <v>0</v>
      </c>
      <c r="O818" s="41">
        <f t="shared" ref="O818" si="2652">(D818*J815+E818*I815+F818*J818+G818*I818)</f>
        <v>-0.48139738607535471</v>
      </c>
      <c r="P818" s="39">
        <f t="shared" ref="P818" si="2653">D818*K815+F818*K818-E818*L815-G818*L818</f>
        <v>1</v>
      </c>
      <c r="Q818" s="40">
        <f t="shared" ref="Q818" si="2654">(D818*L815+E818*K815+F818*L818+G818*K818)</f>
        <v>0</v>
      </c>
      <c r="S818" s="37">
        <v>0</v>
      </c>
      <c r="T818" s="41">
        <v>0</v>
      </c>
      <c r="U818" s="39">
        <v>1</v>
      </c>
      <c r="V818" s="40">
        <v>0</v>
      </c>
      <c r="X818" s="37">
        <f t="shared" ref="X818" si="2655">N818*S815+P818*S818-O818*T815-Q818*T818</f>
        <v>0</v>
      </c>
      <c r="Y818" s="41">
        <f t="shared" ref="Y818" si="2656">(N818*T815+O818*S815+P818*T818+Q818*S818)</f>
        <v>-0.48139738607535471</v>
      </c>
      <c r="Z818" s="39">
        <f t="shared" ref="Z818" si="2657">N818*U815+P818*U818-O818*V815-Q818*V818</f>
        <v>0.74247708549512503</v>
      </c>
      <c r="AA818" s="40">
        <f t="shared" ref="AA818" si="2658">(N818*V815+O818*U815+P818*V818+Q818*U818)</f>
        <v>0</v>
      </c>
      <c r="AB818" s="8"/>
      <c r="AC818" s="37">
        <v>0</v>
      </c>
      <c r="AD818" s="40">
        <f>-1/($AD$8*$B815)</f>
        <v>-0.34527777777777779</v>
      </c>
      <c r="AE818" s="39">
        <v>1</v>
      </c>
      <c r="AF818" s="40">
        <v>0</v>
      </c>
      <c r="AH818" s="37">
        <f>X818*AC815+Z818*AC818-Y818*AD815-AA818*AD818</f>
        <v>0</v>
      </c>
      <c r="AI818" s="41">
        <f>(X818*AD815+Y818*AC815+Z818*AD818+AA818*AC818)</f>
        <v>-0.73775822420603254</v>
      </c>
      <c r="AJ818" s="39">
        <f>X818*AE815+Z818*AE818-Y818*AF815-AA818*AF818</f>
        <v>0.74247708549512503</v>
      </c>
      <c r="AK818" s="40">
        <f>(X818*AF815+Y818*AE815+Z818*AF818+AA818*AE818)</f>
        <v>0</v>
      </c>
      <c r="AL818" s="8"/>
      <c r="AM818" s="54">
        <f t="shared" ref="AM818" si="2659">(180/PI())*ATAN(-1*(($AH806*AI815+AK815+$AH$8*AI818+AK818)/($AH$8*AH815+AJ815+$AH$8*AH818+AJ818)))</f>
        <v>47.411745348895025</v>
      </c>
      <c r="AO818" s="151">
        <f t="shared" ref="AO818" si="2660">20*LOG(((($AH$8*AH815+AJ815-$AH$8*AH818-AJ818)^2+($AH$8*AI815+AK815-$AH$8*AI818-AK818)^2)/(($AH$8*AH815+AJ815+$AH$8*AH818+AJ818)^2+($AH$8*AI815+AK815+$AH$8*AI818+AK818)^2))^0.5)</f>
        <v>-23.846674101400993</v>
      </c>
      <c r="AP818" s="149"/>
      <c r="AQ818" s="44"/>
      <c r="AR818" s="44"/>
      <c r="AS818" s="44"/>
      <c r="AT818" s="44"/>
    </row>
    <row r="819" spans="2:46" ht="18.649999999999999" customHeight="1">
      <c r="AO819" s="48"/>
    </row>
    <row r="820" spans="2:46" ht="18.649999999999999" customHeight="1" thickBot="1">
      <c r="E820" s="29" t="s">
        <v>9</v>
      </c>
      <c r="J820" s="29" t="s">
        <v>10</v>
      </c>
      <c r="O820" s="29" t="s">
        <v>11</v>
      </c>
      <c r="T820" s="29" t="s">
        <v>12</v>
      </c>
      <c r="Y820" s="29" t="s">
        <v>13</v>
      </c>
      <c r="AD820" s="29" t="s">
        <v>12</v>
      </c>
      <c r="AI820" s="29" t="s">
        <v>81</v>
      </c>
    </row>
    <row r="821" spans="2:46" ht="18.649999999999999" customHeight="1" thickBot="1">
      <c r="B821" s="28"/>
      <c r="D821" s="227" t="s">
        <v>70</v>
      </c>
      <c r="E821" s="228"/>
      <c r="F821" s="229" t="s">
        <v>71</v>
      </c>
      <c r="G821" s="230"/>
      <c r="H821" s="203"/>
      <c r="I821" s="231" t="s">
        <v>15</v>
      </c>
      <c r="J821" s="232"/>
      <c r="K821" s="233" t="s">
        <v>16</v>
      </c>
      <c r="L821" s="234"/>
      <c r="M821" s="30"/>
      <c r="N821" s="231" t="s">
        <v>72</v>
      </c>
      <c r="O821" s="232"/>
      <c r="P821" s="233" t="s">
        <v>73</v>
      </c>
      <c r="Q821" s="234"/>
      <c r="R821" s="30"/>
      <c r="S821" s="227" t="s">
        <v>74</v>
      </c>
      <c r="T821" s="228"/>
      <c r="U821" s="229" t="s">
        <v>75</v>
      </c>
      <c r="V821" s="230"/>
      <c r="W821" s="8"/>
      <c r="X821" s="231" t="s">
        <v>76</v>
      </c>
      <c r="Y821" s="232"/>
      <c r="Z821" s="233" t="s">
        <v>77</v>
      </c>
      <c r="AA821" s="234"/>
      <c r="AB821" s="8"/>
      <c r="AC821" s="231" t="s">
        <v>78</v>
      </c>
      <c r="AD821" s="232"/>
      <c r="AE821" s="233" t="s">
        <v>17</v>
      </c>
      <c r="AF821" s="234"/>
      <c r="AG821" s="8"/>
      <c r="AH821" s="231" t="s">
        <v>79</v>
      </c>
      <c r="AI821" s="232"/>
      <c r="AJ821" s="233" t="s">
        <v>80</v>
      </c>
      <c r="AK821" s="234"/>
      <c r="AL821" s="8"/>
      <c r="AM821" s="35" t="s">
        <v>82</v>
      </c>
      <c r="AO821" s="147" t="s">
        <v>83</v>
      </c>
      <c r="AP821" s="4"/>
      <c r="AQ821" s="44"/>
      <c r="AR821" s="44"/>
      <c r="AS821" s="44"/>
      <c r="AT821" s="44"/>
    </row>
    <row r="822" spans="2:46" ht="18.649999999999999" customHeight="1" thickTop="1" thickBot="1">
      <c r="B822" s="55">
        <v>2.36</v>
      </c>
      <c r="D822" s="37">
        <v>1</v>
      </c>
      <c r="E822" s="38">
        <v>0</v>
      </c>
      <c r="F822" s="39">
        <v>0</v>
      </c>
      <c r="G822" s="40">
        <f t="shared" ref="G822" si="2661">-1/($E$8*$B822)</f>
        <v>-0.27083898305084741</v>
      </c>
      <c r="I822" s="37">
        <v>1</v>
      </c>
      <c r="J822" s="41">
        <v>0</v>
      </c>
      <c r="K822" s="39">
        <v>0</v>
      </c>
      <c r="L822" s="40">
        <v>0</v>
      </c>
      <c r="N822" s="37">
        <f t="shared" ref="N822" si="2662">D822*I822+F822*I825-E822*J822-G822*J825</f>
        <v>0.8708112420405878</v>
      </c>
      <c r="O822" s="41">
        <f t="shared" ref="O822" si="2663">(D822*J822+E822*I822+F822*J825+G822*I825)</f>
        <v>0</v>
      </c>
      <c r="P822" s="39">
        <f t="shared" ref="P822" si="2664">D822*K822+F822*K825-E822*L822-G822*L825</f>
        <v>0</v>
      </c>
      <c r="Q822" s="40">
        <f t="shared" ref="Q822" si="2665">(D822*L822+E822*K822+F822*L825+G822*K825)</f>
        <v>-0.27083898305084741</v>
      </c>
      <c r="S822" s="37">
        <v>1</v>
      </c>
      <c r="T822" s="38">
        <v>0</v>
      </c>
      <c r="U822" s="39">
        <v>0</v>
      </c>
      <c r="V822" s="40">
        <f t="shared" ref="V822" si="2666">-1/($T$8*$B822)</f>
        <v>-0.53041525423728808</v>
      </c>
      <c r="X822" s="37">
        <f t="shared" ref="X822" si="2667">N822*S822+P822*S825-O822*T822-Q822*T825</f>
        <v>0.8708112420405878</v>
      </c>
      <c r="Y822" s="41">
        <f t="shared" ref="Y822" si="2668">(N822*T822+O822*S822+P822*T825+Q822*S825)</f>
        <v>0</v>
      </c>
      <c r="Z822" s="39">
        <f t="shared" ref="Z822" si="2669">N822*U822+P822*U825-O822*V822-Q822*V825</f>
        <v>0</v>
      </c>
      <c r="AA822" s="40">
        <f t="shared" ref="AA822" si="2670">(N822*V822+O822*U822+P822*V825+Q822*U825)</f>
        <v>-0.73273054939049442</v>
      </c>
      <c r="AB822" s="8"/>
      <c r="AC822" s="37">
        <v>1</v>
      </c>
      <c r="AD822" s="38">
        <v>0</v>
      </c>
      <c r="AE822" s="39">
        <v>0</v>
      </c>
      <c r="AF822" s="40">
        <v>0</v>
      </c>
      <c r="AH822" s="37">
        <f>X822*AC822+Z822*AC825-Y822*AD822-AA822*AD825</f>
        <v>0.6199596965405666</v>
      </c>
      <c r="AI822" s="41">
        <f>(X822*AD822+Y822*AC822+Z822*AD825+AA822*AC825)</f>
        <v>0</v>
      </c>
      <c r="AJ822" s="39">
        <f>X822*AE822+Z822*AE825-Y822*AF822-AA822*AF825</f>
        <v>0</v>
      </c>
      <c r="AK822" s="40">
        <f>(X822*AF822+Y822*AE822+Z822*AF825+AA822*AE825)</f>
        <v>-0.73273054939049442</v>
      </c>
      <c r="AL822" s="8"/>
      <c r="AM822" s="43">
        <f t="shared" ref="AM822" si="2671">20*LOG((2*$AH$8)/(($AH$8*AH822+AJ822+$AH$8*AH825+AJ825)^2+($AH$8*AI822+AK822+$AH$8*AI825+AK825)^2)^0.5)</f>
        <v>-1.7486253917469732E-2</v>
      </c>
      <c r="AO822" s="148">
        <f t="shared" ref="AO822" si="2672">((AH822^2+AI822^2)/(AH825^2+AI825^2))^0.5</f>
        <v>0.84609614364664831</v>
      </c>
      <c r="AP822" s="4"/>
      <c r="AQ822" s="44"/>
      <c r="AR822" s="44"/>
      <c r="AS822" s="44"/>
      <c r="AT822" s="44"/>
    </row>
    <row r="823" spans="2:46" ht="18.649999999999999" customHeight="1" thickBot="1">
      <c r="D823" s="45"/>
      <c r="G823" s="46"/>
      <c r="I823" s="45"/>
      <c r="L823" s="46"/>
      <c r="N823" s="45"/>
      <c r="Q823" s="46"/>
      <c r="S823" s="45"/>
      <c r="V823" s="46"/>
      <c r="X823" s="45"/>
      <c r="AA823" s="46"/>
      <c r="AC823" s="45"/>
      <c r="AF823" s="46"/>
      <c r="AH823" s="45"/>
      <c r="AK823" s="46"/>
      <c r="AO823" s="149"/>
      <c r="AP823" s="149"/>
      <c r="AQ823" s="44"/>
      <c r="AR823" s="44"/>
      <c r="AS823" s="44"/>
      <c r="AT823" s="44"/>
    </row>
    <row r="824" spans="2:46" ht="18.649999999999999" customHeight="1" thickBot="1">
      <c r="D824" s="227" t="s">
        <v>70</v>
      </c>
      <c r="E824" s="228"/>
      <c r="F824" s="229" t="s">
        <v>71</v>
      </c>
      <c r="G824" s="230"/>
      <c r="H824" s="203"/>
      <c r="I824" s="231" t="s">
        <v>15</v>
      </c>
      <c r="J824" s="232"/>
      <c r="K824" s="233" t="s">
        <v>16</v>
      </c>
      <c r="L824" s="234"/>
      <c r="M824" s="30"/>
      <c r="N824" s="231" t="s">
        <v>72</v>
      </c>
      <c r="O824" s="232"/>
      <c r="P824" s="233" t="s">
        <v>73</v>
      </c>
      <c r="Q824" s="234"/>
      <c r="R824" s="30"/>
      <c r="S824" s="227" t="s">
        <v>74</v>
      </c>
      <c r="T824" s="228"/>
      <c r="U824" s="229" t="s">
        <v>75</v>
      </c>
      <c r="V824" s="230"/>
      <c r="W824" s="8"/>
      <c r="X824" s="231" t="s">
        <v>76</v>
      </c>
      <c r="Y824" s="232"/>
      <c r="Z824" s="233" t="s">
        <v>77</v>
      </c>
      <c r="AA824" s="234"/>
      <c r="AB824" s="8"/>
      <c r="AC824" s="231" t="s">
        <v>78</v>
      </c>
      <c r="AD824" s="232"/>
      <c r="AE824" s="233" t="s">
        <v>17</v>
      </c>
      <c r="AF824" s="234"/>
      <c r="AG824" s="8"/>
      <c r="AH824" s="231" t="s">
        <v>79</v>
      </c>
      <c r="AI824" s="232"/>
      <c r="AJ824" s="233" t="s">
        <v>80</v>
      </c>
      <c r="AK824" s="234"/>
      <c r="AL824" s="8"/>
      <c r="AM824" s="52" t="s">
        <v>84</v>
      </c>
      <c r="AO824" s="150" t="s">
        <v>85</v>
      </c>
      <c r="AP824" s="149"/>
      <c r="AQ824" s="44"/>
      <c r="AR824" s="44"/>
      <c r="AS824" s="44"/>
      <c r="AT824" s="44"/>
    </row>
    <row r="825" spans="2:46" ht="18.649999999999999" customHeight="1" thickTop="1" thickBot="1">
      <c r="D825" s="37">
        <v>0</v>
      </c>
      <c r="E825" s="41">
        <v>0</v>
      </c>
      <c r="F825" s="39">
        <v>1</v>
      </c>
      <c r="G825" s="40">
        <v>0</v>
      </c>
      <c r="I825" s="37">
        <v>0</v>
      </c>
      <c r="J825" s="41">
        <f t="shared" ref="J825" si="2673">IF(0=(1-$J$8*$K$8*$B822^2),10^14,$B822*$K$8/(1-$J$8*$K$8*$B822^2))</f>
        <v>-0.47699469442756764</v>
      </c>
      <c r="K825" s="39">
        <v>1</v>
      </c>
      <c r="L825" s="40">
        <v>0</v>
      </c>
      <c r="N825" s="37">
        <f t="shared" ref="N825" si="2674">D825*I822+F825*I825-E825*J822-G825*J825</f>
        <v>0</v>
      </c>
      <c r="O825" s="41">
        <f t="shared" ref="O825" si="2675">(D825*J822+E825*I822+F825*J825+G825*I825)</f>
        <v>-0.47699469442756764</v>
      </c>
      <c r="P825" s="39">
        <f t="shared" ref="P825" si="2676">D825*K822+F825*K825-E825*L822-G825*L825</f>
        <v>1</v>
      </c>
      <c r="Q825" s="40">
        <f t="shared" ref="Q825" si="2677">(D825*L822+E825*K822+F825*L825+G825*K825)</f>
        <v>0</v>
      </c>
      <c r="S825" s="37">
        <v>0</v>
      </c>
      <c r="T825" s="41">
        <v>0</v>
      </c>
      <c r="U825" s="39">
        <v>1</v>
      </c>
      <c r="V825" s="40">
        <v>0</v>
      </c>
      <c r="X825" s="37">
        <f t="shared" ref="X825" si="2678">N825*S822+P825*S825-O825*T822-Q825*T825</f>
        <v>0</v>
      </c>
      <c r="Y825" s="41">
        <f t="shared" ref="Y825" si="2679">(N825*T822+O825*S822+P825*T825+Q825*S825)</f>
        <v>-0.47699469442756764</v>
      </c>
      <c r="Z825" s="39">
        <f t="shared" ref="Z825" si="2680">N825*U822+P825*U825-O825*V822-Q825*V825</f>
        <v>0.74699473788536419</v>
      </c>
      <c r="AA825" s="40">
        <f t="shared" ref="AA825" si="2681">(N825*V822+O825*U822+P825*V825+Q825*U825)</f>
        <v>0</v>
      </c>
      <c r="AB825" s="8"/>
      <c r="AC825" s="37">
        <v>0</v>
      </c>
      <c r="AD825" s="40">
        <f>-1/($AD$8*$B822)</f>
        <v>-0.34235169491525425</v>
      </c>
      <c r="AE825" s="39">
        <v>1</v>
      </c>
      <c r="AF825" s="40">
        <v>0</v>
      </c>
      <c r="AH825" s="37">
        <f>X825*AC822+Z825*AC825-Y825*AD822-AA825*AD825</f>
        <v>0</v>
      </c>
      <c r="AI825" s="41">
        <f>(X825*AD822+Y825*AC822+Z825*AD825+AA825*AC825)</f>
        <v>-0.73272960903539808</v>
      </c>
      <c r="AJ825" s="39">
        <f>X825*AE822+Z825*AE825-Y825*AF822-AA825*AF825</f>
        <v>0.74699473788536419</v>
      </c>
      <c r="AK825" s="40">
        <f>(X825*AF822+Y825*AE822+Z825*AF825+AA825*AE825)</f>
        <v>0</v>
      </c>
      <c r="AL825" s="8"/>
      <c r="AM825" s="54">
        <f t="shared" ref="AM825" si="2682">(180/PI())*ATAN(-1*(($AH813*AI822+AK822+$AH$8*AI825+AK825)/($AH$8*AH822+AJ822+$AH$8*AH825+AJ825)))</f>
        <v>46.991830020886333</v>
      </c>
      <c r="AO825" s="151">
        <f t="shared" ref="AO825" si="2683">20*LOG(((($AH$8*AH822+AJ822-$AH$8*AH825-AJ825)^2+($AH$8*AI822+AK822-$AH$8*AI825-AK825)^2)/(($AH$8*AH822+AJ822+$AH$8*AH825+AJ825)^2+($AH$8*AI822+AK822+$AH$8*AI825+AK825)^2))^0.5)</f>
        <v>-23.959615501605604</v>
      </c>
      <c r="AP825" s="149"/>
      <c r="AQ825" s="44"/>
      <c r="AR825" s="44"/>
      <c r="AS825" s="44"/>
      <c r="AT825" s="44"/>
    </row>
    <row r="826" spans="2:46" ht="18.649999999999999" customHeight="1">
      <c r="AO826" s="48"/>
    </row>
    <row r="827" spans="2:46" ht="18.649999999999999" customHeight="1" thickBot="1">
      <c r="E827" s="29" t="s">
        <v>9</v>
      </c>
      <c r="J827" s="29" t="s">
        <v>10</v>
      </c>
      <c r="O827" s="29" t="s">
        <v>11</v>
      </c>
      <c r="T827" s="29" t="s">
        <v>12</v>
      </c>
      <c r="Y827" s="29" t="s">
        <v>13</v>
      </c>
      <c r="AD827" s="29" t="s">
        <v>12</v>
      </c>
      <c r="AI827" s="29" t="s">
        <v>81</v>
      </c>
    </row>
    <row r="828" spans="2:46" ht="18.649999999999999" customHeight="1" thickBot="1">
      <c r="B828" s="28"/>
      <c r="D828" s="227" t="s">
        <v>70</v>
      </c>
      <c r="E828" s="228"/>
      <c r="F828" s="229" t="s">
        <v>71</v>
      </c>
      <c r="G828" s="230"/>
      <c r="H828" s="203"/>
      <c r="I828" s="231" t="s">
        <v>15</v>
      </c>
      <c r="J828" s="232"/>
      <c r="K828" s="233" t="s">
        <v>16</v>
      </c>
      <c r="L828" s="234"/>
      <c r="M828" s="30"/>
      <c r="N828" s="231" t="s">
        <v>72</v>
      </c>
      <c r="O828" s="232"/>
      <c r="P828" s="233" t="s">
        <v>73</v>
      </c>
      <c r="Q828" s="234"/>
      <c r="R828" s="30"/>
      <c r="S828" s="227" t="s">
        <v>74</v>
      </c>
      <c r="T828" s="228"/>
      <c r="U828" s="229" t="s">
        <v>75</v>
      </c>
      <c r="V828" s="230"/>
      <c r="W828" s="8"/>
      <c r="X828" s="231" t="s">
        <v>76</v>
      </c>
      <c r="Y828" s="232"/>
      <c r="Z828" s="233" t="s">
        <v>77</v>
      </c>
      <c r="AA828" s="234"/>
      <c r="AB828" s="8"/>
      <c r="AC828" s="231" t="s">
        <v>78</v>
      </c>
      <c r="AD828" s="232"/>
      <c r="AE828" s="233" t="s">
        <v>17</v>
      </c>
      <c r="AF828" s="234"/>
      <c r="AG828" s="8"/>
      <c r="AH828" s="231" t="s">
        <v>79</v>
      </c>
      <c r="AI828" s="232"/>
      <c r="AJ828" s="233" t="s">
        <v>80</v>
      </c>
      <c r="AK828" s="234"/>
      <c r="AL828" s="8"/>
      <c r="AM828" s="35" t="s">
        <v>82</v>
      </c>
      <c r="AO828" s="147" t="s">
        <v>83</v>
      </c>
      <c r="AP828" s="4"/>
      <c r="AQ828" s="44"/>
      <c r="AR828" s="44"/>
      <c r="AS828" s="44"/>
      <c r="AT828" s="44"/>
    </row>
    <row r="829" spans="2:46" ht="18.649999999999999" customHeight="1" thickTop="1" thickBot="1">
      <c r="B829" s="55">
        <v>2.38</v>
      </c>
      <c r="D829" s="37">
        <v>1</v>
      </c>
      <c r="E829" s="38">
        <v>0</v>
      </c>
      <c r="F829" s="39">
        <v>0</v>
      </c>
      <c r="G829" s="40">
        <f t="shared" ref="G829" si="2684">-1/($E$8*$B829)</f>
        <v>-0.26856302521008402</v>
      </c>
      <c r="I829" s="37">
        <v>1</v>
      </c>
      <c r="J829" s="41">
        <v>0</v>
      </c>
      <c r="K829" s="39">
        <v>0</v>
      </c>
      <c r="L829" s="40">
        <v>0</v>
      </c>
      <c r="N829" s="37">
        <f t="shared" ref="N829" si="2685">D829*I829+F829*I832-E829*J829-G829*J832</f>
        <v>0.87305711801877295</v>
      </c>
      <c r="O829" s="41">
        <f t="shared" ref="O829" si="2686">(D829*J829+E829*I829+F829*J832+G829*I832)</f>
        <v>0</v>
      </c>
      <c r="P829" s="39">
        <f t="shared" ref="P829" si="2687">D829*K829+F829*K832-E829*L829-G829*L832</f>
        <v>0</v>
      </c>
      <c r="Q829" s="40">
        <f t="shared" ref="Q829" si="2688">(D829*L829+E829*K829+F829*L832+G829*K832)</f>
        <v>-0.26856302521008402</v>
      </c>
      <c r="S829" s="37">
        <v>1</v>
      </c>
      <c r="T829" s="38">
        <v>0</v>
      </c>
      <c r="U829" s="39">
        <v>0</v>
      </c>
      <c r="V829" s="40">
        <f t="shared" ref="V829" si="2689">-1/($T$8*$B829)</f>
        <v>-0.52595798319327725</v>
      </c>
      <c r="X829" s="37">
        <f t="shared" ref="X829" si="2690">N829*S829+P829*S832-O829*T829-Q829*T832</f>
        <v>0.87305711801877295</v>
      </c>
      <c r="Y829" s="41">
        <f t="shared" ref="Y829" si="2691">(N829*T829+O829*S829+P829*T832+Q829*S832)</f>
        <v>0</v>
      </c>
      <c r="Z829" s="39">
        <f t="shared" ref="Z829" si="2692">N829*U829+P829*U832-O829*V829-Q829*V832</f>
        <v>0</v>
      </c>
      <c r="AA829" s="40">
        <f t="shared" ref="AA829" si="2693">(N829*V829+O829*U829+P829*V832+Q829*U832)</f>
        <v>-0.72775438621577293</v>
      </c>
      <c r="AB829" s="8"/>
      <c r="AC829" s="37">
        <v>1</v>
      </c>
      <c r="AD829" s="38">
        <v>0</v>
      </c>
      <c r="AE829" s="39">
        <v>0</v>
      </c>
      <c r="AF829" s="40">
        <v>0</v>
      </c>
      <c r="AH829" s="37">
        <f>X829*AC829+Z829*AC832-Y829*AD829-AA829*AD832</f>
        <v>0.62600285064775041</v>
      </c>
      <c r="AI829" s="41">
        <f>(X829*AD829+Y829*AC829+Z829*AD832+AA829*AC832)</f>
        <v>0</v>
      </c>
      <c r="AJ829" s="39">
        <f>X829*AE829+Z829*AE832-Y829*AF829-AA829*AF832</f>
        <v>0</v>
      </c>
      <c r="AK829" s="40">
        <f>(X829*AF829+Y829*AE829+Z829*AF832+AA829*AE832)</f>
        <v>-0.72775438621577293</v>
      </c>
      <c r="AL829" s="8"/>
      <c r="AM829" s="43">
        <f t="shared" ref="AM829" si="2694">20*LOG((2*$AH$8)/(($AH$8*AH829+AJ829+$AH$8*AH832+AJ832)^2+($AH$8*AI829+AK829+$AH$8*AI832+AK832)^2)^0.5)</f>
        <v>-1.7037257367690708E-2</v>
      </c>
      <c r="AO829" s="148">
        <f t="shared" ref="AO829" si="2695">((AH829^2+AI829^2)/(AH832^2+AI832^2))^0.5</f>
        <v>0.86018531889785521</v>
      </c>
      <c r="AP829" s="4"/>
      <c r="AQ829" s="44"/>
      <c r="AR829" s="44"/>
      <c r="AS829" s="44"/>
      <c r="AT829" s="44"/>
    </row>
    <row r="830" spans="2:46" ht="18.649999999999999" customHeight="1" thickBot="1">
      <c r="D830" s="45"/>
      <c r="G830" s="46"/>
      <c r="I830" s="45"/>
      <c r="L830" s="46"/>
      <c r="N830" s="45"/>
      <c r="Q830" s="46"/>
      <c r="S830" s="45"/>
      <c r="V830" s="46"/>
      <c r="X830" s="45"/>
      <c r="AA830" s="46"/>
      <c r="AC830" s="45"/>
      <c r="AF830" s="46"/>
      <c r="AH830" s="45"/>
      <c r="AK830" s="46"/>
      <c r="AO830" s="149"/>
      <c r="AP830" s="149"/>
      <c r="AQ830" s="44"/>
      <c r="AR830" s="44"/>
      <c r="AS830" s="44"/>
      <c r="AT830" s="44"/>
    </row>
    <row r="831" spans="2:46" ht="18.649999999999999" customHeight="1" thickBot="1">
      <c r="D831" s="227" t="s">
        <v>70</v>
      </c>
      <c r="E831" s="228"/>
      <c r="F831" s="229" t="s">
        <v>71</v>
      </c>
      <c r="G831" s="230"/>
      <c r="H831" s="203"/>
      <c r="I831" s="231" t="s">
        <v>15</v>
      </c>
      <c r="J831" s="232"/>
      <c r="K831" s="233" t="s">
        <v>16</v>
      </c>
      <c r="L831" s="234"/>
      <c r="M831" s="30"/>
      <c r="N831" s="231" t="s">
        <v>72</v>
      </c>
      <c r="O831" s="232"/>
      <c r="P831" s="233" t="s">
        <v>73</v>
      </c>
      <c r="Q831" s="234"/>
      <c r="R831" s="30"/>
      <c r="S831" s="227" t="s">
        <v>74</v>
      </c>
      <c r="T831" s="228"/>
      <c r="U831" s="229" t="s">
        <v>75</v>
      </c>
      <c r="V831" s="230"/>
      <c r="W831" s="8"/>
      <c r="X831" s="231" t="s">
        <v>76</v>
      </c>
      <c r="Y831" s="232"/>
      <c r="Z831" s="233" t="s">
        <v>77</v>
      </c>
      <c r="AA831" s="234"/>
      <c r="AB831" s="8"/>
      <c r="AC831" s="231" t="s">
        <v>78</v>
      </c>
      <c r="AD831" s="232"/>
      <c r="AE831" s="233" t="s">
        <v>17</v>
      </c>
      <c r="AF831" s="234"/>
      <c r="AG831" s="8"/>
      <c r="AH831" s="231" t="s">
        <v>79</v>
      </c>
      <c r="AI831" s="232"/>
      <c r="AJ831" s="233" t="s">
        <v>80</v>
      </c>
      <c r="AK831" s="234"/>
      <c r="AL831" s="8"/>
      <c r="AM831" s="52" t="s">
        <v>84</v>
      </c>
      <c r="AO831" s="150" t="s">
        <v>85</v>
      </c>
      <c r="AP831" s="149"/>
      <c r="AQ831" s="44"/>
      <c r="AR831" s="44"/>
      <c r="AS831" s="44"/>
      <c r="AT831" s="44"/>
    </row>
    <row r="832" spans="2:46" ht="18.649999999999999" customHeight="1" thickTop="1" thickBot="1">
      <c r="D832" s="37">
        <v>0</v>
      </c>
      <c r="E832" s="41">
        <v>0</v>
      </c>
      <c r="F832" s="39">
        <v>1</v>
      </c>
      <c r="G832" s="40">
        <v>0</v>
      </c>
      <c r="I832" s="37">
        <v>0</v>
      </c>
      <c r="J832" s="41">
        <f t="shared" ref="J832" si="2696">IF(0=(1-$J$8*$K$8*$B829^2),10^14,$B829*$K$8/(1-$J$8*$K$8*$B829^2))</f>
        <v>-0.47267445651509793</v>
      </c>
      <c r="K832" s="39">
        <v>1</v>
      </c>
      <c r="L832" s="40">
        <v>0</v>
      </c>
      <c r="N832" s="37">
        <f t="shared" ref="N832" si="2697">D832*I829+F832*I832-E832*J829-G832*J832</f>
        <v>0</v>
      </c>
      <c r="O832" s="41">
        <f t="shared" ref="O832" si="2698">(D832*J829+E832*I829+F832*J832+G832*I832)</f>
        <v>-0.47267445651509793</v>
      </c>
      <c r="P832" s="39">
        <f t="shared" ref="P832" si="2699">D832*K829+F832*K832-E832*L829-G832*L832</f>
        <v>1</v>
      </c>
      <c r="Q832" s="40">
        <f t="shared" ref="Q832" si="2700">(D832*L829+E832*K829+F832*L832+G832*K832)</f>
        <v>0</v>
      </c>
      <c r="S832" s="37">
        <v>0</v>
      </c>
      <c r="T832" s="41">
        <v>0</v>
      </c>
      <c r="U832" s="39">
        <v>1</v>
      </c>
      <c r="V832" s="40">
        <v>0</v>
      </c>
      <c r="X832" s="37">
        <f t="shared" ref="X832" si="2701">N832*S829+P832*S832-O832*T829-Q832*T832</f>
        <v>0</v>
      </c>
      <c r="Y832" s="41">
        <f t="shared" ref="Y832" si="2702">(N832*T829+O832*S829+P832*T832+Q832*S832)</f>
        <v>-0.47267445651509793</v>
      </c>
      <c r="Z832" s="39">
        <f t="shared" ref="Z832" si="2703">N832*U829+P832*U832-O832*V829-Q832*V832</f>
        <v>0.75139309614434069</v>
      </c>
      <c r="AA832" s="40">
        <f t="shared" ref="AA832" si="2704">(N832*V829+O832*U829+P832*V832+Q832*U832)</f>
        <v>0</v>
      </c>
      <c r="AB832" s="8"/>
      <c r="AC832" s="37">
        <v>0</v>
      </c>
      <c r="AD832" s="40">
        <f>-1/($AD$8*$B829)</f>
        <v>-0.33947478991596636</v>
      </c>
      <c r="AE832" s="39">
        <v>1</v>
      </c>
      <c r="AF832" s="40">
        <v>0</v>
      </c>
      <c r="AH832" s="37">
        <f>X832*AC829+Z832*AC832-Y832*AD829-AA832*AD832</f>
        <v>0</v>
      </c>
      <c r="AI832" s="41">
        <f>(X832*AD829+Y832*AC829+Z832*AD832+AA832*AC832)</f>
        <v>-0.7277534699730055</v>
      </c>
      <c r="AJ832" s="39">
        <f>X832*AE829+Z832*AE832-Y832*AF829-AA832*AF832</f>
        <v>0.75139309614434069</v>
      </c>
      <c r="AK832" s="40">
        <f>(X832*AF829+Y832*AE829+Z832*AF832+AA832*AE832)</f>
        <v>0</v>
      </c>
      <c r="AL832" s="8"/>
      <c r="AM832" s="54">
        <f t="shared" ref="AM832" si="2705">(180/PI())*ATAN(-1*(($AH820*AI829+AK829+$AH$8*AI832+AK832)/($AH$8*AH829+AJ829+$AH$8*AH832+AJ832)))</f>
        <v>46.579421458273622</v>
      </c>
      <c r="AO832" s="151">
        <f t="shared" ref="AO832" si="2706">20*LOG(((($AH$8*AH829+AJ829-$AH$8*AH832-AJ832)^2+($AH$8*AI829+AK829-$AH$8*AI832-AK832)^2)/(($AH$8*AH829+AJ829+$AH$8*AH832+AJ832)^2+($AH$8*AI829+AK829+$AH$8*AI832+AK832)^2))^0.5)</f>
        <v>-24.072362117041237</v>
      </c>
      <c r="AP832" s="149"/>
      <c r="AQ832" s="44"/>
      <c r="AR832" s="44"/>
      <c r="AS832" s="44"/>
      <c r="AT832" s="44"/>
    </row>
    <row r="833" spans="2:46" ht="18.649999999999999" customHeight="1">
      <c r="AO833" s="48"/>
    </row>
    <row r="834" spans="2:46" ht="18.649999999999999" customHeight="1" thickBot="1">
      <c r="E834" s="29" t="s">
        <v>9</v>
      </c>
      <c r="J834" s="29" t="s">
        <v>10</v>
      </c>
      <c r="O834" s="29" t="s">
        <v>11</v>
      </c>
      <c r="T834" s="29" t="s">
        <v>12</v>
      </c>
      <c r="Y834" s="29" t="s">
        <v>13</v>
      </c>
      <c r="AD834" s="29" t="s">
        <v>12</v>
      </c>
      <c r="AI834" s="29" t="s">
        <v>81</v>
      </c>
    </row>
    <row r="835" spans="2:46" ht="18.649999999999999" customHeight="1" thickBot="1">
      <c r="B835" s="28"/>
      <c r="D835" s="227" t="s">
        <v>70</v>
      </c>
      <c r="E835" s="228"/>
      <c r="F835" s="229" t="s">
        <v>71</v>
      </c>
      <c r="G835" s="230"/>
      <c r="H835" s="203"/>
      <c r="I835" s="231" t="s">
        <v>15</v>
      </c>
      <c r="J835" s="232"/>
      <c r="K835" s="233" t="s">
        <v>16</v>
      </c>
      <c r="L835" s="234"/>
      <c r="M835" s="30"/>
      <c r="N835" s="231" t="s">
        <v>72</v>
      </c>
      <c r="O835" s="232"/>
      <c r="P835" s="233" t="s">
        <v>73</v>
      </c>
      <c r="Q835" s="234"/>
      <c r="R835" s="30"/>
      <c r="S835" s="227" t="s">
        <v>74</v>
      </c>
      <c r="T835" s="228"/>
      <c r="U835" s="229" t="s">
        <v>75</v>
      </c>
      <c r="V835" s="230"/>
      <c r="W835" s="8"/>
      <c r="X835" s="231" t="s">
        <v>76</v>
      </c>
      <c r="Y835" s="232"/>
      <c r="Z835" s="233" t="s">
        <v>77</v>
      </c>
      <c r="AA835" s="234"/>
      <c r="AB835" s="8"/>
      <c r="AC835" s="231" t="s">
        <v>78</v>
      </c>
      <c r="AD835" s="232"/>
      <c r="AE835" s="233" t="s">
        <v>17</v>
      </c>
      <c r="AF835" s="234"/>
      <c r="AG835" s="8"/>
      <c r="AH835" s="231" t="s">
        <v>79</v>
      </c>
      <c r="AI835" s="232"/>
      <c r="AJ835" s="233" t="s">
        <v>80</v>
      </c>
      <c r="AK835" s="234"/>
      <c r="AL835" s="8"/>
      <c r="AM835" s="35" t="s">
        <v>82</v>
      </c>
      <c r="AO835" s="147" t="s">
        <v>83</v>
      </c>
      <c r="AP835" s="4"/>
      <c r="AQ835" s="44"/>
      <c r="AR835" s="44"/>
      <c r="AS835" s="44"/>
      <c r="AT835" s="44"/>
    </row>
    <row r="836" spans="2:46" ht="18.649999999999999" customHeight="1" thickTop="1" thickBot="1">
      <c r="B836" s="55">
        <v>2.4</v>
      </c>
      <c r="D836" s="37">
        <v>1</v>
      </c>
      <c r="E836" s="38">
        <v>0</v>
      </c>
      <c r="F836" s="39">
        <v>0</v>
      </c>
      <c r="G836" s="40">
        <f t="shared" ref="G836" si="2707">-1/($E$8*$B836)</f>
        <v>-0.26632499999999998</v>
      </c>
      <c r="I836" s="37">
        <v>1</v>
      </c>
      <c r="J836" s="41">
        <v>0</v>
      </c>
      <c r="K836" s="39">
        <v>0</v>
      </c>
      <c r="L836" s="40">
        <v>0</v>
      </c>
      <c r="N836" s="37">
        <f t="shared" ref="N836" si="2708">D836*I836+F836*I839-E836*J836-G836*J839</f>
        <v>0.87524423110547644</v>
      </c>
      <c r="O836" s="41">
        <f t="shared" ref="O836" si="2709">(D836*J836+E836*I836+F836*J839+G836*I839)</f>
        <v>0</v>
      </c>
      <c r="P836" s="39">
        <f t="shared" ref="P836" si="2710">D836*K836+F836*K839-E836*L836-G836*L839</f>
        <v>0</v>
      </c>
      <c r="Q836" s="40">
        <f t="shared" ref="Q836" si="2711">(D836*L836+E836*K836+F836*L839+G836*K839)</f>
        <v>-0.26632499999999998</v>
      </c>
      <c r="S836" s="37">
        <v>1</v>
      </c>
      <c r="T836" s="38">
        <v>0</v>
      </c>
      <c r="U836" s="39">
        <v>0</v>
      </c>
      <c r="V836" s="40">
        <f t="shared" ref="V836" si="2712">-1/($T$8*$B836)</f>
        <v>-0.52157500000000001</v>
      </c>
      <c r="X836" s="37">
        <f t="shared" ref="X836" si="2713">N836*S836+P836*S839-O836*T836-Q836*T839</f>
        <v>0.87524423110547644</v>
      </c>
      <c r="Y836" s="41">
        <f t="shared" ref="Y836" si="2714">(N836*T836+O836*S836+P836*T839+Q836*S839)</f>
        <v>0</v>
      </c>
      <c r="Z836" s="39">
        <f t="shared" ref="Z836" si="2715">N836*U836+P836*U839-O836*V836-Q836*V839</f>
        <v>0</v>
      </c>
      <c r="AA836" s="40">
        <f t="shared" ref="AA836" si="2716">(N836*V836+O836*U836+P836*V839+Q836*U839)</f>
        <v>-0.72283050983883879</v>
      </c>
      <c r="AB836" s="8"/>
      <c r="AC836" s="37">
        <v>1</v>
      </c>
      <c r="AD836" s="38">
        <v>0</v>
      </c>
      <c r="AE836" s="39">
        <v>0</v>
      </c>
      <c r="AF836" s="40">
        <v>0</v>
      </c>
      <c r="AH836" s="37">
        <f>X836*AC836+Z836*AC839-Y836*AD836-AA836*AD839</f>
        <v>0.63190635176202237</v>
      </c>
      <c r="AI836" s="41">
        <f>(X836*AD836+Y836*AC836+Z836*AD839+AA836*AC839)</f>
        <v>0</v>
      </c>
      <c r="AJ836" s="39">
        <f>X836*AE836+Z836*AE839-Y836*AF836-AA836*AF839</f>
        <v>0</v>
      </c>
      <c r="AK836" s="40">
        <f>(X836*AF836+Y836*AE836+Z836*AF839+AA836*AE839)</f>
        <v>-0.72283050983883879</v>
      </c>
      <c r="AL836" s="8"/>
      <c r="AM836" s="43">
        <f t="shared" ref="AM836" si="2717">20*LOG((2*$AH$8)/(($AH$8*AH836+AJ836+$AH$8*AH839+AJ839)^2+($AH$8*AI836+AK836+$AH$8*AI839+AK839)^2)^0.5)</f>
        <v>-1.6600644488316031E-2</v>
      </c>
      <c r="AO836" s="148">
        <f t="shared" ref="AO836" si="2718">((AH836^2+AI836^2)/(AH839^2+AI839^2))^0.5</f>
        <v>0.87421203697267291</v>
      </c>
      <c r="AP836" s="4"/>
      <c r="AQ836" s="44"/>
      <c r="AR836" s="44"/>
      <c r="AS836" s="44"/>
      <c r="AT836" s="44"/>
    </row>
    <row r="837" spans="2:46" ht="18.649999999999999" customHeight="1" thickBot="1">
      <c r="D837" s="45"/>
      <c r="G837" s="46"/>
      <c r="I837" s="45"/>
      <c r="L837" s="46"/>
      <c r="N837" s="45"/>
      <c r="Q837" s="46"/>
      <c r="S837" s="45"/>
      <c r="V837" s="46"/>
      <c r="X837" s="45"/>
      <c r="AA837" s="46"/>
      <c r="AC837" s="45"/>
      <c r="AF837" s="46"/>
      <c r="AH837" s="45"/>
      <c r="AK837" s="46"/>
      <c r="AO837" s="149"/>
      <c r="AP837" s="149"/>
      <c r="AQ837" s="44"/>
      <c r="AR837" s="44"/>
      <c r="AS837" s="44"/>
      <c r="AT837" s="44"/>
    </row>
    <row r="838" spans="2:46" ht="18.649999999999999" customHeight="1" thickBot="1">
      <c r="D838" s="227" t="s">
        <v>70</v>
      </c>
      <c r="E838" s="228"/>
      <c r="F838" s="229" t="s">
        <v>71</v>
      </c>
      <c r="G838" s="230"/>
      <c r="H838" s="203"/>
      <c r="I838" s="231" t="s">
        <v>15</v>
      </c>
      <c r="J838" s="232"/>
      <c r="K838" s="233" t="s">
        <v>16</v>
      </c>
      <c r="L838" s="234"/>
      <c r="M838" s="30"/>
      <c r="N838" s="231" t="s">
        <v>72</v>
      </c>
      <c r="O838" s="232"/>
      <c r="P838" s="233" t="s">
        <v>73</v>
      </c>
      <c r="Q838" s="234"/>
      <c r="R838" s="30"/>
      <c r="S838" s="227" t="s">
        <v>74</v>
      </c>
      <c r="T838" s="228"/>
      <c r="U838" s="229" t="s">
        <v>75</v>
      </c>
      <c r="V838" s="230"/>
      <c r="W838" s="8"/>
      <c r="X838" s="231" t="s">
        <v>76</v>
      </c>
      <c r="Y838" s="232"/>
      <c r="Z838" s="233" t="s">
        <v>77</v>
      </c>
      <c r="AA838" s="234"/>
      <c r="AB838" s="8"/>
      <c r="AC838" s="231" t="s">
        <v>78</v>
      </c>
      <c r="AD838" s="232"/>
      <c r="AE838" s="233" t="s">
        <v>17</v>
      </c>
      <c r="AF838" s="234"/>
      <c r="AG838" s="8"/>
      <c r="AH838" s="231" t="s">
        <v>79</v>
      </c>
      <c r="AI838" s="232"/>
      <c r="AJ838" s="233" t="s">
        <v>80</v>
      </c>
      <c r="AK838" s="234"/>
      <c r="AL838" s="8"/>
      <c r="AM838" s="52" t="s">
        <v>84</v>
      </c>
      <c r="AO838" s="150" t="s">
        <v>85</v>
      </c>
      <c r="AP838" s="149"/>
      <c r="AQ838" s="44"/>
      <c r="AR838" s="44"/>
      <c r="AS838" s="44"/>
      <c r="AT838" s="44"/>
    </row>
    <row r="839" spans="2:46" ht="18.649999999999999" customHeight="1" thickTop="1" thickBot="1">
      <c r="D839" s="37">
        <v>0</v>
      </c>
      <c r="E839" s="41">
        <v>0</v>
      </c>
      <c r="F839" s="39">
        <v>1</v>
      </c>
      <c r="G839" s="40">
        <v>0</v>
      </c>
      <c r="I839" s="37">
        <v>0</v>
      </c>
      <c r="J839" s="41">
        <f t="shared" ref="J839" si="2719">IF(0=(1-$J$8*$K$8*$B836^2),10^14,$B836*$K$8/(1-$J$8*$K$8*$B836^2))</f>
        <v>-0.46843431482032677</v>
      </c>
      <c r="K839" s="39">
        <v>1</v>
      </c>
      <c r="L839" s="40">
        <v>0</v>
      </c>
      <c r="N839" s="37">
        <f t="shared" ref="N839" si="2720">D839*I836+F839*I839-E839*J836-G839*J839</f>
        <v>0</v>
      </c>
      <c r="O839" s="41">
        <f t="shared" ref="O839" si="2721">(D839*J836+E839*I836+F839*J839+G839*I839)</f>
        <v>-0.46843431482032677</v>
      </c>
      <c r="P839" s="39">
        <f t="shared" ref="P839" si="2722">D839*K836+F839*K839-E839*L836-G839*L839</f>
        <v>1</v>
      </c>
      <c r="Q839" s="40">
        <f t="shared" ref="Q839" si="2723">(D839*L836+E839*K836+F839*L839+G839*K839)</f>
        <v>0</v>
      </c>
      <c r="S839" s="37">
        <v>0</v>
      </c>
      <c r="T839" s="41">
        <v>0</v>
      </c>
      <c r="U839" s="39">
        <v>1</v>
      </c>
      <c r="V839" s="40">
        <v>0</v>
      </c>
      <c r="X839" s="37">
        <f t="shared" ref="X839" si="2724">N839*S836+P839*S839-O839*T836-Q839*T839</f>
        <v>0</v>
      </c>
      <c r="Y839" s="41">
        <f t="shared" ref="Y839" si="2725">(N839*T836+O839*S836+P839*T839+Q839*S839)</f>
        <v>-0.46843431482032677</v>
      </c>
      <c r="Z839" s="39">
        <f t="shared" ref="Z839" si="2726">N839*U836+P839*U839-O839*V836-Q839*V839</f>
        <v>0.7556763722475881</v>
      </c>
      <c r="AA839" s="40">
        <f t="shared" ref="AA839" si="2727">(N839*V836+O839*U836+P839*V839+Q839*U839)</f>
        <v>0</v>
      </c>
      <c r="AB839" s="8"/>
      <c r="AC839" s="37">
        <v>0</v>
      </c>
      <c r="AD839" s="40">
        <f>-1/($AD$8*$B836)</f>
        <v>-0.33664583333333331</v>
      </c>
      <c r="AE839" s="39">
        <v>1</v>
      </c>
      <c r="AF839" s="40">
        <v>0</v>
      </c>
      <c r="AH839" s="37">
        <f>X839*AC836+Z839*AC839-Y839*AD836-AA839*AD839</f>
        <v>0</v>
      </c>
      <c r="AI839" s="41">
        <f>(X839*AD836+Y839*AC836+Z839*AD839+AA839*AC839)</f>
        <v>-0.72282961688592628</v>
      </c>
      <c r="AJ839" s="39">
        <f>X839*AE836+Z839*AE839-Y839*AF836-AA839*AF839</f>
        <v>0.7556763722475881</v>
      </c>
      <c r="AK839" s="40">
        <f>(X839*AF836+Y839*AE836+Z839*AF839+AA839*AE839)</f>
        <v>0</v>
      </c>
      <c r="AL839" s="8"/>
      <c r="AM839" s="54">
        <f t="shared" ref="AM839" si="2728">(180/PI())*ATAN(-1*(($AH827*AI836+AK836+$AH$8*AI839+AK839)/($AH$8*AH836+AJ836+$AH$8*AH839+AJ839)))</f>
        <v>46.174316597243688</v>
      </c>
      <c r="AO839" s="151">
        <f t="shared" ref="AO839" si="2729">20*LOG(((($AH$8*AH836+AJ836-$AH$8*AH839-AJ839)^2+($AH$8*AI836+AK836-$AH$8*AI839-AK839)^2)/(($AH$8*AH836+AJ836+$AH$8*AH839+AJ839)^2+($AH$8*AI836+AK836+$AH$8*AI839+AK839)^2))^0.5)</f>
        <v>-24.184891301081738</v>
      </c>
      <c r="AP839" s="149"/>
      <c r="AQ839" s="44"/>
      <c r="AR839" s="44"/>
      <c r="AS839" s="44"/>
      <c r="AT839" s="44"/>
    </row>
    <row r="840" spans="2:46" ht="18.649999999999999" customHeight="1">
      <c r="AO840" s="48"/>
    </row>
    <row r="841" spans="2:46" ht="18.649999999999999" customHeight="1" thickBot="1">
      <c r="E841" s="29" t="s">
        <v>9</v>
      </c>
      <c r="J841" s="29" t="s">
        <v>10</v>
      </c>
      <c r="O841" s="29" t="s">
        <v>11</v>
      </c>
      <c r="T841" s="29" t="s">
        <v>12</v>
      </c>
      <c r="Y841" s="29" t="s">
        <v>13</v>
      </c>
      <c r="AD841" s="29" t="s">
        <v>12</v>
      </c>
      <c r="AI841" s="29" t="s">
        <v>81</v>
      </c>
    </row>
    <row r="842" spans="2:46" ht="18.649999999999999" customHeight="1" thickBot="1">
      <c r="B842" s="28"/>
      <c r="D842" s="227" t="s">
        <v>70</v>
      </c>
      <c r="E842" s="228"/>
      <c r="F842" s="229" t="s">
        <v>71</v>
      </c>
      <c r="G842" s="230"/>
      <c r="H842" s="203"/>
      <c r="I842" s="231" t="s">
        <v>15</v>
      </c>
      <c r="J842" s="232"/>
      <c r="K842" s="233" t="s">
        <v>16</v>
      </c>
      <c r="L842" s="234"/>
      <c r="M842" s="30"/>
      <c r="N842" s="231" t="s">
        <v>72</v>
      </c>
      <c r="O842" s="232"/>
      <c r="P842" s="233" t="s">
        <v>73</v>
      </c>
      <c r="Q842" s="234"/>
      <c r="R842" s="30"/>
      <c r="S842" s="227" t="s">
        <v>74</v>
      </c>
      <c r="T842" s="228"/>
      <c r="U842" s="229" t="s">
        <v>75</v>
      </c>
      <c r="V842" s="230"/>
      <c r="W842" s="8"/>
      <c r="X842" s="231" t="s">
        <v>76</v>
      </c>
      <c r="Y842" s="232"/>
      <c r="Z842" s="233" t="s">
        <v>77</v>
      </c>
      <c r="AA842" s="234"/>
      <c r="AB842" s="8"/>
      <c r="AC842" s="231" t="s">
        <v>78</v>
      </c>
      <c r="AD842" s="232"/>
      <c r="AE842" s="233" t="s">
        <v>17</v>
      </c>
      <c r="AF842" s="234"/>
      <c r="AG842" s="8"/>
      <c r="AH842" s="231" t="s">
        <v>79</v>
      </c>
      <c r="AI842" s="232"/>
      <c r="AJ842" s="233" t="s">
        <v>80</v>
      </c>
      <c r="AK842" s="234"/>
      <c r="AL842" s="8"/>
      <c r="AM842" s="35" t="s">
        <v>82</v>
      </c>
      <c r="AO842" s="147" t="s">
        <v>83</v>
      </c>
      <c r="AP842" s="4"/>
      <c r="AQ842" s="44"/>
      <c r="AR842" s="44"/>
      <c r="AS842" s="44"/>
      <c r="AT842" s="44"/>
    </row>
    <row r="843" spans="2:46" ht="18.649999999999999" customHeight="1" thickTop="1" thickBot="1">
      <c r="B843" s="55">
        <v>2.42</v>
      </c>
      <c r="D843" s="37">
        <v>1</v>
      </c>
      <c r="E843" s="38">
        <v>0</v>
      </c>
      <c r="F843" s="39">
        <v>0</v>
      </c>
      <c r="G843" s="40">
        <f t="shared" ref="G843" si="2730">-1/($E$8*$B843)</f>
        <v>-0.26412396694214874</v>
      </c>
      <c r="I843" s="37">
        <v>1</v>
      </c>
      <c r="J843" s="41">
        <v>0</v>
      </c>
      <c r="K843" s="39">
        <v>0</v>
      </c>
      <c r="L843" s="40">
        <v>0</v>
      </c>
      <c r="N843" s="37">
        <f t="shared" ref="N843" si="2731">D843*I843+F843*I846-E843*J843-G843*J846</f>
        <v>0.87737463689352346</v>
      </c>
      <c r="O843" s="41">
        <f t="shared" ref="O843" si="2732">(D843*J843+E843*I843+F843*J846+G843*I846)</f>
        <v>0</v>
      </c>
      <c r="P843" s="39">
        <f t="shared" ref="P843" si="2733">D843*K843+F843*K846-E843*L843-G843*L846</f>
        <v>0</v>
      </c>
      <c r="Q843" s="40">
        <f t="shared" ref="Q843" si="2734">(D843*L843+E843*K843+F843*L846+G843*K846)</f>
        <v>-0.26412396694214874</v>
      </c>
      <c r="S843" s="37">
        <v>1</v>
      </c>
      <c r="T843" s="38">
        <v>0</v>
      </c>
      <c r="U843" s="39">
        <v>0</v>
      </c>
      <c r="V843" s="40">
        <f t="shared" ref="V843" si="2735">-1/($T$8*$B843)</f>
        <v>-0.51726446280991734</v>
      </c>
      <c r="X843" s="37">
        <f t="shared" ref="X843" si="2736">N843*S843+P843*S846-O843*T843-Q843*T846</f>
        <v>0.87737463689352346</v>
      </c>
      <c r="Y843" s="41">
        <f t="shared" ref="Y843" si="2737">(N843*T843+O843*S843+P843*T846+Q843*S846)</f>
        <v>0</v>
      </c>
      <c r="Z843" s="39">
        <f t="shared" ref="Z843" si="2738">N843*U843+P843*U846-O843*V843-Q843*V846</f>
        <v>0</v>
      </c>
      <c r="AA843" s="40">
        <f t="shared" ref="AA843" si="2739">(N843*V843+O843*U843+P843*V846+Q843*U846)</f>
        <v>-0.71795868717792344</v>
      </c>
      <c r="AB843" s="8"/>
      <c r="AC843" s="37">
        <v>1</v>
      </c>
      <c r="AD843" s="38">
        <v>0</v>
      </c>
      <c r="AE843" s="39">
        <v>0</v>
      </c>
      <c r="AF843" s="40">
        <v>0</v>
      </c>
      <c r="AH843" s="37">
        <f>X843*AC843+Z843*AC846-Y843*AD843-AA843*AD846</f>
        <v>0.63767433883343949</v>
      </c>
      <c r="AI843" s="41">
        <f>(X843*AD843+Y843*AC843+Z843*AD846+AA843*AC846)</f>
        <v>0</v>
      </c>
      <c r="AJ843" s="39">
        <f>X843*AE843+Z843*AE846-Y843*AF843-AA843*AF846</f>
        <v>0</v>
      </c>
      <c r="AK843" s="40">
        <f>(X843*AF843+Y843*AE843+Z843*AF846+AA843*AE846)</f>
        <v>-0.71795868717792344</v>
      </c>
      <c r="AL843" s="8"/>
      <c r="AM843" s="43">
        <f t="shared" ref="AM843" si="2740">20*LOG((2*$AH$8)/(($AH$8*AH843+AJ843+$AH$8*AH846+AJ846)^2+($AH$8*AI843+AK843+$AH$8*AI846+AK846)^2)^0.5)</f>
        <v>-1.6176130710558789E-2</v>
      </c>
      <c r="AO843" s="148">
        <f t="shared" ref="AO843" si="2741">((AH843^2+AI843^2)/(AH846^2+AI846^2))^0.5</f>
        <v>0.8881780015156221</v>
      </c>
      <c r="AP843" s="4"/>
      <c r="AQ843" s="44"/>
      <c r="AR843" s="44"/>
      <c r="AS843" s="44"/>
      <c r="AT843" s="44"/>
    </row>
    <row r="844" spans="2:46" ht="18.649999999999999" customHeight="1" thickBot="1">
      <c r="D844" s="45"/>
      <c r="G844" s="46"/>
      <c r="I844" s="45"/>
      <c r="L844" s="46"/>
      <c r="N844" s="45"/>
      <c r="Q844" s="46"/>
      <c r="S844" s="45"/>
      <c r="V844" s="46"/>
      <c r="X844" s="45"/>
      <c r="AA844" s="46"/>
      <c r="AC844" s="45"/>
      <c r="AF844" s="46"/>
      <c r="AH844" s="45"/>
      <c r="AK844" s="46"/>
      <c r="AO844" s="149"/>
      <c r="AP844" s="149"/>
      <c r="AQ844" s="44"/>
      <c r="AR844" s="44"/>
      <c r="AS844" s="44"/>
      <c r="AT844" s="44"/>
    </row>
    <row r="845" spans="2:46" ht="18.649999999999999" customHeight="1" thickBot="1">
      <c r="D845" s="227" t="s">
        <v>70</v>
      </c>
      <c r="E845" s="228"/>
      <c r="F845" s="229" t="s">
        <v>71</v>
      </c>
      <c r="G845" s="230"/>
      <c r="H845" s="203"/>
      <c r="I845" s="231" t="s">
        <v>15</v>
      </c>
      <c r="J845" s="232"/>
      <c r="K845" s="233" t="s">
        <v>16</v>
      </c>
      <c r="L845" s="234"/>
      <c r="M845" s="30"/>
      <c r="N845" s="231" t="s">
        <v>72</v>
      </c>
      <c r="O845" s="232"/>
      <c r="P845" s="233" t="s">
        <v>73</v>
      </c>
      <c r="Q845" s="234"/>
      <c r="R845" s="30"/>
      <c r="S845" s="227" t="s">
        <v>74</v>
      </c>
      <c r="T845" s="228"/>
      <c r="U845" s="229" t="s">
        <v>75</v>
      </c>
      <c r="V845" s="230"/>
      <c r="W845" s="8"/>
      <c r="X845" s="231" t="s">
        <v>76</v>
      </c>
      <c r="Y845" s="232"/>
      <c r="Z845" s="233" t="s">
        <v>77</v>
      </c>
      <c r="AA845" s="234"/>
      <c r="AB845" s="8"/>
      <c r="AC845" s="231" t="s">
        <v>78</v>
      </c>
      <c r="AD845" s="232"/>
      <c r="AE845" s="233" t="s">
        <v>17</v>
      </c>
      <c r="AF845" s="234"/>
      <c r="AG845" s="8"/>
      <c r="AH845" s="231" t="s">
        <v>79</v>
      </c>
      <c r="AI845" s="232"/>
      <c r="AJ845" s="233" t="s">
        <v>80</v>
      </c>
      <c r="AK845" s="234"/>
      <c r="AL845" s="8"/>
      <c r="AM845" s="52" t="s">
        <v>84</v>
      </c>
      <c r="AO845" s="150" t="s">
        <v>85</v>
      </c>
      <c r="AP845" s="149"/>
      <c r="AQ845" s="44"/>
      <c r="AR845" s="44"/>
      <c r="AS845" s="44"/>
      <c r="AT845" s="44"/>
    </row>
    <row r="846" spans="2:46" ht="18.649999999999999" customHeight="1" thickTop="1" thickBot="1">
      <c r="D846" s="37">
        <v>0</v>
      </c>
      <c r="E846" s="41">
        <v>0</v>
      </c>
      <c r="F846" s="39">
        <v>1</v>
      </c>
      <c r="G846" s="40">
        <v>0</v>
      </c>
      <c r="I846" s="37">
        <v>0</v>
      </c>
      <c r="J846" s="41">
        <f t="shared" ref="J846" si="2742">IF(0=(1-$J$8*$K$8*$B843^2),10^14,$B843*$K$8/(1-$J$8*$K$8*$B843^2))</f>
        <v>-0.46427200274988772</v>
      </c>
      <c r="K846" s="39">
        <v>1</v>
      </c>
      <c r="L846" s="40">
        <v>0</v>
      </c>
      <c r="N846" s="37">
        <f t="shared" ref="N846" si="2743">D846*I843+F846*I846-E846*J843-G846*J846</f>
        <v>0</v>
      </c>
      <c r="O846" s="41">
        <f t="shared" ref="O846" si="2744">(D846*J843+E846*I843+F846*J846+G846*I846)</f>
        <v>-0.46427200274988772</v>
      </c>
      <c r="P846" s="39">
        <f t="shared" ref="P846" si="2745">D846*K843+F846*K846-E846*L843-G846*L846</f>
        <v>1</v>
      </c>
      <c r="Q846" s="40">
        <f t="shared" ref="Q846" si="2746">(D846*L843+E846*K843+F846*L846+G846*K846)</f>
        <v>0</v>
      </c>
      <c r="S846" s="37">
        <v>0</v>
      </c>
      <c r="T846" s="41">
        <v>0</v>
      </c>
      <c r="U846" s="39">
        <v>1</v>
      </c>
      <c r="V846" s="40">
        <v>0</v>
      </c>
      <c r="X846" s="37">
        <f t="shared" ref="X846" si="2747">N846*S843+P846*S846-O846*T843-Q846*T846</f>
        <v>0</v>
      </c>
      <c r="Y846" s="41">
        <f t="shared" ref="Y846" si="2748">(N846*T843+O846*S843+P846*T846+Q846*S846)</f>
        <v>-0.46427200274988772</v>
      </c>
      <c r="Z846" s="39">
        <f t="shared" ref="Z846" si="2749">N846*U843+P846*U846-O846*V843-Q846*V846</f>
        <v>0.75984859189989484</v>
      </c>
      <c r="AA846" s="40">
        <f t="shared" ref="AA846" si="2750">(N846*V843+O846*U843+P846*V846+Q846*U846)</f>
        <v>0</v>
      </c>
      <c r="AB846" s="8"/>
      <c r="AC846" s="37">
        <v>0</v>
      </c>
      <c r="AD846" s="40">
        <f>-1/($AD$8*$B843)</f>
        <v>-0.33386363636363636</v>
      </c>
      <c r="AE846" s="39">
        <v>1</v>
      </c>
      <c r="AF846" s="40">
        <v>0</v>
      </c>
      <c r="AH846" s="37">
        <f>X846*AC843+Z846*AC846-Y846*AD843-AA846*AD846</f>
        <v>0</v>
      </c>
      <c r="AI846" s="41">
        <f>(X846*AD843+Y846*AC843+Z846*AD846+AA846*AC846)</f>
        <v>-0.71795781672737535</v>
      </c>
      <c r="AJ846" s="39">
        <f>X846*AE843+Z846*AE846-Y846*AF843-AA846*AF846</f>
        <v>0.75984859189989484</v>
      </c>
      <c r="AK846" s="40">
        <f>(X846*AF843+Y846*AE843+Z846*AF846+AA846*AE846)</f>
        <v>0</v>
      </c>
      <c r="AL846" s="8"/>
      <c r="AM846" s="54">
        <f t="shared" ref="AM846" si="2751">(180/PI())*ATAN(-1*(($AH834*AI843+AK843+$AH$8*AI846+AK846)/($AH$8*AH843+AJ843+$AH$8*AH846+AJ846)))</f>
        <v>45.77631978254707</v>
      </c>
      <c r="AO846" s="151">
        <f t="shared" ref="AO846" si="2752">20*LOG(((($AH$8*AH843+AJ843-$AH$8*AH846-AJ846)^2+($AH$8*AI843+AK843-$AH$8*AI846-AK846)^2)/(($AH$8*AH843+AJ843+$AH$8*AH846+AJ846)^2+($AH$8*AI843+AK843+$AH$8*AI846+AK846)^2))^0.5)</f>
        <v>-24.29718219230017</v>
      </c>
      <c r="AP846" s="149"/>
      <c r="AQ846" s="44"/>
      <c r="AR846" s="44"/>
      <c r="AS846" s="44"/>
      <c r="AT846" s="44"/>
    </row>
    <row r="847" spans="2:46" ht="18.649999999999999" customHeight="1">
      <c r="AO847" s="48"/>
    </row>
    <row r="848" spans="2:46" ht="18.649999999999999" customHeight="1" thickBot="1">
      <c r="E848" s="29" t="s">
        <v>9</v>
      </c>
      <c r="J848" s="29" t="s">
        <v>10</v>
      </c>
      <c r="O848" s="29" t="s">
        <v>11</v>
      </c>
      <c r="T848" s="29" t="s">
        <v>12</v>
      </c>
      <c r="Y848" s="29" t="s">
        <v>13</v>
      </c>
      <c r="AD848" s="29" t="s">
        <v>12</v>
      </c>
      <c r="AI848" s="29" t="s">
        <v>81</v>
      </c>
    </row>
    <row r="849" spans="2:46" ht="18.649999999999999" customHeight="1" thickBot="1">
      <c r="B849" s="28"/>
      <c r="D849" s="227" t="s">
        <v>70</v>
      </c>
      <c r="E849" s="228"/>
      <c r="F849" s="229" t="s">
        <v>71</v>
      </c>
      <c r="G849" s="230"/>
      <c r="H849" s="203"/>
      <c r="I849" s="231" t="s">
        <v>15</v>
      </c>
      <c r="J849" s="232"/>
      <c r="K849" s="233" t="s">
        <v>16</v>
      </c>
      <c r="L849" s="234"/>
      <c r="M849" s="30"/>
      <c r="N849" s="231" t="s">
        <v>72</v>
      </c>
      <c r="O849" s="232"/>
      <c r="P849" s="233" t="s">
        <v>73</v>
      </c>
      <c r="Q849" s="234"/>
      <c r="R849" s="30"/>
      <c r="S849" s="227" t="s">
        <v>74</v>
      </c>
      <c r="T849" s="228"/>
      <c r="U849" s="229" t="s">
        <v>75</v>
      </c>
      <c r="V849" s="230"/>
      <c r="W849" s="8"/>
      <c r="X849" s="231" t="s">
        <v>76</v>
      </c>
      <c r="Y849" s="232"/>
      <c r="Z849" s="233" t="s">
        <v>77</v>
      </c>
      <c r="AA849" s="234"/>
      <c r="AB849" s="8"/>
      <c r="AC849" s="231" t="s">
        <v>78</v>
      </c>
      <c r="AD849" s="232"/>
      <c r="AE849" s="233" t="s">
        <v>17</v>
      </c>
      <c r="AF849" s="234"/>
      <c r="AG849" s="8"/>
      <c r="AH849" s="231" t="s">
        <v>79</v>
      </c>
      <c r="AI849" s="232"/>
      <c r="AJ849" s="233" t="s">
        <v>80</v>
      </c>
      <c r="AK849" s="234"/>
      <c r="AL849" s="8"/>
      <c r="AM849" s="35" t="s">
        <v>82</v>
      </c>
      <c r="AO849" s="147" t="s">
        <v>83</v>
      </c>
      <c r="AP849" s="4"/>
      <c r="AQ849" s="44"/>
      <c r="AR849" s="44"/>
      <c r="AS849" s="44"/>
      <c r="AT849" s="44"/>
    </row>
    <row r="850" spans="2:46" ht="18.649999999999999" customHeight="1" thickTop="1" thickBot="1">
      <c r="B850" s="55">
        <v>2.44</v>
      </c>
      <c r="D850" s="37">
        <v>1</v>
      </c>
      <c r="E850" s="38">
        <v>0</v>
      </c>
      <c r="F850" s="39">
        <v>0</v>
      </c>
      <c r="G850" s="40">
        <f t="shared" ref="G850" si="2753">-1/($E$8*$B850)</f>
        <v>-0.2619590163934426</v>
      </c>
      <c r="I850" s="37">
        <v>1</v>
      </c>
      <c r="J850" s="41">
        <v>0</v>
      </c>
      <c r="K850" s="39">
        <v>0</v>
      </c>
      <c r="L850" s="40">
        <v>0</v>
      </c>
      <c r="N850" s="37">
        <f t="shared" ref="N850" si="2754">D850*I850+F850*I853-E850*J850-G850*J853</f>
        <v>0.87945030091630616</v>
      </c>
      <c r="O850" s="41">
        <f t="shared" ref="O850" si="2755">(D850*J850+E850*I850+F850*J853+G850*I853)</f>
        <v>0</v>
      </c>
      <c r="P850" s="39">
        <f t="shared" ref="P850" si="2756">D850*K850+F850*K853-E850*L850-G850*L853</f>
        <v>0</v>
      </c>
      <c r="Q850" s="40">
        <f t="shared" ref="Q850" si="2757">(D850*L850+E850*K850+F850*L853+G850*K853)</f>
        <v>-0.2619590163934426</v>
      </c>
      <c r="S850" s="37">
        <v>1</v>
      </c>
      <c r="T850" s="38">
        <v>0</v>
      </c>
      <c r="U850" s="39">
        <v>0</v>
      </c>
      <c r="V850" s="40">
        <f t="shared" ref="V850" si="2758">-1/($T$8*$B850)</f>
        <v>-0.51302459016393431</v>
      </c>
      <c r="X850" s="37">
        <f t="shared" ref="X850" si="2759">N850*S850+P850*S853-O850*T850-Q850*T853</f>
        <v>0.87945030091630616</v>
      </c>
      <c r="Y850" s="41">
        <f t="shared" ref="Y850" si="2760">(N850*T850+O850*S850+P850*T853+Q850*S853)</f>
        <v>0</v>
      </c>
      <c r="Z850" s="39">
        <f t="shared" ref="Z850" si="2761">N850*U850+P850*U853-O850*V850-Q850*V853</f>
        <v>0</v>
      </c>
      <c r="AA850" s="40">
        <f t="shared" ref="AA850" si="2762">(N850*V850+O850*U850+P850*V853+Q850*U853)</f>
        <v>-0.71313864659057935</v>
      </c>
      <c r="AB850" s="8"/>
      <c r="AC850" s="37">
        <v>1</v>
      </c>
      <c r="AD850" s="38">
        <v>0</v>
      </c>
      <c r="AE850" s="39">
        <v>0</v>
      </c>
      <c r="AF850" s="40">
        <v>0</v>
      </c>
      <c r="AH850" s="37">
        <f>X850*AC850+Z850*AC853-Y850*AD850-AA850*AD853</f>
        <v>0.64331080521431494</v>
      </c>
      <c r="AI850" s="41">
        <f>(X850*AD850+Y850*AC850+Z850*AD853+AA850*AC853)</f>
        <v>0</v>
      </c>
      <c r="AJ850" s="39">
        <f>X850*AE850+Z850*AE853-Y850*AF850-AA850*AF853</f>
        <v>0</v>
      </c>
      <c r="AK850" s="40">
        <f>(X850*AF850+Y850*AE850+Z850*AF853+AA850*AE853)</f>
        <v>-0.71313864659057935</v>
      </c>
      <c r="AL850" s="8"/>
      <c r="AM850" s="43">
        <f t="shared" ref="AM850" si="2763">20*LOG((2*$AH$8)/(($AH$8*AH850+AJ850+$AH$8*AH853+AJ853)^2+($AH$8*AI850+AK850+$AH$8*AI853+AK853)^2)^0.5)</f>
        <v>-1.5763428678898652E-2</v>
      </c>
      <c r="AO850" s="148">
        <f t="shared" ref="AO850" si="2764">((AH850^2+AI850^2)/(AH853^2+AI853^2))^0.5</f>
        <v>0.90208485249193215</v>
      </c>
      <c r="AP850" s="4"/>
      <c r="AQ850" s="44"/>
      <c r="AR850" s="44"/>
      <c r="AS850" s="44"/>
      <c r="AT850" s="44"/>
    </row>
    <row r="851" spans="2:46" ht="18.649999999999999" customHeight="1" thickBot="1">
      <c r="D851" s="45"/>
      <c r="G851" s="46"/>
      <c r="I851" s="45"/>
      <c r="L851" s="46"/>
      <c r="N851" s="45"/>
      <c r="Q851" s="46"/>
      <c r="S851" s="45"/>
      <c r="V851" s="46"/>
      <c r="X851" s="45"/>
      <c r="AA851" s="46"/>
      <c r="AC851" s="45"/>
      <c r="AF851" s="46"/>
      <c r="AH851" s="45"/>
      <c r="AK851" s="46"/>
      <c r="AO851" s="149"/>
      <c r="AP851" s="149"/>
      <c r="AQ851" s="44"/>
      <c r="AR851" s="44"/>
      <c r="AS851" s="44"/>
      <c r="AT851" s="44"/>
    </row>
    <row r="852" spans="2:46" ht="18.649999999999999" customHeight="1" thickBot="1">
      <c r="D852" s="227" t="s">
        <v>70</v>
      </c>
      <c r="E852" s="228"/>
      <c r="F852" s="229" t="s">
        <v>71</v>
      </c>
      <c r="G852" s="230"/>
      <c r="H852" s="203"/>
      <c r="I852" s="231" t="s">
        <v>15</v>
      </c>
      <c r="J852" s="232"/>
      <c r="K852" s="233" t="s">
        <v>16</v>
      </c>
      <c r="L852" s="234"/>
      <c r="M852" s="30"/>
      <c r="N852" s="231" t="s">
        <v>72</v>
      </c>
      <c r="O852" s="232"/>
      <c r="P852" s="233" t="s">
        <v>73</v>
      </c>
      <c r="Q852" s="234"/>
      <c r="R852" s="30"/>
      <c r="S852" s="227" t="s">
        <v>74</v>
      </c>
      <c r="T852" s="228"/>
      <c r="U852" s="229" t="s">
        <v>75</v>
      </c>
      <c r="V852" s="230"/>
      <c r="W852" s="8"/>
      <c r="X852" s="231" t="s">
        <v>76</v>
      </c>
      <c r="Y852" s="232"/>
      <c r="Z852" s="233" t="s">
        <v>77</v>
      </c>
      <c r="AA852" s="234"/>
      <c r="AB852" s="8"/>
      <c r="AC852" s="231" t="s">
        <v>78</v>
      </c>
      <c r="AD852" s="232"/>
      <c r="AE852" s="233" t="s">
        <v>17</v>
      </c>
      <c r="AF852" s="234"/>
      <c r="AG852" s="8"/>
      <c r="AH852" s="231" t="s">
        <v>79</v>
      </c>
      <c r="AI852" s="232"/>
      <c r="AJ852" s="233" t="s">
        <v>80</v>
      </c>
      <c r="AK852" s="234"/>
      <c r="AL852" s="8"/>
      <c r="AM852" s="52" t="s">
        <v>84</v>
      </c>
      <c r="AO852" s="150" t="s">
        <v>85</v>
      </c>
      <c r="AP852" s="149"/>
      <c r="AQ852" s="44"/>
      <c r="AR852" s="44"/>
      <c r="AS852" s="44"/>
      <c r="AT852" s="44"/>
    </row>
    <row r="853" spans="2:46" ht="18.649999999999999" customHeight="1" thickTop="1" thickBot="1">
      <c r="D853" s="37">
        <v>0</v>
      </c>
      <c r="E853" s="41">
        <v>0</v>
      </c>
      <c r="F853" s="39">
        <v>1</v>
      </c>
      <c r="G853" s="40">
        <v>0</v>
      </c>
      <c r="I853" s="37">
        <v>0</v>
      </c>
      <c r="J853" s="41">
        <f t="shared" ref="J853" si="2765">IF(0=(1-$J$8*$K$8*$B850^2),10^14,$B850*$K$8/(1-$J$8*$K$8*$B850^2))</f>
        <v>-0.46018534022374424</v>
      </c>
      <c r="K853" s="39">
        <v>1</v>
      </c>
      <c r="L853" s="40">
        <v>0</v>
      </c>
      <c r="N853" s="37">
        <f t="shared" ref="N853" si="2766">D853*I850+F853*I853-E853*J850-G853*J853</f>
        <v>0</v>
      </c>
      <c r="O853" s="41">
        <f t="shared" ref="O853" si="2767">(D853*J850+E853*I850+F853*J853+G853*I853)</f>
        <v>-0.46018534022374424</v>
      </c>
      <c r="P853" s="39">
        <f t="shared" ref="P853" si="2768">D853*K850+F853*K853-E853*L850-G853*L853</f>
        <v>1</v>
      </c>
      <c r="Q853" s="40">
        <f t="shared" ref="Q853" si="2769">(D853*L850+E853*K850+F853*L853+G853*K853)</f>
        <v>0</v>
      </c>
      <c r="S853" s="37">
        <v>0</v>
      </c>
      <c r="T853" s="41">
        <v>0</v>
      </c>
      <c r="U853" s="39">
        <v>1</v>
      </c>
      <c r="V853" s="40">
        <v>0</v>
      </c>
      <c r="X853" s="37">
        <f t="shared" ref="X853" si="2770">N853*S850+P853*S853-O853*T850-Q853*T853</f>
        <v>0</v>
      </c>
      <c r="Y853" s="41">
        <f t="shared" ref="Y853" si="2771">(N853*T850+O853*S850+P853*T853+Q853*S853)</f>
        <v>-0.46018534022374424</v>
      </c>
      <c r="Z853" s="39">
        <f t="shared" ref="Z853" si="2772">N853*U850+P853*U853-O853*V850-Q853*V853</f>
        <v>0.76391360443226297</v>
      </c>
      <c r="AA853" s="40">
        <f t="shared" ref="AA853" si="2773">(N853*V850+O853*U850+P853*V853+Q853*U853)</f>
        <v>0</v>
      </c>
      <c r="AB853" s="8"/>
      <c r="AC853" s="37">
        <v>0</v>
      </c>
      <c r="AD853" s="40">
        <f>-1/($AD$8*$B850)</f>
        <v>-0.33112704918032787</v>
      </c>
      <c r="AE853" s="39">
        <v>1</v>
      </c>
      <c r="AF853" s="40">
        <v>0</v>
      </c>
      <c r="AH853" s="37">
        <f>X853*AC850+Z853*AC853-Y853*AD850-AA853*AD853</f>
        <v>0</v>
      </c>
      <c r="AI853" s="41">
        <f>(X853*AD850+Y853*AC850+Z853*AD853+AA853*AC853)</f>
        <v>-0.71313779788810772</v>
      </c>
      <c r="AJ853" s="39">
        <f>X853*AE850+Z853*AE853-Y853*AF850-AA853*AF853</f>
        <v>0.76391360443226297</v>
      </c>
      <c r="AK853" s="40">
        <f>(X853*AF850+Y853*AE850+Z853*AF853+AA853*AE853)</f>
        <v>0</v>
      </c>
      <c r="AL853" s="8"/>
      <c r="AM853" s="54">
        <f t="shared" ref="AM853" si="2774">(180/PI())*ATAN(-1*(($AH841*AI850+AK850+$AH$8*AI853+AK853)/($AH$8*AH850+AJ850+$AH$8*AH853+AJ853)))</f>
        <v>45.385242423832416</v>
      </c>
      <c r="AO853" s="151">
        <f t="shared" ref="AO853" si="2775">20*LOG(((($AH$8*AH850+AJ850-$AH$8*AH853-AJ853)^2+($AH$8*AI850+AK850-$AH$8*AI853-AK853)^2)/(($AH$8*AH850+AJ850+$AH$8*AH853+AJ853)^2+($AH$8*AI850+AK850+$AH$8*AI853+AK853)^2))^0.5)</f>
        <v>-24.409215581879671</v>
      </c>
      <c r="AP853" s="149"/>
      <c r="AQ853" s="44"/>
      <c r="AR853" s="44"/>
      <c r="AS853" s="44"/>
      <c r="AT853" s="44"/>
    </row>
    <row r="854" spans="2:46" ht="18.649999999999999" customHeight="1">
      <c r="AO854" s="48"/>
    </row>
    <row r="855" spans="2:46" ht="18.649999999999999" customHeight="1" thickBot="1">
      <c r="E855" s="29" t="s">
        <v>9</v>
      </c>
      <c r="J855" s="29" t="s">
        <v>10</v>
      </c>
      <c r="O855" s="29" t="s">
        <v>11</v>
      </c>
      <c r="T855" s="29" t="s">
        <v>12</v>
      </c>
      <c r="Y855" s="29" t="s">
        <v>13</v>
      </c>
      <c r="AD855" s="29" t="s">
        <v>12</v>
      </c>
      <c r="AI855" s="29" t="s">
        <v>81</v>
      </c>
    </row>
    <row r="856" spans="2:46" ht="18.649999999999999" customHeight="1" thickBot="1">
      <c r="B856" s="28"/>
      <c r="D856" s="227" t="s">
        <v>70</v>
      </c>
      <c r="E856" s="228"/>
      <c r="F856" s="229" t="s">
        <v>71</v>
      </c>
      <c r="G856" s="230"/>
      <c r="H856" s="203"/>
      <c r="I856" s="231" t="s">
        <v>15</v>
      </c>
      <c r="J856" s="232"/>
      <c r="K856" s="233" t="s">
        <v>16</v>
      </c>
      <c r="L856" s="234"/>
      <c r="M856" s="30"/>
      <c r="N856" s="231" t="s">
        <v>72</v>
      </c>
      <c r="O856" s="232"/>
      <c r="P856" s="233" t="s">
        <v>73</v>
      </c>
      <c r="Q856" s="234"/>
      <c r="R856" s="30"/>
      <c r="S856" s="227" t="s">
        <v>74</v>
      </c>
      <c r="T856" s="228"/>
      <c r="U856" s="229" t="s">
        <v>75</v>
      </c>
      <c r="V856" s="230"/>
      <c r="W856" s="8"/>
      <c r="X856" s="231" t="s">
        <v>76</v>
      </c>
      <c r="Y856" s="232"/>
      <c r="Z856" s="233" t="s">
        <v>77</v>
      </c>
      <c r="AA856" s="234"/>
      <c r="AB856" s="8"/>
      <c r="AC856" s="231" t="s">
        <v>78</v>
      </c>
      <c r="AD856" s="232"/>
      <c r="AE856" s="233" t="s">
        <v>17</v>
      </c>
      <c r="AF856" s="234"/>
      <c r="AG856" s="8"/>
      <c r="AH856" s="231" t="s">
        <v>79</v>
      </c>
      <c r="AI856" s="232"/>
      <c r="AJ856" s="233" t="s">
        <v>80</v>
      </c>
      <c r="AK856" s="234"/>
      <c r="AL856" s="8"/>
      <c r="AM856" s="35" t="s">
        <v>82</v>
      </c>
      <c r="AO856" s="147" t="s">
        <v>83</v>
      </c>
      <c r="AP856" s="4"/>
      <c r="AQ856" s="44"/>
      <c r="AR856" s="44"/>
      <c r="AS856" s="44"/>
      <c r="AT856" s="44"/>
    </row>
    <row r="857" spans="2:46" ht="18.649999999999999" customHeight="1" thickTop="1" thickBot="1">
      <c r="B857" s="55">
        <v>2.46</v>
      </c>
      <c r="D857" s="37">
        <v>1</v>
      </c>
      <c r="E857" s="38">
        <v>0</v>
      </c>
      <c r="F857" s="39">
        <v>0</v>
      </c>
      <c r="G857" s="40">
        <f t="shared" ref="G857" si="2776">-1/($E$8*$B857)</f>
        <v>-0.25982926829268294</v>
      </c>
      <c r="I857" s="37">
        <v>1</v>
      </c>
      <c r="J857" s="41">
        <v>0</v>
      </c>
      <c r="K857" s="39">
        <v>0</v>
      </c>
      <c r="L857" s="40">
        <v>0</v>
      </c>
      <c r="N857" s="37">
        <f t="shared" ref="N857" si="2777">D857*I857+F857*I860-E857*J857-G857*J860</f>
        <v>0.88147310338797735</v>
      </c>
      <c r="O857" s="41">
        <f t="shared" ref="O857" si="2778">(D857*J857+E857*I857+F857*J860+G857*I860)</f>
        <v>0</v>
      </c>
      <c r="P857" s="39">
        <f t="shared" ref="P857" si="2779">D857*K857+F857*K860-E857*L857-G857*L860</f>
        <v>0</v>
      </c>
      <c r="Q857" s="40">
        <f t="shared" ref="Q857" si="2780">(D857*L857+E857*K857+F857*L860+G857*K860)</f>
        <v>-0.25982926829268294</v>
      </c>
      <c r="S857" s="37">
        <v>1</v>
      </c>
      <c r="T857" s="38">
        <v>0</v>
      </c>
      <c r="U857" s="39">
        <v>0</v>
      </c>
      <c r="V857" s="40">
        <f t="shared" ref="V857" si="2781">-1/($T$8*$B857)</f>
        <v>-0.50885365853658537</v>
      </c>
      <c r="X857" s="37">
        <f t="shared" ref="X857" si="2782">N857*S857+P857*S860-O857*T857-Q857*T860</f>
        <v>0.88147310338797735</v>
      </c>
      <c r="Y857" s="41">
        <f t="shared" ref="Y857" si="2783">(N857*T857+O857*S857+P857*T860+Q857*S860)</f>
        <v>0</v>
      </c>
      <c r="Z857" s="39">
        <f t="shared" ref="Z857" si="2784">N857*U857+P857*U860-O857*V857-Q857*V860</f>
        <v>0</v>
      </c>
      <c r="AA857" s="40">
        <f t="shared" ref="AA857" si="2785">(N857*V857+O857*U857+P857*V860+Q857*U860)</f>
        <v>-0.70837008185325301</v>
      </c>
      <c r="AB857" s="8"/>
      <c r="AC857" s="37">
        <v>1</v>
      </c>
      <c r="AD857" s="38">
        <v>0</v>
      </c>
      <c r="AE857" s="39">
        <v>0</v>
      </c>
      <c r="AF857" s="40">
        <v>0</v>
      </c>
      <c r="AH857" s="37">
        <f>X857*AC857+Z857*AC860-Y857*AD857-AA857*AD860</f>
        <v>0.64881960435003605</v>
      </c>
      <c r="AI857" s="41">
        <f>(X857*AD857+Y857*AC857+Z857*AD860+AA857*AC860)</f>
        <v>0</v>
      </c>
      <c r="AJ857" s="39">
        <f>X857*AE857+Z857*AE860-Y857*AF857-AA857*AF860</f>
        <v>0</v>
      </c>
      <c r="AK857" s="40">
        <f>(X857*AF857+Y857*AE857+Z857*AF860+AA857*AE860)</f>
        <v>-0.70837008185325301</v>
      </c>
      <c r="AL857" s="8"/>
      <c r="AM857" s="43">
        <f t="shared" ref="AM857" si="2786">20*LOG((2*$AH$8)/(($AH$8*AH857+AJ857+$AH$8*AH860+AJ860)^2+($AH$8*AI857+AK857+$AH$8*AI860+AK860)^2)^0.5)</f>
        <v>-1.5362249638556822E-2</v>
      </c>
      <c r="AO857" s="148">
        <f t="shared" ref="AO857" si="2787">((AH857^2+AI857^2)/(AH860^2+AI860^2))^0.5</f>
        <v>0.9159341692556624</v>
      </c>
      <c r="AP857" s="4"/>
      <c r="AQ857" s="44"/>
      <c r="AR857" s="44"/>
      <c r="AS857" s="44"/>
      <c r="AT857" s="44"/>
    </row>
    <row r="858" spans="2:46" ht="18.649999999999999" customHeight="1" thickBot="1">
      <c r="D858" s="45"/>
      <c r="G858" s="46"/>
      <c r="I858" s="45"/>
      <c r="L858" s="46"/>
      <c r="N858" s="45"/>
      <c r="Q858" s="46"/>
      <c r="S858" s="45"/>
      <c r="V858" s="46"/>
      <c r="X858" s="45"/>
      <c r="AA858" s="46"/>
      <c r="AC858" s="45"/>
      <c r="AF858" s="46"/>
      <c r="AH858" s="45"/>
      <c r="AK858" s="46"/>
      <c r="AO858" s="149"/>
      <c r="AP858" s="149"/>
      <c r="AQ858" s="44"/>
      <c r="AR858" s="44"/>
      <c r="AS858" s="44"/>
      <c r="AT858" s="44"/>
    </row>
    <row r="859" spans="2:46" ht="18.649999999999999" customHeight="1" thickBot="1">
      <c r="D859" s="227" t="s">
        <v>70</v>
      </c>
      <c r="E859" s="228"/>
      <c r="F859" s="229" t="s">
        <v>71</v>
      </c>
      <c r="G859" s="230"/>
      <c r="H859" s="203"/>
      <c r="I859" s="231" t="s">
        <v>15</v>
      </c>
      <c r="J859" s="232"/>
      <c r="K859" s="233" t="s">
        <v>16</v>
      </c>
      <c r="L859" s="234"/>
      <c r="M859" s="30"/>
      <c r="N859" s="231" t="s">
        <v>72</v>
      </c>
      <c r="O859" s="232"/>
      <c r="P859" s="233" t="s">
        <v>73</v>
      </c>
      <c r="Q859" s="234"/>
      <c r="R859" s="30"/>
      <c r="S859" s="227" t="s">
        <v>74</v>
      </c>
      <c r="T859" s="228"/>
      <c r="U859" s="229" t="s">
        <v>75</v>
      </c>
      <c r="V859" s="230"/>
      <c r="W859" s="8"/>
      <c r="X859" s="231" t="s">
        <v>76</v>
      </c>
      <c r="Y859" s="232"/>
      <c r="Z859" s="233" t="s">
        <v>77</v>
      </c>
      <c r="AA859" s="234"/>
      <c r="AB859" s="8"/>
      <c r="AC859" s="231" t="s">
        <v>78</v>
      </c>
      <c r="AD859" s="232"/>
      <c r="AE859" s="233" t="s">
        <v>17</v>
      </c>
      <c r="AF859" s="234"/>
      <c r="AG859" s="8"/>
      <c r="AH859" s="231" t="s">
        <v>79</v>
      </c>
      <c r="AI859" s="232"/>
      <c r="AJ859" s="233" t="s">
        <v>80</v>
      </c>
      <c r="AK859" s="234"/>
      <c r="AL859" s="8"/>
      <c r="AM859" s="52" t="s">
        <v>84</v>
      </c>
      <c r="AO859" s="150" t="s">
        <v>85</v>
      </c>
      <c r="AP859" s="149"/>
      <c r="AQ859" s="44"/>
      <c r="AR859" s="44"/>
      <c r="AS859" s="44"/>
      <c r="AT859" s="44"/>
    </row>
    <row r="860" spans="2:46" ht="18.649999999999999" customHeight="1" thickTop="1" thickBot="1">
      <c r="D860" s="37">
        <v>0</v>
      </c>
      <c r="E860" s="41">
        <v>0</v>
      </c>
      <c r="F860" s="39">
        <v>1</v>
      </c>
      <c r="G860" s="40">
        <v>0</v>
      </c>
      <c r="I860" s="37">
        <v>0</v>
      </c>
      <c r="J860" s="41">
        <f t="shared" ref="J860" si="2788">IF(0=(1-$J$8*$K$8*$B857^2),10^14,$B857*$K$8/(1-$J$8*$K$8*$B857^2))</f>
        <v>-0.45617222952153663</v>
      </c>
      <c r="K860" s="39">
        <v>1</v>
      </c>
      <c r="L860" s="40">
        <v>0</v>
      </c>
      <c r="N860" s="37">
        <f t="shared" ref="N860" si="2789">D860*I857+F860*I860-E860*J857-G860*J860</f>
        <v>0</v>
      </c>
      <c r="O860" s="41">
        <f t="shared" ref="O860" si="2790">(D860*J857+E860*I857+F860*J860+G860*I860)</f>
        <v>-0.45617222952153663</v>
      </c>
      <c r="P860" s="39">
        <f t="shared" ref="P860" si="2791">D860*K857+F860*K860-E860*L857-G860*L860</f>
        <v>1</v>
      </c>
      <c r="Q860" s="40">
        <f t="shared" ref="Q860" si="2792">(D860*L857+E860*K857+F860*L860+G860*K860)</f>
        <v>0</v>
      </c>
      <c r="S860" s="37">
        <v>0</v>
      </c>
      <c r="T860" s="41">
        <v>0</v>
      </c>
      <c r="U860" s="39">
        <v>1</v>
      </c>
      <c r="V860" s="40">
        <v>0</v>
      </c>
      <c r="X860" s="37">
        <f t="shared" ref="X860" si="2793">N860*S857+P860*S860-O860*T857-Q860*T860</f>
        <v>0</v>
      </c>
      <c r="Y860" s="41">
        <f t="shared" ref="Y860" si="2794">(N860*T857+O860*S857+P860*T860+Q860*S860)</f>
        <v>-0.45617222952153663</v>
      </c>
      <c r="Z860" s="39">
        <f t="shared" ref="Z860" si="2795">N860*U857+P860*U860-O860*V857-Q860*V860</f>
        <v>0.76787509208517513</v>
      </c>
      <c r="AA860" s="40">
        <f t="shared" ref="AA860" si="2796">(N860*V857+O860*U857+P860*V860+Q860*U860)</f>
        <v>0</v>
      </c>
      <c r="AB860" s="8"/>
      <c r="AC860" s="37">
        <v>0</v>
      </c>
      <c r="AD860" s="40">
        <f>-1/($AD$8*$B857)</f>
        <v>-0.32843495934959349</v>
      </c>
      <c r="AE860" s="39">
        <v>1</v>
      </c>
      <c r="AF860" s="40">
        <v>0</v>
      </c>
      <c r="AH860" s="37">
        <f>X860*AC857+Z860*AC860-Y860*AD857-AA860*AD860</f>
        <v>0</v>
      </c>
      <c r="AI860" s="41">
        <f>(X860*AD857+Y860*AC857+Z860*AD860+AA860*AC860)</f>
        <v>-0.70836925417609642</v>
      </c>
      <c r="AJ860" s="39">
        <f>X860*AE857+Z860*AE860-Y860*AF857-AA860*AF860</f>
        <v>0.76787509208517513</v>
      </c>
      <c r="AK860" s="40">
        <f>(X860*AF857+Y860*AE857+Z860*AF860+AA860*AE860)</f>
        <v>0</v>
      </c>
      <c r="AL860" s="8"/>
      <c r="AM860" s="54">
        <f t="shared" ref="AM860" si="2797">(180/PI())*ATAN(-1*(($AH848*AI857+AK857+$AH$8*AI860+AK860)/($AH$8*AH857+AJ857+$AH$8*AH860+AJ860)))</f>
        <v>45.000902671568767</v>
      </c>
      <c r="AO860" s="151">
        <f t="shared" ref="AO860" si="2798">20*LOG(((($AH$8*AH857+AJ857-$AH$8*AH860-AJ860)^2+($AH$8*AI857+AK857-$AH$8*AI860-AK860)^2)/(($AH$8*AH857+AJ857+$AH$8*AH860+AJ860)^2+($AH$8*AI857+AK857+$AH$8*AI860+AK860)^2))^0.5)</f>
        <v>-24.52097379188686</v>
      </c>
      <c r="AP860" s="149"/>
      <c r="AQ860" s="44"/>
      <c r="AR860" s="44"/>
      <c r="AS860" s="44"/>
      <c r="AT860" s="44"/>
    </row>
    <row r="861" spans="2:46" ht="18.649999999999999" customHeight="1">
      <c r="AO861" s="48"/>
    </row>
    <row r="862" spans="2:46" ht="18.649999999999999" customHeight="1" thickBot="1">
      <c r="E862" s="29" t="s">
        <v>9</v>
      </c>
      <c r="J862" s="29" t="s">
        <v>10</v>
      </c>
      <c r="O862" s="29" t="s">
        <v>11</v>
      </c>
      <c r="T862" s="29" t="s">
        <v>12</v>
      </c>
      <c r="Y862" s="29" t="s">
        <v>13</v>
      </c>
      <c r="AD862" s="29" t="s">
        <v>12</v>
      </c>
      <c r="AI862" s="29" t="s">
        <v>81</v>
      </c>
    </row>
    <row r="863" spans="2:46" ht="18.649999999999999" customHeight="1" thickBot="1">
      <c r="B863" s="28"/>
      <c r="D863" s="227" t="s">
        <v>70</v>
      </c>
      <c r="E863" s="228"/>
      <c r="F863" s="229" t="s">
        <v>71</v>
      </c>
      <c r="G863" s="230"/>
      <c r="H863" s="203"/>
      <c r="I863" s="231" t="s">
        <v>15</v>
      </c>
      <c r="J863" s="232"/>
      <c r="K863" s="233" t="s">
        <v>16</v>
      </c>
      <c r="L863" s="234"/>
      <c r="M863" s="30"/>
      <c r="N863" s="231" t="s">
        <v>72</v>
      </c>
      <c r="O863" s="232"/>
      <c r="P863" s="233" t="s">
        <v>73</v>
      </c>
      <c r="Q863" s="234"/>
      <c r="R863" s="30"/>
      <c r="S863" s="227" t="s">
        <v>74</v>
      </c>
      <c r="T863" s="228"/>
      <c r="U863" s="229" t="s">
        <v>75</v>
      </c>
      <c r="V863" s="230"/>
      <c r="W863" s="8"/>
      <c r="X863" s="231" t="s">
        <v>76</v>
      </c>
      <c r="Y863" s="232"/>
      <c r="Z863" s="233" t="s">
        <v>77</v>
      </c>
      <c r="AA863" s="234"/>
      <c r="AB863" s="8"/>
      <c r="AC863" s="231" t="s">
        <v>78</v>
      </c>
      <c r="AD863" s="232"/>
      <c r="AE863" s="233" t="s">
        <v>17</v>
      </c>
      <c r="AF863" s="234"/>
      <c r="AG863" s="8"/>
      <c r="AH863" s="231" t="s">
        <v>79</v>
      </c>
      <c r="AI863" s="232"/>
      <c r="AJ863" s="233" t="s">
        <v>80</v>
      </c>
      <c r="AK863" s="234"/>
      <c r="AL863" s="8"/>
      <c r="AM863" s="35" t="s">
        <v>82</v>
      </c>
      <c r="AO863" s="147" t="s">
        <v>83</v>
      </c>
      <c r="AP863" s="4"/>
      <c r="AQ863" s="44"/>
      <c r="AR863" s="44"/>
      <c r="AS863" s="44"/>
      <c r="AT863" s="44"/>
    </row>
    <row r="864" spans="2:46" ht="18.649999999999999" customHeight="1" thickTop="1" thickBot="1">
      <c r="B864" s="55">
        <v>2.48</v>
      </c>
      <c r="D864" s="37">
        <v>1</v>
      </c>
      <c r="E864" s="38">
        <v>0</v>
      </c>
      <c r="F864" s="39">
        <v>0</v>
      </c>
      <c r="G864" s="40">
        <f t="shared" ref="G864" si="2799">-1/($E$8*$B864)</f>
        <v>-0.25773387096774192</v>
      </c>
      <c r="I864" s="37">
        <v>1</v>
      </c>
      <c r="J864" s="41">
        <v>0</v>
      </c>
      <c r="K864" s="39">
        <v>0</v>
      </c>
      <c r="L864" s="40">
        <v>0</v>
      </c>
      <c r="N864" s="37">
        <f t="shared" ref="N864" si="2800">D864*I864+F864*I867-E864*J864-G864*J867</f>
        <v>0.88344484365247811</v>
      </c>
      <c r="O864" s="41">
        <f t="shared" ref="O864" si="2801">(D864*J864+E864*I864+F864*J867+G864*I867)</f>
        <v>0</v>
      </c>
      <c r="P864" s="39">
        <f t="shared" ref="P864" si="2802">D864*K864+F864*K867-E864*L864-G864*L867</f>
        <v>0</v>
      </c>
      <c r="Q864" s="40">
        <f t="shared" ref="Q864" si="2803">(D864*L864+E864*K864+F864*L867+G864*K867)</f>
        <v>-0.25773387096774192</v>
      </c>
      <c r="S864" s="37">
        <v>1</v>
      </c>
      <c r="T864" s="38">
        <v>0</v>
      </c>
      <c r="U864" s="39">
        <v>0</v>
      </c>
      <c r="V864" s="40">
        <f t="shared" ref="V864" si="2804">-1/($T$8*$B864)</f>
        <v>-0.50474999999999992</v>
      </c>
      <c r="X864" s="37">
        <f t="shared" ref="X864" si="2805">N864*S864+P864*S867-O864*T864-Q864*T867</f>
        <v>0.88344484365247811</v>
      </c>
      <c r="Y864" s="41">
        <f t="shared" ref="Y864" si="2806">(N864*T864+O864*S864+P864*T867+Q864*S867)</f>
        <v>0</v>
      </c>
      <c r="Z864" s="39">
        <f t="shared" ref="Z864" si="2807">N864*U864+P864*U867-O864*V864-Q864*V867</f>
        <v>0</v>
      </c>
      <c r="AA864" s="40">
        <f t="shared" ref="AA864" si="2808">(N864*V864+O864*U864+P864*V867+Q864*U867)</f>
        <v>-0.70365265580133018</v>
      </c>
      <c r="AB864" s="8"/>
      <c r="AC864" s="37">
        <v>1</v>
      </c>
      <c r="AD864" s="38">
        <v>0</v>
      </c>
      <c r="AE864" s="39">
        <v>0</v>
      </c>
      <c r="AF864" s="40">
        <v>0</v>
      </c>
      <c r="AH864" s="37">
        <f>X864*AC864+Z864*AC867-Y864*AD864-AA864*AD867</f>
        <v>0.65420445524333104</v>
      </c>
      <c r="AI864" s="41">
        <f>(X864*AD864+Y864*AC864+Z864*AD867+AA864*AC867)</f>
        <v>0</v>
      </c>
      <c r="AJ864" s="39">
        <f>X864*AE864+Z864*AE867-Y864*AF864-AA864*AF867</f>
        <v>0</v>
      </c>
      <c r="AK864" s="40">
        <f>(X864*AF864+Y864*AE864+Z864*AF867+AA864*AE867)</f>
        <v>-0.70365265580133018</v>
      </c>
      <c r="AL864" s="8"/>
      <c r="AM864" s="43">
        <f t="shared" ref="AM864" si="2809">20*LOG((2*$AH$8)/(($AH$8*AH864+AJ864+$AH$8*AH867+AJ867)^2+($AH$8*AI864+AK864+$AH$8*AI867+AK867)^2)^0.5)</f>
        <v>-1.4972304641452766E-2</v>
      </c>
      <c r="AO864" s="148">
        <f t="shared" ref="AO864" si="2810">((AH864^2+AI864^2)/(AH867^2+AI867^2))^0.5</f>
        <v>0.92972747343476791</v>
      </c>
      <c r="AP864" s="4"/>
      <c r="AQ864" s="44"/>
      <c r="AR864" s="44"/>
      <c r="AS864" s="44"/>
      <c r="AT864" s="44"/>
    </row>
    <row r="865" spans="2:46" ht="18.649999999999999" customHeight="1" thickBot="1">
      <c r="D865" s="45"/>
      <c r="G865" s="46"/>
      <c r="I865" s="45"/>
      <c r="L865" s="46"/>
      <c r="N865" s="45"/>
      <c r="Q865" s="46"/>
      <c r="S865" s="45"/>
      <c r="V865" s="46"/>
      <c r="X865" s="45"/>
      <c r="AA865" s="46"/>
      <c r="AC865" s="45"/>
      <c r="AF865" s="46"/>
      <c r="AH865" s="45"/>
      <c r="AK865" s="46"/>
      <c r="AO865" s="149"/>
      <c r="AP865" s="149"/>
      <c r="AQ865" s="44"/>
      <c r="AR865" s="44"/>
      <c r="AS865" s="44"/>
      <c r="AT865" s="44"/>
    </row>
    <row r="866" spans="2:46" ht="18.649999999999999" customHeight="1" thickBot="1">
      <c r="D866" s="227" t="s">
        <v>70</v>
      </c>
      <c r="E866" s="228"/>
      <c r="F866" s="229" t="s">
        <v>71</v>
      </c>
      <c r="G866" s="230"/>
      <c r="H866" s="203"/>
      <c r="I866" s="231" t="s">
        <v>15</v>
      </c>
      <c r="J866" s="232"/>
      <c r="K866" s="233" t="s">
        <v>16</v>
      </c>
      <c r="L866" s="234"/>
      <c r="M866" s="30"/>
      <c r="N866" s="231" t="s">
        <v>72</v>
      </c>
      <c r="O866" s="232"/>
      <c r="P866" s="233" t="s">
        <v>73</v>
      </c>
      <c r="Q866" s="234"/>
      <c r="R866" s="30"/>
      <c r="S866" s="227" t="s">
        <v>74</v>
      </c>
      <c r="T866" s="228"/>
      <c r="U866" s="229" t="s">
        <v>75</v>
      </c>
      <c r="V866" s="230"/>
      <c r="W866" s="8"/>
      <c r="X866" s="231" t="s">
        <v>76</v>
      </c>
      <c r="Y866" s="232"/>
      <c r="Z866" s="233" t="s">
        <v>77</v>
      </c>
      <c r="AA866" s="234"/>
      <c r="AB866" s="8"/>
      <c r="AC866" s="231" t="s">
        <v>78</v>
      </c>
      <c r="AD866" s="232"/>
      <c r="AE866" s="233" t="s">
        <v>17</v>
      </c>
      <c r="AF866" s="234"/>
      <c r="AG866" s="8"/>
      <c r="AH866" s="231" t="s">
        <v>79</v>
      </c>
      <c r="AI866" s="232"/>
      <c r="AJ866" s="233" t="s">
        <v>80</v>
      </c>
      <c r="AK866" s="234"/>
      <c r="AL866" s="8"/>
      <c r="AM866" s="52" t="s">
        <v>84</v>
      </c>
      <c r="AO866" s="150" t="s">
        <v>85</v>
      </c>
      <c r="AP866" s="149"/>
      <c r="AQ866" s="44"/>
      <c r="AR866" s="44"/>
      <c r="AS866" s="44"/>
      <c r="AT866" s="44"/>
    </row>
    <row r="867" spans="2:46" ht="18.649999999999999" customHeight="1" thickTop="1" thickBot="1">
      <c r="D867" s="37">
        <v>0</v>
      </c>
      <c r="E867" s="41">
        <v>0</v>
      </c>
      <c r="F867" s="39">
        <v>1</v>
      </c>
      <c r="G867" s="40">
        <v>0</v>
      </c>
      <c r="I867" s="37">
        <v>0</v>
      </c>
      <c r="J867" s="41">
        <f t="shared" ref="J867" si="2811">IF(0=(1-$J$8*$K$8*$B864^2),10^14,$B864*$K$8/(1-$J$8*$K$8*$B864^2))</f>
        <v>-0.4522306513687136</v>
      </c>
      <c r="K867" s="39">
        <v>1</v>
      </c>
      <c r="L867" s="40">
        <v>0</v>
      </c>
      <c r="N867" s="37">
        <f t="shared" ref="N867" si="2812">D867*I864+F867*I867-E867*J864-G867*J867</f>
        <v>0</v>
      </c>
      <c r="O867" s="41">
        <f t="shared" ref="O867" si="2813">(D867*J864+E867*I864+F867*J867+G867*I867)</f>
        <v>-0.4522306513687136</v>
      </c>
      <c r="P867" s="39">
        <f t="shared" ref="P867" si="2814">D867*K864+F867*K867-E867*L864-G867*L867</f>
        <v>1</v>
      </c>
      <c r="Q867" s="40">
        <f t="shared" ref="Q867" si="2815">(D867*L864+E867*K864+F867*L867+G867*K867)</f>
        <v>0</v>
      </c>
      <c r="S867" s="37">
        <v>0</v>
      </c>
      <c r="T867" s="41">
        <v>0</v>
      </c>
      <c r="U867" s="39">
        <v>1</v>
      </c>
      <c r="V867" s="40">
        <v>0</v>
      </c>
      <c r="X867" s="37">
        <f t="shared" ref="X867" si="2816">N867*S864+P867*S867-O867*T864-Q867*T867</f>
        <v>0</v>
      </c>
      <c r="Y867" s="41">
        <f t="shared" ref="Y867" si="2817">(N867*T864+O867*S864+P867*T867+Q867*S867)</f>
        <v>-0.4522306513687136</v>
      </c>
      <c r="Z867" s="39">
        <f t="shared" ref="Z867" si="2818">N867*U864+P867*U867-O867*V864-Q867*V867</f>
        <v>0.77173657872164181</v>
      </c>
      <c r="AA867" s="40">
        <f t="shared" ref="AA867" si="2819">(N867*V864+O867*U864+P867*V867+Q867*U867)</f>
        <v>0</v>
      </c>
      <c r="AB867" s="8"/>
      <c r="AC867" s="37">
        <v>0</v>
      </c>
      <c r="AD867" s="40">
        <f>-1/($AD$8*$B864)</f>
        <v>-0.32578629032258061</v>
      </c>
      <c r="AE867" s="39">
        <v>1</v>
      </c>
      <c r="AF867" s="40">
        <v>0</v>
      </c>
      <c r="AH867" s="37">
        <f>X867*AC864+Z867*AC867-Y867*AD864-AA867*AD867</f>
        <v>0</v>
      </c>
      <c r="AI867" s="41">
        <f>(X867*AD864+Y867*AC864+Z867*AD867+AA867*AC867)</f>
        <v>-0.7036518484566775</v>
      </c>
      <c r="AJ867" s="39">
        <f>X867*AE864+Z867*AE867-Y867*AF864-AA867*AF867</f>
        <v>0.77173657872164181</v>
      </c>
      <c r="AK867" s="40">
        <f>(X867*AF864+Y867*AE864+Z867*AF867+AA867*AE867)</f>
        <v>0</v>
      </c>
      <c r="AL867" s="8"/>
      <c r="AM867" s="54">
        <f t="shared" ref="AM867" si="2820">(180/PI())*ATAN(-1*(($AH855*AI864+AK864+$AH$8*AI867+AK867)/($AH$8*AH864+AJ864+$AH$8*AH867+AJ867)))</f>
        <v>44.623125111215202</v>
      </c>
      <c r="AO867" s="151">
        <f t="shared" ref="AO867" si="2821">20*LOG(((($AH$8*AH864+AJ864-$AH$8*AH867-AJ867)^2+($AH$8*AI864+AK864-$AH$8*AI867-AK867)^2)/(($AH$8*AH864+AJ864+$AH$8*AH867+AJ867)^2+($AH$8*AI864+AK864+$AH$8*AI867+AK867)^2))^0.5)</f>
        <v>-24.632440563404522</v>
      </c>
      <c r="AP867" s="149"/>
      <c r="AQ867" s="44"/>
      <c r="AR867" s="44"/>
      <c r="AS867" s="44"/>
      <c r="AT867" s="44"/>
    </row>
    <row r="868" spans="2:46" ht="18.649999999999999" customHeight="1">
      <c r="AO868" s="48"/>
    </row>
    <row r="869" spans="2:46" ht="18.649999999999999" customHeight="1" thickBot="1">
      <c r="E869" s="29" t="s">
        <v>9</v>
      </c>
      <c r="J869" s="29" t="s">
        <v>10</v>
      </c>
      <c r="O869" s="29" t="s">
        <v>11</v>
      </c>
      <c r="T869" s="29" t="s">
        <v>12</v>
      </c>
      <c r="Y869" s="29" t="s">
        <v>13</v>
      </c>
      <c r="AD869" s="29" t="s">
        <v>12</v>
      </c>
      <c r="AI869" s="29" t="s">
        <v>81</v>
      </c>
    </row>
    <row r="870" spans="2:46" ht="18.649999999999999" customHeight="1" thickBot="1">
      <c r="B870" s="28"/>
      <c r="D870" s="227" t="s">
        <v>70</v>
      </c>
      <c r="E870" s="228"/>
      <c r="F870" s="229" t="s">
        <v>71</v>
      </c>
      <c r="G870" s="230"/>
      <c r="H870" s="203"/>
      <c r="I870" s="231" t="s">
        <v>15</v>
      </c>
      <c r="J870" s="232"/>
      <c r="K870" s="233" t="s">
        <v>16</v>
      </c>
      <c r="L870" s="234"/>
      <c r="M870" s="30"/>
      <c r="N870" s="231" t="s">
        <v>72</v>
      </c>
      <c r="O870" s="232"/>
      <c r="P870" s="233" t="s">
        <v>73</v>
      </c>
      <c r="Q870" s="234"/>
      <c r="R870" s="30"/>
      <c r="S870" s="227" t="s">
        <v>74</v>
      </c>
      <c r="T870" s="228"/>
      <c r="U870" s="229" t="s">
        <v>75</v>
      </c>
      <c r="V870" s="230"/>
      <c r="W870" s="8"/>
      <c r="X870" s="231" t="s">
        <v>76</v>
      </c>
      <c r="Y870" s="232"/>
      <c r="Z870" s="233" t="s">
        <v>77</v>
      </c>
      <c r="AA870" s="234"/>
      <c r="AB870" s="8"/>
      <c r="AC870" s="231" t="s">
        <v>78</v>
      </c>
      <c r="AD870" s="232"/>
      <c r="AE870" s="233" t="s">
        <v>17</v>
      </c>
      <c r="AF870" s="234"/>
      <c r="AG870" s="8"/>
      <c r="AH870" s="231" t="s">
        <v>79</v>
      </c>
      <c r="AI870" s="232"/>
      <c r="AJ870" s="233" t="s">
        <v>80</v>
      </c>
      <c r="AK870" s="234"/>
      <c r="AL870" s="8"/>
      <c r="AM870" s="35" t="s">
        <v>82</v>
      </c>
      <c r="AO870" s="147" t="s">
        <v>83</v>
      </c>
      <c r="AP870" s="4"/>
      <c r="AQ870" s="44"/>
      <c r="AR870" s="44"/>
      <c r="AS870" s="44"/>
      <c r="AT870" s="44"/>
    </row>
    <row r="871" spans="2:46" ht="18.649999999999999" customHeight="1" thickTop="1" thickBot="1">
      <c r="B871" s="55">
        <v>2.5</v>
      </c>
      <c r="D871" s="37">
        <v>1</v>
      </c>
      <c r="E871" s="38">
        <v>0</v>
      </c>
      <c r="F871" s="39">
        <v>0</v>
      </c>
      <c r="G871" s="40">
        <f t="shared" ref="G871" si="2822">-1/($E$8*$B871)</f>
        <v>-0.25567199999999995</v>
      </c>
      <c r="I871" s="37">
        <v>1</v>
      </c>
      <c r="J871" s="41">
        <v>0</v>
      </c>
      <c r="K871" s="39">
        <v>0</v>
      </c>
      <c r="L871" s="40">
        <v>0</v>
      </c>
      <c r="N871" s="37">
        <f t="shared" ref="N871" si="2823">D871*I871+F871*I874-E871*J871-G871*J874</f>
        <v>0.88536724436183023</v>
      </c>
      <c r="O871" s="41">
        <f t="shared" ref="O871" si="2824">(D871*J871+E871*I871+F871*J874+G871*I874)</f>
        <v>0</v>
      </c>
      <c r="P871" s="39">
        <f t="shared" ref="P871" si="2825">D871*K871+F871*K874-E871*L871-G871*L874</f>
        <v>0</v>
      </c>
      <c r="Q871" s="40">
        <f t="shared" ref="Q871" si="2826">(D871*L871+E871*K871+F871*L874+G871*K874)</f>
        <v>-0.25567199999999995</v>
      </c>
      <c r="S871" s="37">
        <v>1</v>
      </c>
      <c r="T871" s="38">
        <v>0</v>
      </c>
      <c r="U871" s="39">
        <v>0</v>
      </c>
      <c r="V871" s="40">
        <f t="shared" ref="V871" si="2827">-1/($T$8*$B871)</f>
        <v>-0.50071199999999993</v>
      </c>
      <c r="X871" s="37">
        <f t="shared" ref="X871" si="2828">N871*S871+P871*S874-O871*T871-Q871*T874</f>
        <v>0.88536724436183023</v>
      </c>
      <c r="Y871" s="41">
        <f t="shared" ref="Y871" si="2829">(N871*T871+O871*S871+P871*T874+Q871*S874)</f>
        <v>0</v>
      </c>
      <c r="Z871" s="39">
        <f t="shared" ref="Z871" si="2830">N871*U871+P871*U874-O871*V871-Q871*V874</f>
        <v>0</v>
      </c>
      <c r="AA871" s="40">
        <f t="shared" ref="AA871" si="2831">(N871*V871+O871*U871+P871*V874+Q871*U874)</f>
        <v>-0.69898600365890062</v>
      </c>
      <c r="AB871" s="8"/>
      <c r="AC871" s="37">
        <v>1</v>
      </c>
      <c r="AD871" s="38">
        <v>0</v>
      </c>
      <c r="AE871" s="39">
        <v>0</v>
      </c>
      <c r="AF871" s="40">
        <v>0</v>
      </c>
      <c r="AH871" s="37">
        <f>X871*AC871+Z871*AC874-Y871*AD871-AA871*AD874</f>
        <v>0.65946894769934672</v>
      </c>
      <c r="AI871" s="41">
        <f>(X871*AD871+Y871*AC871+Z871*AD874+AA871*AC874)</f>
        <v>0</v>
      </c>
      <c r="AJ871" s="39">
        <f>X871*AE871+Z871*AE874-Y871*AF871-AA871*AF874</f>
        <v>0</v>
      </c>
      <c r="AK871" s="40">
        <f>(X871*AF871+Y871*AE871+Z871*AF874+AA871*AE874)</f>
        <v>-0.69898600365890062</v>
      </c>
      <c r="AL871" s="8"/>
      <c r="AM871" s="43">
        <f t="shared" ref="AM871" si="2832">20*LOG((2*$AH$8)/(($AH$8*AH871+AJ871+$AH$8*AH874+AJ874)^2+($AH$8*AI871+AK871+$AH$8*AI874+AK874)^2)^0.5)</f>
        <v>-1.4593305590715869E-2</v>
      </c>
      <c r="AO871" s="148">
        <f t="shared" ref="AO871" si="2833">((AH871^2+AI871^2)/(AH874^2+AI874^2))^0.5</f>
        <v>0.94346623164623189</v>
      </c>
      <c r="AP871" s="4"/>
      <c r="AQ871" s="44"/>
      <c r="AR871" s="44"/>
      <c r="AS871" s="44"/>
      <c r="AT871" s="44"/>
    </row>
    <row r="872" spans="2:46" ht="18.649999999999999" customHeight="1" thickBot="1">
      <c r="D872" s="45"/>
      <c r="G872" s="46"/>
      <c r="I872" s="45"/>
      <c r="L872" s="46"/>
      <c r="N872" s="45"/>
      <c r="Q872" s="46"/>
      <c r="S872" s="45"/>
      <c r="V872" s="46"/>
      <c r="X872" s="45"/>
      <c r="AA872" s="46"/>
      <c r="AC872" s="45"/>
      <c r="AF872" s="46"/>
      <c r="AH872" s="45"/>
      <c r="AK872" s="46"/>
      <c r="AO872" s="149"/>
      <c r="AP872" s="149"/>
      <c r="AQ872" s="44"/>
      <c r="AR872" s="44"/>
      <c r="AS872" s="44"/>
      <c r="AT872" s="44"/>
    </row>
    <row r="873" spans="2:46" ht="18.649999999999999" customHeight="1" thickBot="1">
      <c r="D873" s="227" t="s">
        <v>70</v>
      </c>
      <c r="E873" s="228"/>
      <c r="F873" s="229" t="s">
        <v>71</v>
      </c>
      <c r="G873" s="230"/>
      <c r="H873" s="203"/>
      <c r="I873" s="231" t="s">
        <v>15</v>
      </c>
      <c r="J873" s="232"/>
      <c r="K873" s="233" t="s">
        <v>16</v>
      </c>
      <c r="L873" s="234"/>
      <c r="M873" s="30"/>
      <c r="N873" s="231" t="s">
        <v>72</v>
      </c>
      <c r="O873" s="232"/>
      <c r="P873" s="233" t="s">
        <v>73</v>
      </c>
      <c r="Q873" s="234"/>
      <c r="R873" s="30"/>
      <c r="S873" s="227" t="s">
        <v>74</v>
      </c>
      <c r="T873" s="228"/>
      <c r="U873" s="229" t="s">
        <v>75</v>
      </c>
      <c r="V873" s="230"/>
      <c r="W873" s="8"/>
      <c r="X873" s="231" t="s">
        <v>76</v>
      </c>
      <c r="Y873" s="232"/>
      <c r="Z873" s="233" t="s">
        <v>77</v>
      </c>
      <c r="AA873" s="234"/>
      <c r="AB873" s="8"/>
      <c r="AC873" s="231" t="s">
        <v>78</v>
      </c>
      <c r="AD873" s="232"/>
      <c r="AE873" s="233" t="s">
        <v>17</v>
      </c>
      <c r="AF873" s="234"/>
      <c r="AG873" s="8"/>
      <c r="AH873" s="231" t="s">
        <v>79</v>
      </c>
      <c r="AI873" s="232"/>
      <c r="AJ873" s="233" t="s">
        <v>80</v>
      </c>
      <c r="AK873" s="234"/>
      <c r="AL873" s="8"/>
      <c r="AM873" s="52" t="s">
        <v>84</v>
      </c>
      <c r="AO873" s="150" t="s">
        <v>85</v>
      </c>
      <c r="AP873" s="149"/>
      <c r="AQ873" s="44"/>
      <c r="AR873" s="44"/>
      <c r="AS873" s="44"/>
      <c r="AT873" s="44"/>
    </row>
    <row r="874" spans="2:46" ht="18.649999999999999" customHeight="1" thickTop="1" thickBot="1">
      <c r="D874" s="37">
        <v>0</v>
      </c>
      <c r="E874" s="41">
        <v>0</v>
      </c>
      <c r="F874" s="39">
        <v>1</v>
      </c>
      <c r="G874" s="40">
        <v>0</v>
      </c>
      <c r="I874" s="37">
        <v>0</v>
      </c>
      <c r="J874" s="41">
        <f t="shared" ref="J874" si="2834">IF(0=(1-$J$8*$K$8*$B871^2),10^14,$B871*$K$8/(1-$J$8*$K$8*$B871^2))</f>
        <v>-0.44835866124632273</v>
      </c>
      <c r="K874" s="39">
        <v>1</v>
      </c>
      <c r="L874" s="40">
        <v>0</v>
      </c>
      <c r="N874" s="37">
        <f t="shared" ref="N874" si="2835">D874*I871+F874*I874-E874*J871-G874*J874</f>
        <v>0</v>
      </c>
      <c r="O874" s="41">
        <f t="shared" ref="O874" si="2836">(D874*J871+E874*I871+F874*J874+G874*I874)</f>
        <v>-0.44835866124632273</v>
      </c>
      <c r="P874" s="39">
        <f t="shared" ref="P874" si="2837">D874*K871+F874*K874-E874*L871-G874*L874</f>
        <v>1</v>
      </c>
      <c r="Q874" s="40">
        <f t="shared" ref="Q874" si="2838">(D874*L871+E874*K871+F874*L874+G874*K874)</f>
        <v>0</v>
      </c>
      <c r="S874" s="37">
        <v>0</v>
      </c>
      <c r="T874" s="41">
        <v>0</v>
      </c>
      <c r="U874" s="39">
        <v>1</v>
      </c>
      <c r="V874" s="40">
        <v>0</v>
      </c>
      <c r="X874" s="37">
        <f t="shared" ref="X874" si="2839">N874*S871+P874*S874-O874*T871-Q874*T874</f>
        <v>0</v>
      </c>
      <c r="Y874" s="41">
        <f t="shared" ref="Y874" si="2840">(N874*T871+O874*S871+P874*T874+Q874*S874)</f>
        <v>-0.44835866124632273</v>
      </c>
      <c r="Z874" s="39">
        <f t="shared" ref="Z874" si="2841">N874*U871+P874*U874-O874*V871-Q874*V874</f>
        <v>0.77550143801003124</v>
      </c>
      <c r="AA874" s="40">
        <f t="shared" ref="AA874" si="2842">(N874*V871+O874*U871+P874*V874+Q874*U874)</f>
        <v>0</v>
      </c>
      <c r="AB874" s="8"/>
      <c r="AC874" s="37">
        <v>0</v>
      </c>
      <c r="AD874" s="40">
        <f>-1/($AD$8*$B871)</f>
        <v>-0.32317999999999997</v>
      </c>
      <c r="AE874" s="39">
        <v>1</v>
      </c>
      <c r="AF874" s="40">
        <v>0</v>
      </c>
      <c r="AH874" s="37">
        <f>X874*AC871+Z874*AC874-Y874*AD871-AA874*AD874</f>
        <v>0</v>
      </c>
      <c r="AI874" s="41">
        <f>(X874*AD871+Y874*AC871+Z874*AD874+AA874*AC874)</f>
        <v>-0.6989852159824046</v>
      </c>
      <c r="AJ874" s="39">
        <f>X874*AE871+Z874*AE874-Y874*AF871-AA874*AF874</f>
        <v>0.77550143801003124</v>
      </c>
      <c r="AK874" s="40">
        <f>(X874*AF871+Y874*AE871+Z874*AF874+AA874*AE874)</f>
        <v>0</v>
      </c>
      <c r="AL874" s="8"/>
      <c r="AM874" s="54">
        <f t="shared" ref="AM874" si="2843">(180/PI())*ATAN(-1*(($AH862*AI871+AK871+$AH$8*AI874+AK874)/($AH$8*AH871+AJ871+$AH$8*AH874+AJ874)))</f>
        <v>44.251740474405722</v>
      </c>
      <c r="AO874" s="151">
        <f t="shared" ref="AO874" si="2844">20*LOG(((($AH$8*AH871+AJ871-$AH$8*AH874-AJ874)^2+($AH$8*AI871+AK871-$AH$8*AI874-AK874)^2)/(($AH$8*AH871+AJ871+$AH$8*AH874+AJ874)^2+($AH$8*AI871+AK871+$AH$8*AI874+AK874)^2))^0.5)</f>
        <v>-24.743600953625521</v>
      </c>
      <c r="AP874" s="149"/>
      <c r="AQ874" s="44"/>
      <c r="AR874" s="44"/>
      <c r="AS874" s="44"/>
      <c r="AT874" s="44"/>
    </row>
    <row r="875" spans="2:46" ht="18.649999999999999" customHeight="1">
      <c r="AO875" s="48"/>
    </row>
    <row r="876" spans="2:46" ht="18.649999999999999" customHeight="1" thickBot="1">
      <c r="E876" s="29" t="s">
        <v>9</v>
      </c>
      <c r="J876" s="29" t="s">
        <v>10</v>
      </c>
      <c r="O876" s="29" t="s">
        <v>11</v>
      </c>
      <c r="T876" s="29" t="s">
        <v>12</v>
      </c>
      <c r="Y876" s="29" t="s">
        <v>13</v>
      </c>
      <c r="AD876" s="29" t="s">
        <v>12</v>
      </c>
      <c r="AI876" s="29" t="s">
        <v>81</v>
      </c>
    </row>
    <row r="877" spans="2:46" ht="18.649999999999999" customHeight="1" thickBot="1">
      <c r="B877" s="28"/>
      <c r="D877" s="227" t="s">
        <v>70</v>
      </c>
      <c r="E877" s="228"/>
      <c r="F877" s="229" t="s">
        <v>71</v>
      </c>
      <c r="G877" s="230"/>
      <c r="H877" s="203"/>
      <c r="I877" s="231" t="s">
        <v>15</v>
      </c>
      <c r="J877" s="232"/>
      <c r="K877" s="233" t="s">
        <v>16</v>
      </c>
      <c r="L877" s="234"/>
      <c r="M877" s="30"/>
      <c r="N877" s="231" t="s">
        <v>72</v>
      </c>
      <c r="O877" s="232"/>
      <c r="P877" s="233" t="s">
        <v>73</v>
      </c>
      <c r="Q877" s="234"/>
      <c r="R877" s="30"/>
      <c r="S877" s="227" t="s">
        <v>74</v>
      </c>
      <c r="T877" s="228"/>
      <c r="U877" s="229" t="s">
        <v>75</v>
      </c>
      <c r="V877" s="230"/>
      <c r="W877" s="8"/>
      <c r="X877" s="231" t="s">
        <v>76</v>
      </c>
      <c r="Y877" s="232"/>
      <c r="Z877" s="233" t="s">
        <v>77</v>
      </c>
      <c r="AA877" s="234"/>
      <c r="AB877" s="8"/>
      <c r="AC877" s="231" t="s">
        <v>78</v>
      </c>
      <c r="AD877" s="232"/>
      <c r="AE877" s="233" t="s">
        <v>17</v>
      </c>
      <c r="AF877" s="234"/>
      <c r="AG877" s="8"/>
      <c r="AH877" s="231" t="s">
        <v>79</v>
      </c>
      <c r="AI877" s="232"/>
      <c r="AJ877" s="233" t="s">
        <v>80</v>
      </c>
      <c r="AK877" s="234"/>
      <c r="AL877" s="8"/>
      <c r="AM877" s="35" t="s">
        <v>82</v>
      </c>
      <c r="AO877" s="147" t="s">
        <v>83</v>
      </c>
      <c r="AP877" s="4"/>
      <c r="AQ877" s="44"/>
      <c r="AR877" s="44"/>
      <c r="AS877" s="44"/>
      <c r="AT877" s="44"/>
    </row>
    <row r="878" spans="2:46" ht="18.649999999999999" customHeight="1" thickTop="1" thickBot="1">
      <c r="B878" s="55">
        <v>2.52</v>
      </c>
      <c r="D878" s="37">
        <v>1</v>
      </c>
      <c r="E878" s="38">
        <v>0</v>
      </c>
      <c r="F878" s="39">
        <v>0</v>
      </c>
      <c r="G878" s="40">
        <f t="shared" ref="G878" si="2845">-1/($E$8*$B878)</f>
        <v>-0.25364285714285711</v>
      </c>
      <c r="I878" s="37">
        <v>1</v>
      </c>
      <c r="J878" s="41">
        <v>0</v>
      </c>
      <c r="K878" s="39">
        <v>0</v>
      </c>
      <c r="L878" s="40">
        <v>0</v>
      </c>
      <c r="N878" s="37">
        <f t="shared" ref="N878" si="2846">D878*I878+F878*I881-E878*J878-G878*J881</f>
        <v>0.88724195540250994</v>
      </c>
      <c r="O878" s="41">
        <f t="shared" ref="O878" si="2847">(D878*J878+E878*I878+F878*J881+G878*I881)</f>
        <v>0</v>
      </c>
      <c r="P878" s="39">
        <f t="shared" ref="P878" si="2848">D878*K878+F878*K881-E878*L878-G878*L881</f>
        <v>0</v>
      </c>
      <c r="Q878" s="40">
        <f t="shared" ref="Q878" si="2849">(D878*L878+E878*K878+F878*L881+G878*K881)</f>
        <v>-0.25364285714285711</v>
      </c>
      <c r="S878" s="37">
        <v>1</v>
      </c>
      <c r="T878" s="38">
        <v>0</v>
      </c>
      <c r="U878" s="39">
        <v>0</v>
      </c>
      <c r="V878" s="40">
        <f t="shared" ref="V878" si="2850">-1/($T$8*$B878)</f>
        <v>-0.49673809523809515</v>
      </c>
      <c r="X878" s="37">
        <f t="shared" ref="X878" si="2851">N878*S878+P878*S881-O878*T878-Q878*T881</f>
        <v>0.88724195540250994</v>
      </c>
      <c r="Y878" s="41">
        <f t="shared" ref="Y878" si="2852">(N878*T878+O878*S878+P878*T881+Q878*S881)</f>
        <v>0</v>
      </c>
      <c r="Z878" s="39">
        <f t="shared" ref="Z878" si="2853">N878*U878+P878*U881-O878*V878-Q878*V881</f>
        <v>0</v>
      </c>
      <c r="AA878" s="40">
        <f t="shared" ref="AA878" si="2854">(N878*V878+O878*U878+P878*V881+Q878*U881)</f>
        <v>-0.69436973608482289</v>
      </c>
      <c r="AB878" s="8"/>
      <c r="AC878" s="37">
        <v>1</v>
      </c>
      <c r="AD878" s="38">
        <v>0</v>
      </c>
      <c r="AE878" s="39">
        <v>0</v>
      </c>
      <c r="AF878" s="40">
        <v>0</v>
      </c>
      <c r="AH878" s="37">
        <f>X878*AC878+Z878*AC881-Y878*AD878-AA878*AD881</f>
        <v>0.66461654735896525</v>
      </c>
      <c r="AI878" s="41">
        <f>(X878*AD878+Y878*AC878+Z878*AD881+AA878*AC881)</f>
        <v>0</v>
      </c>
      <c r="AJ878" s="39">
        <f>X878*AE878+Z878*AE881-Y878*AF878-AA878*AF881</f>
        <v>0</v>
      </c>
      <c r="AK878" s="40">
        <f>(X878*AF878+Y878*AE878+Z878*AF881+AA878*AE881)</f>
        <v>-0.69436973608482289</v>
      </c>
      <c r="AL878" s="8"/>
      <c r="AM878" s="43">
        <f t="shared" ref="AM878" si="2855">20*LOG((2*$AH$8)/(($AH$8*AH878+AJ878+$AH$8*AH881+AJ881)^2+($AH$8*AI878+AK878+$AH$8*AI881+AK881)^2)^0.5)</f>
        <v>-1.4224966141754176E-2</v>
      </c>
      <c r="AO878" s="148">
        <f t="shared" ref="AO878" si="2856">((AH878^2+AI878^2)/(AH881^2+AI881^2))^0.5</f>
        <v>0.95715185805327485</v>
      </c>
      <c r="AP878" s="4"/>
      <c r="AQ878" s="44"/>
      <c r="AR878" s="44"/>
      <c r="AS878" s="44"/>
      <c r="AT878" s="44"/>
    </row>
    <row r="879" spans="2:46" ht="18.649999999999999" customHeight="1" thickBot="1">
      <c r="D879" s="45"/>
      <c r="G879" s="46"/>
      <c r="I879" s="45"/>
      <c r="L879" s="46"/>
      <c r="N879" s="45"/>
      <c r="Q879" s="46"/>
      <c r="S879" s="45"/>
      <c r="V879" s="46"/>
      <c r="X879" s="45"/>
      <c r="AA879" s="46"/>
      <c r="AC879" s="45"/>
      <c r="AF879" s="46"/>
      <c r="AH879" s="45"/>
      <c r="AK879" s="46"/>
      <c r="AO879" s="149"/>
      <c r="AP879" s="149"/>
      <c r="AQ879" s="44"/>
      <c r="AR879" s="44"/>
      <c r="AS879" s="44"/>
      <c r="AT879" s="44"/>
    </row>
    <row r="880" spans="2:46" ht="18.649999999999999" customHeight="1" thickBot="1">
      <c r="D880" s="227" t="s">
        <v>70</v>
      </c>
      <c r="E880" s="228"/>
      <c r="F880" s="229" t="s">
        <v>71</v>
      </c>
      <c r="G880" s="230"/>
      <c r="H880" s="203"/>
      <c r="I880" s="231" t="s">
        <v>15</v>
      </c>
      <c r="J880" s="232"/>
      <c r="K880" s="233" t="s">
        <v>16</v>
      </c>
      <c r="L880" s="234"/>
      <c r="M880" s="30"/>
      <c r="N880" s="231" t="s">
        <v>72</v>
      </c>
      <c r="O880" s="232"/>
      <c r="P880" s="233" t="s">
        <v>73</v>
      </c>
      <c r="Q880" s="234"/>
      <c r="R880" s="30"/>
      <c r="S880" s="227" t="s">
        <v>74</v>
      </c>
      <c r="T880" s="228"/>
      <c r="U880" s="229" t="s">
        <v>75</v>
      </c>
      <c r="V880" s="230"/>
      <c r="W880" s="8"/>
      <c r="X880" s="231" t="s">
        <v>76</v>
      </c>
      <c r="Y880" s="232"/>
      <c r="Z880" s="233" t="s">
        <v>77</v>
      </c>
      <c r="AA880" s="234"/>
      <c r="AB880" s="8"/>
      <c r="AC880" s="231" t="s">
        <v>78</v>
      </c>
      <c r="AD880" s="232"/>
      <c r="AE880" s="233" t="s">
        <v>17</v>
      </c>
      <c r="AF880" s="234"/>
      <c r="AG880" s="8"/>
      <c r="AH880" s="231" t="s">
        <v>79</v>
      </c>
      <c r="AI880" s="232"/>
      <c r="AJ880" s="233" t="s">
        <v>80</v>
      </c>
      <c r="AK880" s="234"/>
      <c r="AL880" s="8"/>
      <c r="AM880" s="52" t="s">
        <v>84</v>
      </c>
      <c r="AO880" s="150" t="s">
        <v>85</v>
      </c>
      <c r="AP880" s="149"/>
      <c r="AQ880" s="44"/>
      <c r="AR880" s="44"/>
      <c r="AS880" s="44"/>
      <c r="AT880" s="44"/>
    </row>
    <row r="881" spans="2:46" ht="18.649999999999999" customHeight="1" thickTop="1" thickBot="1">
      <c r="D881" s="37">
        <v>0</v>
      </c>
      <c r="E881" s="41">
        <v>0</v>
      </c>
      <c r="F881" s="39">
        <v>1</v>
      </c>
      <c r="G881" s="40">
        <v>0</v>
      </c>
      <c r="I881" s="37">
        <v>0</v>
      </c>
      <c r="J881" s="41">
        <f t="shared" ref="J881" si="2857">IF(0=(1-$J$8*$K$8*$B878^2),10^14,$B878*$K$8/(1-$J$8*$K$8*$B878^2))</f>
        <v>-0.44455438590956364</v>
      </c>
      <c r="K881" s="39">
        <v>1</v>
      </c>
      <c r="L881" s="40">
        <v>0</v>
      </c>
      <c r="N881" s="37">
        <f t="shared" ref="N881" si="2858">D881*I878+F881*I881-E881*J878-G881*J881</f>
        <v>0</v>
      </c>
      <c r="O881" s="41">
        <f t="shared" ref="O881" si="2859">(D881*J878+E881*I878+F881*J881+G881*I881)</f>
        <v>-0.44455438590956364</v>
      </c>
      <c r="P881" s="39">
        <f t="shared" ref="P881" si="2860">D881*K878+F881*K881-E881*L878-G881*L881</f>
        <v>1</v>
      </c>
      <c r="Q881" s="40">
        <f t="shared" ref="Q881" si="2861">(D881*L878+E881*K878+F881*L881+G881*K881)</f>
        <v>0</v>
      </c>
      <c r="S881" s="37">
        <v>0</v>
      </c>
      <c r="T881" s="41">
        <v>0</v>
      </c>
      <c r="U881" s="39">
        <v>1</v>
      </c>
      <c r="V881" s="40">
        <v>0</v>
      </c>
      <c r="X881" s="37">
        <f t="shared" ref="X881" si="2862">N881*S878+P881*S881-O881*T878-Q881*T881</f>
        <v>0</v>
      </c>
      <c r="Y881" s="41">
        <f t="shared" ref="Y881" si="2863">(N881*T878+O881*S878+P881*T881+Q881*S881)</f>
        <v>-0.44455438590956364</v>
      </c>
      <c r="Z881" s="39">
        <f t="shared" ref="Z881" si="2864">N881*U878+P881*U881-O881*V878-Q881*V881</f>
        <v>0.7791729011135422</v>
      </c>
      <c r="AA881" s="40">
        <f t="shared" ref="AA881" si="2865">(N881*V878+O881*U878+P881*V881+Q881*U881)</f>
        <v>0</v>
      </c>
      <c r="AB881" s="8"/>
      <c r="AC881" s="37">
        <v>0</v>
      </c>
      <c r="AD881" s="40">
        <f>-1/($AD$8*$B878)</f>
        <v>-0.32061507936507933</v>
      </c>
      <c r="AE881" s="39">
        <v>1</v>
      </c>
      <c r="AF881" s="40">
        <v>0</v>
      </c>
      <c r="AH881" s="37">
        <f>X881*AC878+Z881*AC881-Y881*AD878-AA881*AD881</f>
        <v>0</v>
      </c>
      <c r="AI881" s="41">
        <f>(X881*AD878+Y881*AC878+Z881*AD881+AA881*AC881)</f>
        <v>-0.69436896743920107</v>
      </c>
      <c r="AJ881" s="39">
        <f>X881*AE878+Z881*AE881-Y881*AF878-AA881*AF881</f>
        <v>0.7791729011135422</v>
      </c>
      <c r="AK881" s="40">
        <f>(X881*AF878+Y881*AE878+Z881*AF881+AA881*AE881)</f>
        <v>0</v>
      </c>
      <c r="AL881" s="8"/>
      <c r="AM881" s="54">
        <f t="shared" ref="AM881" si="2866">(180/PI())*ATAN(-1*(($AH869*AI878+AK878+$AH$8*AI881+AK881)/($AH$8*AH878+AJ878+$AH$8*AH881+AJ881)))</f>
        <v>43.886585366014842</v>
      </c>
      <c r="AO881" s="151">
        <f t="shared" ref="AO881" si="2867">20*LOG(((($AH$8*AH878+AJ878-$AH$8*AH881-AJ881)^2+($AH$8*AI878+AK878-$AH$8*AI881-AK881)^2)/(($AH$8*AH878+AJ878+$AH$8*AH881+AJ881)^2+($AH$8*AI878+AK878+$AH$8*AI881+AK881)^2))^0.5)</f>
        <v>-24.854441241100417</v>
      </c>
      <c r="AP881" s="149"/>
      <c r="AQ881" s="44"/>
      <c r="AR881" s="44"/>
      <c r="AS881" s="44"/>
      <c r="AT881" s="44"/>
    </row>
    <row r="882" spans="2:46" ht="18.649999999999999" customHeight="1">
      <c r="AO882" s="48"/>
    </row>
    <row r="883" spans="2:46" ht="18.649999999999999" customHeight="1" thickBot="1">
      <c r="E883" s="29" t="s">
        <v>9</v>
      </c>
      <c r="J883" s="29" t="s">
        <v>10</v>
      </c>
      <c r="O883" s="29" t="s">
        <v>11</v>
      </c>
      <c r="T883" s="29" t="s">
        <v>12</v>
      </c>
      <c r="Y883" s="29" t="s">
        <v>13</v>
      </c>
      <c r="AD883" s="29" t="s">
        <v>12</v>
      </c>
      <c r="AI883" s="29" t="s">
        <v>81</v>
      </c>
    </row>
    <row r="884" spans="2:46" ht="18.649999999999999" customHeight="1" thickBot="1">
      <c r="B884" s="28"/>
      <c r="D884" s="227" t="s">
        <v>70</v>
      </c>
      <c r="E884" s="228"/>
      <c r="F884" s="229" t="s">
        <v>71</v>
      </c>
      <c r="G884" s="230"/>
      <c r="H884" s="203"/>
      <c r="I884" s="231" t="s">
        <v>15</v>
      </c>
      <c r="J884" s="232"/>
      <c r="K884" s="233" t="s">
        <v>16</v>
      </c>
      <c r="L884" s="234"/>
      <c r="M884" s="30"/>
      <c r="N884" s="231" t="s">
        <v>72</v>
      </c>
      <c r="O884" s="232"/>
      <c r="P884" s="233" t="s">
        <v>73</v>
      </c>
      <c r="Q884" s="234"/>
      <c r="R884" s="30"/>
      <c r="S884" s="227" t="s">
        <v>74</v>
      </c>
      <c r="T884" s="228"/>
      <c r="U884" s="229" t="s">
        <v>75</v>
      </c>
      <c r="V884" s="230"/>
      <c r="W884" s="8"/>
      <c r="X884" s="231" t="s">
        <v>76</v>
      </c>
      <c r="Y884" s="232"/>
      <c r="Z884" s="233" t="s">
        <v>77</v>
      </c>
      <c r="AA884" s="234"/>
      <c r="AB884" s="8"/>
      <c r="AC884" s="231" t="s">
        <v>78</v>
      </c>
      <c r="AD884" s="232"/>
      <c r="AE884" s="233" t="s">
        <v>17</v>
      </c>
      <c r="AF884" s="234"/>
      <c r="AG884" s="8"/>
      <c r="AH884" s="231" t="s">
        <v>79</v>
      </c>
      <c r="AI884" s="232"/>
      <c r="AJ884" s="233" t="s">
        <v>80</v>
      </c>
      <c r="AK884" s="234"/>
      <c r="AL884" s="8"/>
      <c r="AM884" s="35" t="s">
        <v>82</v>
      </c>
      <c r="AO884" s="147" t="s">
        <v>83</v>
      </c>
      <c r="AP884" s="4"/>
      <c r="AQ884" s="44"/>
      <c r="AR884" s="44"/>
      <c r="AS884" s="44"/>
      <c r="AT884" s="44"/>
    </row>
    <row r="885" spans="2:46" ht="18.649999999999999" customHeight="1" thickTop="1" thickBot="1">
      <c r="B885" s="55">
        <v>2.54</v>
      </c>
      <c r="D885" s="37">
        <v>1</v>
      </c>
      <c r="E885" s="38">
        <v>0</v>
      </c>
      <c r="F885" s="39">
        <v>0</v>
      </c>
      <c r="G885" s="40">
        <f t="shared" ref="G885" si="2868">-1/($E$8*$B885)</f>
        <v>-0.25164566929133858</v>
      </c>
      <c r="I885" s="37">
        <v>1</v>
      </c>
      <c r="J885" s="41">
        <v>0</v>
      </c>
      <c r="K885" s="39">
        <v>0</v>
      </c>
      <c r="L885" s="40">
        <v>0</v>
      </c>
      <c r="N885" s="37">
        <f t="shared" ref="N885" si="2869">D885*I885+F885*I888-E885*J885-G885*J888</f>
        <v>0.88907055758725373</v>
      </c>
      <c r="O885" s="41">
        <f t="shared" ref="O885" si="2870">(D885*J885+E885*I885+F885*J888+G885*I888)</f>
        <v>0</v>
      </c>
      <c r="P885" s="39">
        <f t="shared" ref="P885" si="2871">D885*K885+F885*K888-E885*L885-G885*L888</f>
        <v>0</v>
      </c>
      <c r="Q885" s="40">
        <f t="shared" ref="Q885" si="2872">(D885*L885+E885*K885+F885*L888+G885*K888)</f>
        <v>-0.25164566929133858</v>
      </c>
      <c r="S885" s="37">
        <v>1</v>
      </c>
      <c r="T885" s="38">
        <v>0</v>
      </c>
      <c r="U885" s="39">
        <v>0</v>
      </c>
      <c r="V885" s="40">
        <f t="shared" ref="V885" si="2873">-1/($T$8*$B885)</f>
        <v>-0.49282677165354322</v>
      </c>
      <c r="X885" s="37">
        <f t="shared" ref="X885" si="2874">N885*S885+P885*S888-O885*T885-Q885*T888</f>
        <v>0.88907055758725373</v>
      </c>
      <c r="Y885" s="41">
        <f t="shared" ref="Y885" si="2875">(N885*T885+O885*S885+P885*T888+Q885*S888)</f>
        <v>0</v>
      </c>
      <c r="Z885" s="39">
        <f t="shared" ref="Z885" si="2876">N885*U885+P885*U888-O885*V885-Q885*V888</f>
        <v>0</v>
      </c>
      <c r="AA885" s="40">
        <f t="shared" ref="AA885" si="2877">(N885*V885+O885*U885+P885*V888+Q885*U888)</f>
        <v>-0.68980344195928045</v>
      </c>
      <c r="AB885" s="8"/>
      <c r="AC885" s="37">
        <v>1</v>
      </c>
      <c r="AD885" s="38">
        <v>0</v>
      </c>
      <c r="AE885" s="39">
        <v>0</v>
      </c>
      <c r="AF885" s="40">
        <v>0</v>
      </c>
      <c r="AH885" s="37">
        <f>X885*AC885+Z885*AC888-Y885*AD885-AA885*AD888</f>
        <v>0.66965060052780467</v>
      </c>
      <c r="AI885" s="41">
        <f>(X885*AD885+Y885*AC885+Z885*AD888+AA885*AC888)</f>
        <v>0</v>
      </c>
      <c r="AJ885" s="39">
        <f>X885*AE885+Z885*AE888-Y885*AF885-AA885*AF888</f>
        <v>0</v>
      </c>
      <c r="AK885" s="40">
        <f>(X885*AF885+Y885*AE885+Z885*AF888+AA885*AE888)</f>
        <v>-0.68980344195928045</v>
      </c>
      <c r="AL885" s="8"/>
      <c r="AM885" s="43">
        <f t="shared" ref="AM885" si="2878">20*LOG((2*$AH$8)/(($AH$8*AH885+AJ885+$AH$8*AH888+AJ888)^2+($AH$8*AI885+AK885+$AH$8*AI888+AK888)^2)^0.5)</f>
        <v>-1.3867002475895458E-2</v>
      </c>
      <c r="AO885" s="148">
        <f t="shared" ref="AO885" si="2879">((AH885^2+AI885^2)/(AH888^2+AI888^2))^0.5</f>
        <v>0.97078571677567305</v>
      </c>
      <c r="AP885" s="4"/>
      <c r="AQ885" s="44"/>
      <c r="AR885" s="44"/>
      <c r="AS885" s="44"/>
      <c r="AT885" s="44"/>
    </row>
    <row r="886" spans="2:46" ht="18.649999999999999" customHeight="1" thickBot="1">
      <c r="D886" s="45"/>
      <c r="G886" s="46"/>
      <c r="I886" s="45"/>
      <c r="L886" s="46"/>
      <c r="N886" s="45"/>
      <c r="Q886" s="46"/>
      <c r="S886" s="45"/>
      <c r="V886" s="46"/>
      <c r="X886" s="45"/>
      <c r="AA886" s="46"/>
      <c r="AC886" s="45"/>
      <c r="AF886" s="46"/>
      <c r="AH886" s="45"/>
      <c r="AK886" s="46"/>
      <c r="AO886" s="149"/>
      <c r="AP886" s="149"/>
      <c r="AQ886" s="44"/>
      <c r="AR886" s="44"/>
      <c r="AS886" s="44"/>
      <c r="AT886" s="44"/>
    </row>
    <row r="887" spans="2:46" ht="18.649999999999999" customHeight="1" thickBot="1">
      <c r="D887" s="227" t="s">
        <v>70</v>
      </c>
      <c r="E887" s="228"/>
      <c r="F887" s="229" t="s">
        <v>71</v>
      </c>
      <c r="G887" s="230"/>
      <c r="H887" s="203"/>
      <c r="I887" s="231" t="s">
        <v>15</v>
      </c>
      <c r="J887" s="232"/>
      <c r="K887" s="233" t="s">
        <v>16</v>
      </c>
      <c r="L887" s="234"/>
      <c r="M887" s="30"/>
      <c r="N887" s="231" t="s">
        <v>72</v>
      </c>
      <c r="O887" s="232"/>
      <c r="P887" s="233" t="s">
        <v>73</v>
      </c>
      <c r="Q887" s="234"/>
      <c r="R887" s="30"/>
      <c r="S887" s="227" t="s">
        <v>74</v>
      </c>
      <c r="T887" s="228"/>
      <c r="U887" s="229" t="s">
        <v>75</v>
      </c>
      <c r="V887" s="230"/>
      <c r="W887" s="8"/>
      <c r="X887" s="231" t="s">
        <v>76</v>
      </c>
      <c r="Y887" s="232"/>
      <c r="Z887" s="233" t="s">
        <v>77</v>
      </c>
      <c r="AA887" s="234"/>
      <c r="AB887" s="8"/>
      <c r="AC887" s="231" t="s">
        <v>78</v>
      </c>
      <c r="AD887" s="232"/>
      <c r="AE887" s="233" t="s">
        <v>17</v>
      </c>
      <c r="AF887" s="234"/>
      <c r="AG887" s="8"/>
      <c r="AH887" s="231" t="s">
        <v>79</v>
      </c>
      <c r="AI887" s="232"/>
      <c r="AJ887" s="233" t="s">
        <v>80</v>
      </c>
      <c r="AK887" s="234"/>
      <c r="AL887" s="8"/>
      <c r="AM887" s="52" t="s">
        <v>84</v>
      </c>
      <c r="AO887" s="150" t="s">
        <v>85</v>
      </c>
      <c r="AP887" s="149"/>
      <c r="AQ887" s="44"/>
      <c r="AR887" s="44"/>
      <c r="AS887" s="44"/>
      <c r="AT887" s="44"/>
    </row>
    <row r="888" spans="2:46" ht="18.649999999999999" customHeight="1" thickTop="1" thickBot="1">
      <c r="D888" s="37">
        <v>0</v>
      </c>
      <c r="E888" s="41">
        <v>0</v>
      </c>
      <c r="F888" s="39">
        <v>1</v>
      </c>
      <c r="G888" s="40">
        <v>0</v>
      </c>
      <c r="I888" s="37">
        <v>0</v>
      </c>
      <c r="J888" s="41">
        <f t="shared" ref="J888" si="2880">IF(0=(1-$J$8*$K$8*$B885^2),10^14,$B885*$K$8/(1-$J$8*$K$8*$B885^2))</f>
        <v>-0.44081602010134185</v>
      </c>
      <c r="K888" s="39">
        <v>1</v>
      </c>
      <c r="L888" s="40">
        <v>0</v>
      </c>
      <c r="N888" s="37">
        <f t="shared" ref="N888" si="2881">D888*I885+F888*I888-E888*J885-G888*J888</f>
        <v>0</v>
      </c>
      <c r="O888" s="41">
        <f t="shared" ref="O888" si="2882">(D888*J885+E888*I885+F888*J888+G888*I888)</f>
        <v>-0.44081602010134185</v>
      </c>
      <c r="P888" s="39">
        <f t="shared" ref="P888" si="2883">D888*K885+F888*K888-E888*L885-G888*L888</f>
        <v>1</v>
      </c>
      <c r="Q888" s="40">
        <f t="shared" ref="Q888" si="2884">(D888*L885+E888*K885+F888*L888+G888*K888)</f>
        <v>0</v>
      </c>
      <c r="S888" s="37">
        <v>0</v>
      </c>
      <c r="T888" s="41">
        <v>0</v>
      </c>
      <c r="U888" s="39">
        <v>1</v>
      </c>
      <c r="V888" s="40">
        <v>0</v>
      </c>
      <c r="X888" s="37">
        <f t="shared" ref="X888" si="2885">N888*S885+P888*S888-O888*T885-Q888*T888</f>
        <v>0</v>
      </c>
      <c r="Y888" s="41">
        <f t="shared" ref="Y888" si="2886">(N888*T885+O888*S885+P888*T888+Q888*S888)</f>
        <v>-0.44081602010134185</v>
      </c>
      <c r="Z888" s="39">
        <f t="shared" ref="Z888" si="2887">N888*U885+P888*U888-O888*V885-Q888*V888</f>
        <v>0.78275406392029234</v>
      </c>
      <c r="AA888" s="40">
        <f t="shared" ref="AA888" si="2888">(N888*V885+O888*U885+P888*V888+Q888*U888)</f>
        <v>0</v>
      </c>
      <c r="AB888" s="8"/>
      <c r="AC888" s="37">
        <v>0</v>
      </c>
      <c r="AD888" s="40">
        <f>-1/($AD$8*$B885)</f>
        <v>-0.31809055118110235</v>
      </c>
      <c r="AE888" s="39">
        <v>1</v>
      </c>
      <c r="AF888" s="40">
        <v>0</v>
      </c>
      <c r="AH888" s="37">
        <f>X888*AC885+Z888*AC888-Y888*AD885-AA888*AD888</f>
        <v>0</v>
      </c>
      <c r="AI888" s="41">
        <f>(X888*AD885+Y888*AC885+Z888*AD888+AA888*AC888)</f>
        <v>-0.68980269173299547</v>
      </c>
      <c r="AJ888" s="39">
        <f>X888*AE885+Z888*AE888-Y888*AF885-AA888*AF888</f>
        <v>0.78275406392029234</v>
      </c>
      <c r="AK888" s="40">
        <f>(X888*AF885+Y888*AE885+Z888*AF888+AA888*AE888)</f>
        <v>0</v>
      </c>
      <c r="AL888" s="8"/>
      <c r="AM888" s="54">
        <f t="shared" ref="AM888" si="2889">(180/PI())*ATAN(-1*(($AH876*AI885+AK885+$AH$8*AI888+AK888)/($AH$8*AH885+AJ885+$AH$8*AH888+AJ888)))</f>
        <v>43.527502006058356</v>
      </c>
      <c r="AO888" s="151">
        <f t="shared" ref="AO888" si="2890">20*LOG(((($AH$8*AH885+AJ885-$AH$8*AH888-AJ888)^2+($AH$8*AI885+AK885-$AH$8*AI888-AK888)^2)/(($AH$8*AH885+AJ885+$AH$8*AH888+AJ888)^2+($AH$8*AI885+AK885+$AH$8*AI888+AK888)^2))^0.5)</f>
        <v>-24.964948838414045</v>
      </c>
      <c r="AP888" s="149"/>
      <c r="AQ888" s="44"/>
      <c r="AR888" s="44"/>
      <c r="AS888" s="44"/>
      <c r="AT888" s="44"/>
    </row>
    <row r="889" spans="2:46" ht="18.649999999999999" customHeight="1">
      <c r="AO889" s="48"/>
    </row>
    <row r="890" spans="2:46" ht="18.649999999999999" customHeight="1" thickBot="1">
      <c r="E890" s="29" t="s">
        <v>9</v>
      </c>
      <c r="J890" s="29" t="s">
        <v>10</v>
      </c>
      <c r="O890" s="29" t="s">
        <v>11</v>
      </c>
      <c r="T890" s="29" t="s">
        <v>12</v>
      </c>
      <c r="Y890" s="29" t="s">
        <v>13</v>
      </c>
      <c r="AD890" s="29" t="s">
        <v>12</v>
      </c>
      <c r="AI890" s="29" t="s">
        <v>81</v>
      </c>
    </row>
    <row r="891" spans="2:46" ht="18.649999999999999" customHeight="1" thickBot="1">
      <c r="B891" s="28"/>
      <c r="D891" s="227" t="s">
        <v>70</v>
      </c>
      <c r="E891" s="228"/>
      <c r="F891" s="229" t="s">
        <v>71</v>
      </c>
      <c r="G891" s="230"/>
      <c r="H891" s="203"/>
      <c r="I891" s="231" t="s">
        <v>15</v>
      </c>
      <c r="J891" s="232"/>
      <c r="K891" s="233" t="s">
        <v>16</v>
      </c>
      <c r="L891" s="234"/>
      <c r="M891" s="30"/>
      <c r="N891" s="231" t="s">
        <v>72</v>
      </c>
      <c r="O891" s="232"/>
      <c r="P891" s="233" t="s">
        <v>73</v>
      </c>
      <c r="Q891" s="234"/>
      <c r="R891" s="30"/>
      <c r="S891" s="227" t="s">
        <v>74</v>
      </c>
      <c r="T891" s="228"/>
      <c r="U891" s="229" t="s">
        <v>75</v>
      </c>
      <c r="V891" s="230"/>
      <c r="W891" s="8"/>
      <c r="X891" s="231" t="s">
        <v>76</v>
      </c>
      <c r="Y891" s="232"/>
      <c r="Z891" s="233" t="s">
        <v>77</v>
      </c>
      <c r="AA891" s="234"/>
      <c r="AB891" s="8"/>
      <c r="AC891" s="231" t="s">
        <v>78</v>
      </c>
      <c r="AD891" s="232"/>
      <c r="AE891" s="233" t="s">
        <v>17</v>
      </c>
      <c r="AF891" s="234"/>
      <c r="AG891" s="8"/>
      <c r="AH891" s="231" t="s">
        <v>79</v>
      </c>
      <c r="AI891" s="232"/>
      <c r="AJ891" s="233" t="s">
        <v>80</v>
      </c>
      <c r="AK891" s="234"/>
      <c r="AL891" s="8"/>
      <c r="AM891" s="35" t="s">
        <v>82</v>
      </c>
      <c r="AO891" s="147" t="s">
        <v>83</v>
      </c>
      <c r="AP891" s="4"/>
      <c r="AQ891" s="44"/>
      <c r="AR891" s="44"/>
      <c r="AS891" s="44"/>
      <c r="AT891" s="44"/>
    </row>
    <row r="892" spans="2:46" ht="18.649999999999999" customHeight="1" thickTop="1" thickBot="1">
      <c r="B892" s="55">
        <v>2.56</v>
      </c>
      <c r="D892" s="37">
        <v>1</v>
      </c>
      <c r="E892" s="38">
        <v>0</v>
      </c>
      <c r="F892" s="39">
        <v>0</v>
      </c>
      <c r="G892" s="40">
        <f t="shared" ref="G892" si="2891">-1/($E$8*$B892)</f>
        <v>-0.2496796875</v>
      </c>
      <c r="I892" s="37">
        <v>1</v>
      </c>
      <c r="J892" s="41">
        <v>0</v>
      </c>
      <c r="K892" s="39">
        <v>0</v>
      </c>
      <c r="L892" s="40">
        <v>0</v>
      </c>
      <c r="N892" s="37">
        <f t="shared" ref="N892" si="2892">D892*I892+F892*I895-E892*J892-G892*J895</f>
        <v>0.89085456612830027</v>
      </c>
      <c r="O892" s="41">
        <f t="shared" ref="O892" si="2893">(D892*J892+E892*I892+F892*J895+G892*I895)</f>
        <v>0</v>
      </c>
      <c r="P892" s="39">
        <f t="shared" ref="P892" si="2894">D892*K892+F892*K895-E892*L892-G892*L895</f>
        <v>0</v>
      </c>
      <c r="Q892" s="40">
        <f t="shared" ref="Q892" si="2895">(D892*L892+E892*K892+F892*L895+G892*K895)</f>
        <v>-0.2496796875</v>
      </c>
      <c r="S892" s="37">
        <v>1</v>
      </c>
      <c r="T892" s="38">
        <v>0</v>
      </c>
      <c r="U892" s="39">
        <v>0</v>
      </c>
      <c r="V892" s="40">
        <f t="shared" ref="V892" si="2896">-1/($T$8*$B892)</f>
        <v>-0.48897656249999999</v>
      </c>
      <c r="X892" s="37">
        <f t="shared" ref="X892" si="2897">N892*S892+P892*S895-O892*T892-Q892*T895</f>
        <v>0.89085456612830027</v>
      </c>
      <c r="Y892" s="41">
        <f t="shared" ref="Y892" si="2898">(N892*T892+O892*S892+P892*T895+Q892*S895)</f>
        <v>0</v>
      </c>
      <c r="Z892" s="39">
        <f t="shared" ref="Z892" si="2899">N892*U892+P892*U895-O892*V892-Q892*V895</f>
        <v>0</v>
      </c>
      <c r="AA892" s="40">
        <f t="shared" ref="AA892" si="2900">(N892*V892+O892*U892+P892*V895+Q892*U895)</f>
        <v>-0.68528669093284522</v>
      </c>
      <c r="AB892" s="8"/>
      <c r="AC892" s="37">
        <v>1</v>
      </c>
      <c r="AD892" s="38">
        <v>0</v>
      </c>
      <c r="AE892" s="39">
        <v>0</v>
      </c>
      <c r="AF892" s="40">
        <v>0</v>
      </c>
      <c r="AH892" s="37">
        <f>X892*AC892+Z892*AC895-Y892*AD892-AA892*AD895</f>
        <v>0.67457433880830331</v>
      </c>
      <c r="AI892" s="41">
        <f>(X892*AD892+Y892*AC892+Z892*AD895+AA892*AC895)</f>
        <v>0</v>
      </c>
      <c r="AJ892" s="39">
        <f>X892*AE892+Z892*AE895-Y892*AF892-AA892*AF895</f>
        <v>0</v>
      </c>
      <c r="AK892" s="40">
        <f>(X892*AF892+Y892*AE892+Z892*AF895+AA892*AE895)</f>
        <v>-0.68528669093284522</v>
      </c>
      <c r="AL892" s="8"/>
      <c r="AM892" s="43">
        <f t="shared" ref="AM892" si="2901">20*LOG((2*$AH$8)/(($AH$8*AH892+AJ892+$AH$8*AH895+AJ895)^2+($AH$8*AI892+AK892+$AH$8*AI895+AK895)^2)^0.5)</f>
        <v>-1.3519133960980648E-2</v>
      </c>
      <c r="AO892" s="148">
        <f t="shared" ref="AO892" si="2902">((AH892^2+AI892^2)/(AH895^2+AI895^2))^0.5</f>
        <v>0.98436912416329736</v>
      </c>
      <c r="AP892" s="4"/>
      <c r="AQ892" s="44"/>
      <c r="AR892" s="44"/>
      <c r="AS892" s="44"/>
      <c r="AT892" s="44"/>
    </row>
    <row r="893" spans="2:46" ht="18.649999999999999" customHeight="1" thickBot="1">
      <c r="D893" s="45"/>
      <c r="G893" s="46"/>
      <c r="I893" s="45"/>
      <c r="L893" s="46"/>
      <c r="N893" s="45"/>
      <c r="Q893" s="46"/>
      <c r="S893" s="45"/>
      <c r="V893" s="46"/>
      <c r="X893" s="45"/>
      <c r="AA893" s="46"/>
      <c r="AC893" s="45"/>
      <c r="AF893" s="46"/>
      <c r="AH893" s="45"/>
      <c r="AK893" s="46"/>
      <c r="AO893" s="149"/>
      <c r="AP893" s="149"/>
      <c r="AQ893" s="44"/>
      <c r="AR893" s="44"/>
      <c r="AS893" s="44"/>
      <c r="AT893" s="44"/>
    </row>
    <row r="894" spans="2:46" ht="18.649999999999999" customHeight="1" thickBot="1">
      <c r="D894" s="227" t="s">
        <v>70</v>
      </c>
      <c r="E894" s="228"/>
      <c r="F894" s="229" t="s">
        <v>71</v>
      </c>
      <c r="G894" s="230"/>
      <c r="H894" s="203"/>
      <c r="I894" s="231" t="s">
        <v>15</v>
      </c>
      <c r="J894" s="232"/>
      <c r="K894" s="233" t="s">
        <v>16</v>
      </c>
      <c r="L894" s="234"/>
      <c r="M894" s="30"/>
      <c r="N894" s="231" t="s">
        <v>72</v>
      </c>
      <c r="O894" s="232"/>
      <c r="P894" s="233" t="s">
        <v>73</v>
      </c>
      <c r="Q894" s="234"/>
      <c r="R894" s="30"/>
      <c r="S894" s="227" t="s">
        <v>74</v>
      </c>
      <c r="T894" s="228"/>
      <c r="U894" s="229" t="s">
        <v>75</v>
      </c>
      <c r="V894" s="230"/>
      <c r="W894" s="8"/>
      <c r="X894" s="231" t="s">
        <v>76</v>
      </c>
      <c r="Y894" s="232"/>
      <c r="Z894" s="233" t="s">
        <v>77</v>
      </c>
      <c r="AA894" s="234"/>
      <c r="AB894" s="8"/>
      <c r="AC894" s="231" t="s">
        <v>78</v>
      </c>
      <c r="AD894" s="232"/>
      <c r="AE894" s="233" t="s">
        <v>17</v>
      </c>
      <c r="AF894" s="234"/>
      <c r="AG894" s="8"/>
      <c r="AH894" s="231" t="s">
        <v>79</v>
      </c>
      <c r="AI894" s="232"/>
      <c r="AJ894" s="233" t="s">
        <v>80</v>
      </c>
      <c r="AK894" s="234"/>
      <c r="AL894" s="8"/>
      <c r="AM894" s="52" t="s">
        <v>84</v>
      </c>
      <c r="AO894" s="150" t="s">
        <v>85</v>
      </c>
      <c r="AP894" s="149"/>
      <c r="AQ894" s="44"/>
      <c r="AR894" s="44"/>
      <c r="AS894" s="44"/>
      <c r="AT894" s="44"/>
    </row>
    <row r="895" spans="2:46" ht="18.649999999999999" customHeight="1" thickTop="1" thickBot="1">
      <c r="D895" s="37">
        <v>0</v>
      </c>
      <c r="E895" s="41">
        <v>0</v>
      </c>
      <c r="F895" s="39">
        <v>1</v>
      </c>
      <c r="G895" s="40">
        <v>0</v>
      </c>
      <c r="I895" s="37">
        <v>0</v>
      </c>
      <c r="J895" s="41">
        <f t="shared" ref="J895" si="2903">IF(0=(1-$J$8*$K$8*$B892^2),10^14,$B892*$K$8/(1-$J$8*$K$8*$B892^2))</f>
        <v>-0.43714182344809172</v>
      </c>
      <c r="K895" s="39">
        <v>1</v>
      </c>
      <c r="L895" s="40">
        <v>0</v>
      </c>
      <c r="N895" s="37">
        <f t="shared" ref="N895" si="2904">D895*I892+F895*I895-E895*J892-G895*J895</f>
        <v>0</v>
      </c>
      <c r="O895" s="41">
        <f t="shared" ref="O895" si="2905">(D895*J892+E895*I892+F895*J895+G895*I895)</f>
        <v>-0.43714182344809172</v>
      </c>
      <c r="P895" s="39">
        <f t="shared" ref="P895" si="2906">D895*K892+F895*K895-E895*L892-G895*L895</f>
        <v>1</v>
      </c>
      <c r="Q895" s="40">
        <f t="shared" ref="Q895" si="2907">(D895*L892+E895*K892+F895*L895+G895*K895)</f>
        <v>0</v>
      </c>
      <c r="S895" s="37">
        <v>0</v>
      </c>
      <c r="T895" s="41">
        <v>0</v>
      </c>
      <c r="U895" s="39">
        <v>1</v>
      </c>
      <c r="V895" s="40">
        <v>0</v>
      </c>
      <c r="X895" s="37">
        <f t="shared" ref="X895" si="2908">N895*S892+P895*S895-O895*T892-Q895*T895</f>
        <v>0</v>
      </c>
      <c r="Y895" s="41">
        <f t="shared" ref="Y895" si="2909">(N895*T892+O895*S892+P895*T895+Q895*S895)</f>
        <v>-0.43714182344809172</v>
      </c>
      <c r="Z895" s="39">
        <f t="shared" ref="Z895" si="2910">N895*U892+P895*U895-O895*V892-Q895*V895</f>
        <v>0.78624789384537019</v>
      </c>
      <c r="AA895" s="40">
        <f t="shared" ref="AA895" si="2911">(N895*V892+O895*U892+P895*V895+Q895*U895)</f>
        <v>0</v>
      </c>
      <c r="AB895" s="8"/>
      <c r="AC895" s="37">
        <v>0</v>
      </c>
      <c r="AD895" s="40">
        <f>-1/($AD$8*$B892)</f>
        <v>-0.31560546874999995</v>
      </c>
      <c r="AE895" s="39">
        <v>1</v>
      </c>
      <c r="AF895" s="40">
        <v>0</v>
      </c>
      <c r="AH895" s="37">
        <f>X895*AC892+Z895*AC895-Y895*AD892-AA895*AD895</f>
        <v>0</v>
      </c>
      <c r="AI895" s="41">
        <f>(X895*AD892+Y895*AC892+Z895*AD895+AA895*AC895)</f>
        <v>-0.68528595853885999</v>
      </c>
      <c r="AJ895" s="39">
        <f>X895*AE892+Z895*AE895-Y895*AF892-AA895*AF895</f>
        <v>0.78624789384537019</v>
      </c>
      <c r="AK895" s="40">
        <f>(X895*AF892+Y895*AE892+Z895*AF895+AA895*AE895)</f>
        <v>0</v>
      </c>
      <c r="AL895" s="8"/>
      <c r="AM895" s="54">
        <f t="shared" ref="AM895" si="2912">(180/PI())*ATAN(-1*(($AH883*AI892+AK892+$AH$8*AI895+AK895)/($AH$8*AH892+AJ892+$AH$8*AH895+AJ895)))</f>
        <v>43.174337985464739</v>
      </c>
      <c r="AO895" s="151">
        <f t="shared" ref="AO895" si="2913">20*LOG(((($AH$8*AH892+AJ892-$AH$8*AH895-AJ895)^2+($AH$8*AI892+AK892-$AH$8*AI895-AK895)^2)/(($AH$8*AH892+AJ892+$AH$8*AH895+AJ895)^2+($AH$8*AI892+AK892+$AH$8*AI895+AK895)^2))^0.5)</f>
        <v>-25.075112211637812</v>
      </c>
      <c r="AP895" s="149"/>
      <c r="AQ895" s="44"/>
      <c r="AR895" s="44"/>
      <c r="AS895" s="44"/>
      <c r="AT895" s="44"/>
    </row>
    <row r="896" spans="2:46" ht="18.649999999999999" customHeight="1">
      <c r="AO896" s="48"/>
    </row>
    <row r="897" spans="2:46" ht="18.649999999999999" customHeight="1" thickBot="1">
      <c r="E897" s="29" t="s">
        <v>9</v>
      </c>
      <c r="J897" s="29" t="s">
        <v>10</v>
      </c>
      <c r="O897" s="29" t="s">
        <v>11</v>
      </c>
      <c r="T897" s="29" t="s">
        <v>12</v>
      </c>
      <c r="Y897" s="29" t="s">
        <v>13</v>
      </c>
      <c r="AD897" s="29" t="s">
        <v>12</v>
      </c>
      <c r="AI897" s="29" t="s">
        <v>81</v>
      </c>
    </row>
    <row r="898" spans="2:46" ht="18.649999999999999" customHeight="1" thickBot="1">
      <c r="B898" s="28"/>
      <c r="D898" s="227" t="s">
        <v>70</v>
      </c>
      <c r="E898" s="228"/>
      <c r="F898" s="229" t="s">
        <v>71</v>
      </c>
      <c r="G898" s="230"/>
      <c r="H898" s="203"/>
      <c r="I898" s="231" t="s">
        <v>15</v>
      </c>
      <c r="J898" s="232"/>
      <c r="K898" s="233" t="s">
        <v>16</v>
      </c>
      <c r="L898" s="234"/>
      <c r="M898" s="30"/>
      <c r="N898" s="231" t="s">
        <v>72</v>
      </c>
      <c r="O898" s="232"/>
      <c r="P898" s="233" t="s">
        <v>73</v>
      </c>
      <c r="Q898" s="234"/>
      <c r="R898" s="30"/>
      <c r="S898" s="227" t="s">
        <v>74</v>
      </c>
      <c r="T898" s="228"/>
      <c r="U898" s="229" t="s">
        <v>75</v>
      </c>
      <c r="V898" s="230"/>
      <c r="W898" s="8"/>
      <c r="X898" s="231" t="s">
        <v>76</v>
      </c>
      <c r="Y898" s="232"/>
      <c r="Z898" s="233" t="s">
        <v>77</v>
      </c>
      <c r="AA898" s="234"/>
      <c r="AB898" s="8"/>
      <c r="AC898" s="231" t="s">
        <v>78</v>
      </c>
      <c r="AD898" s="232"/>
      <c r="AE898" s="233" t="s">
        <v>17</v>
      </c>
      <c r="AF898" s="234"/>
      <c r="AG898" s="8"/>
      <c r="AH898" s="231" t="s">
        <v>79</v>
      </c>
      <c r="AI898" s="232"/>
      <c r="AJ898" s="233" t="s">
        <v>80</v>
      </c>
      <c r="AK898" s="234"/>
      <c r="AL898" s="8"/>
      <c r="AM898" s="35" t="s">
        <v>82</v>
      </c>
      <c r="AO898" s="147" t="s">
        <v>83</v>
      </c>
      <c r="AP898" s="4"/>
      <c r="AQ898" s="44"/>
      <c r="AR898" s="44"/>
      <c r="AS898" s="44"/>
      <c r="AT898" s="44"/>
    </row>
    <row r="899" spans="2:46" ht="18.649999999999999" customHeight="1" thickTop="1" thickBot="1">
      <c r="B899" s="55">
        <v>2.58</v>
      </c>
      <c r="D899" s="37">
        <v>1</v>
      </c>
      <c r="E899" s="38">
        <v>0</v>
      </c>
      <c r="F899" s="39">
        <v>0</v>
      </c>
      <c r="G899" s="40">
        <f t="shared" ref="G899" si="2914">-1/($E$8*$B899)</f>
        <v>-0.24774418604651158</v>
      </c>
      <c r="I899" s="37">
        <v>1</v>
      </c>
      <c r="J899" s="41">
        <v>0</v>
      </c>
      <c r="K899" s="39">
        <v>0</v>
      </c>
      <c r="L899" s="40">
        <v>0</v>
      </c>
      <c r="N899" s="37">
        <f t="shared" ref="N899" si="2915">D899*I899+F899*I902-E899*J899-G899*J902</f>
        <v>0.8925954339068517</v>
      </c>
      <c r="O899" s="41">
        <f t="shared" ref="O899" si="2916">(D899*J899+E899*I899+F899*J902+G899*I902)</f>
        <v>0</v>
      </c>
      <c r="P899" s="39">
        <f t="shared" ref="P899" si="2917">D899*K899+F899*K902-E899*L899-G899*L902</f>
        <v>0</v>
      </c>
      <c r="Q899" s="40">
        <f t="shared" ref="Q899" si="2918">(D899*L899+E899*K899+F899*L902+G899*K902)</f>
        <v>-0.24774418604651158</v>
      </c>
      <c r="S899" s="37">
        <v>1</v>
      </c>
      <c r="T899" s="38">
        <v>0</v>
      </c>
      <c r="U899" s="39">
        <v>0</v>
      </c>
      <c r="V899" s="40">
        <f t="shared" ref="V899" si="2919">-1/($T$8*$B899)</f>
        <v>-0.48518604651162783</v>
      </c>
      <c r="X899" s="37">
        <f t="shared" ref="X899" si="2920">N899*S899+P899*S902-O899*T899-Q899*T902</f>
        <v>0.8925954339068517</v>
      </c>
      <c r="Y899" s="41">
        <f t="shared" ref="Y899" si="2921">(N899*T899+O899*S899+P899*T902+Q899*S902)</f>
        <v>0</v>
      </c>
      <c r="Z899" s="39">
        <f t="shared" ref="Z899" si="2922">N899*U899+P899*U902-O899*V899-Q899*V902</f>
        <v>0</v>
      </c>
      <c r="AA899" s="40">
        <f t="shared" ref="AA899" si="2923">(N899*V899+O899*U899+P899*V902+Q899*U902)</f>
        <v>-0.68081903575810798</v>
      </c>
      <c r="AB899" s="8"/>
      <c r="AC899" s="37">
        <v>1</v>
      </c>
      <c r="AD899" s="38">
        <v>0</v>
      </c>
      <c r="AE899" s="39">
        <v>0</v>
      </c>
      <c r="AF899" s="40">
        <v>0</v>
      </c>
      <c r="AH899" s="37">
        <f>X899*AC899+Z899*AC902-Y899*AD899-AA899*AD902</f>
        <v>0.67939088354221477</v>
      </c>
      <c r="AI899" s="41">
        <f>(X899*AD899+Y899*AC899+Z899*AD902+AA899*AC902)</f>
        <v>0</v>
      </c>
      <c r="AJ899" s="39">
        <f>X899*AE899+Z899*AE902-Y899*AF899-AA899*AF902</f>
        <v>0</v>
      </c>
      <c r="AK899" s="40">
        <f>(X899*AF899+Y899*AE899+Z899*AF902+AA899*AE902)</f>
        <v>-0.68081903575810798</v>
      </c>
      <c r="AL899" s="8"/>
      <c r="AM899" s="43">
        <f t="shared" ref="AM899" si="2924">20*LOG((2*$AH$8)/(($AH$8*AH899+AJ899+$AH$8*AH902+AJ902)^2+($AH$8*AI899+AK899+$AH$8*AI902+AK902)^2)^0.5)</f>
        <v>-1.3181083711740059E-2</v>
      </c>
      <c r="AO899" s="148">
        <f t="shared" ref="AO899" si="2925">((AH899^2+AI899^2)/(AH902^2+AI902^2))^0.5</f>
        <v>0.99790335094218685</v>
      </c>
      <c r="AP899" s="4"/>
      <c r="AQ899" s="44"/>
      <c r="AR899" s="44"/>
      <c r="AS899" s="44"/>
      <c r="AT899" s="44"/>
    </row>
    <row r="900" spans="2:46" ht="18.649999999999999" customHeight="1" thickBot="1">
      <c r="D900" s="45"/>
      <c r="G900" s="46"/>
      <c r="I900" s="45"/>
      <c r="L900" s="46"/>
      <c r="N900" s="45"/>
      <c r="Q900" s="46"/>
      <c r="S900" s="45"/>
      <c r="V900" s="46"/>
      <c r="X900" s="45"/>
      <c r="AA900" s="46"/>
      <c r="AC900" s="45"/>
      <c r="AF900" s="46"/>
      <c r="AH900" s="45"/>
      <c r="AK900" s="46"/>
      <c r="AO900" s="149"/>
      <c r="AP900" s="149"/>
      <c r="AQ900" s="44"/>
      <c r="AR900" s="44"/>
      <c r="AS900" s="44"/>
      <c r="AT900" s="44"/>
    </row>
    <row r="901" spans="2:46" ht="18.649999999999999" customHeight="1" thickBot="1">
      <c r="D901" s="227" t="s">
        <v>70</v>
      </c>
      <c r="E901" s="228"/>
      <c r="F901" s="229" t="s">
        <v>71</v>
      </c>
      <c r="G901" s="230"/>
      <c r="H901" s="203"/>
      <c r="I901" s="231" t="s">
        <v>15</v>
      </c>
      <c r="J901" s="232"/>
      <c r="K901" s="233" t="s">
        <v>16</v>
      </c>
      <c r="L901" s="234"/>
      <c r="M901" s="30"/>
      <c r="N901" s="231" t="s">
        <v>72</v>
      </c>
      <c r="O901" s="232"/>
      <c r="P901" s="233" t="s">
        <v>73</v>
      </c>
      <c r="Q901" s="234"/>
      <c r="R901" s="30"/>
      <c r="S901" s="227" t="s">
        <v>74</v>
      </c>
      <c r="T901" s="228"/>
      <c r="U901" s="229" t="s">
        <v>75</v>
      </c>
      <c r="V901" s="230"/>
      <c r="W901" s="8"/>
      <c r="X901" s="231" t="s">
        <v>76</v>
      </c>
      <c r="Y901" s="232"/>
      <c r="Z901" s="233" t="s">
        <v>77</v>
      </c>
      <c r="AA901" s="234"/>
      <c r="AB901" s="8"/>
      <c r="AC901" s="231" t="s">
        <v>78</v>
      </c>
      <c r="AD901" s="232"/>
      <c r="AE901" s="233" t="s">
        <v>17</v>
      </c>
      <c r="AF901" s="234"/>
      <c r="AG901" s="8"/>
      <c r="AH901" s="231" t="s">
        <v>79</v>
      </c>
      <c r="AI901" s="232"/>
      <c r="AJ901" s="233" t="s">
        <v>80</v>
      </c>
      <c r="AK901" s="234"/>
      <c r="AL901" s="8"/>
      <c r="AM901" s="52" t="s">
        <v>84</v>
      </c>
      <c r="AO901" s="150" t="s">
        <v>85</v>
      </c>
      <c r="AP901" s="149"/>
      <c r="AQ901" s="44"/>
      <c r="AR901" s="44"/>
      <c r="AS901" s="44"/>
      <c r="AT901" s="44"/>
    </row>
    <row r="902" spans="2:46" ht="18.649999999999999" customHeight="1" thickTop="1" thickBot="1">
      <c r="D902" s="37">
        <v>0</v>
      </c>
      <c r="E902" s="41">
        <v>0</v>
      </c>
      <c r="F902" s="39">
        <v>1</v>
      </c>
      <c r="G902" s="40">
        <v>0</v>
      </c>
      <c r="I902" s="37">
        <v>0</v>
      </c>
      <c r="J902" s="41">
        <f t="shared" ref="J902" si="2926">IF(0=(1-$J$8*$K$8*$B899^2),10^14,$B899*$K$8/(1-$J$8*$K$8*$B899^2))</f>
        <v>-0.43353011752608467</v>
      </c>
      <c r="K902" s="39">
        <v>1</v>
      </c>
      <c r="L902" s="40">
        <v>0</v>
      </c>
      <c r="N902" s="37">
        <f t="shared" ref="N902" si="2927">D902*I899+F902*I902-E902*J899-G902*J902</f>
        <v>0</v>
      </c>
      <c r="O902" s="41">
        <f t="shared" ref="O902" si="2928">(D902*J899+E902*I899+F902*J902+G902*I902)</f>
        <v>-0.43353011752608467</v>
      </c>
      <c r="P902" s="39">
        <f t="shared" ref="P902" si="2929">D902*K899+F902*K902-E902*L899-G902*L902</f>
        <v>1</v>
      </c>
      <c r="Q902" s="40">
        <f t="shared" ref="Q902" si="2930">(D902*L899+E902*K899+F902*L902+G902*K902)</f>
        <v>0</v>
      </c>
      <c r="S902" s="37">
        <v>0</v>
      </c>
      <c r="T902" s="41">
        <v>0</v>
      </c>
      <c r="U902" s="39">
        <v>1</v>
      </c>
      <c r="V902" s="40">
        <v>0</v>
      </c>
      <c r="X902" s="37">
        <f t="shared" ref="X902" si="2931">N902*S899+P902*S902-O902*T899-Q902*T902</f>
        <v>0</v>
      </c>
      <c r="Y902" s="41">
        <f t="shared" ref="Y902" si="2932">(N902*T899+O902*S899+P902*T902+Q902*S902)</f>
        <v>-0.43353011752608467</v>
      </c>
      <c r="Z902" s="39">
        <f t="shared" ref="Z902" si="2933">N902*U899+P902*U902-O902*V899-Q902*V902</f>
        <v>0.78965723623379758</v>
      </c>
      <c r="AA902" s="40">
        <f t="shared" ref="AA902" si="2934">(N902*V899+O902*U899+P902*V902+Q902*U902)</f>
        <v>0</v>
      </c>
      <c r="AB902" s="8"/>
      <c r="AC902" s="37">
        <v>0</v>
      </c>
      <c r="AD902" s="40">
        <f>-1/($AD$8*$B899)</f>
        <v>-0.31315891472868213</v>
      </c>
      <c r="AE902" s="39">
        <v>1</v>
      </c>
      <c r="AF902" s="40">
        <v>0</v>
      </c>
      <c r="AH902" s="37">
        <f>X902*AC899+Z902*AC902-Y902*AD899-AA902*AD902</f>
        <v>0</v>
      </c>
      <c r="AI902" s="41">
        <f>(X902*AD899+Y902*AC899+Z902*AD902+AA902*AC902)</f>
        <v>-0.6808183206327113</v>
      </c>
      <c r="AJ902" s="39">
        <f>X902*AE899+Z902*AE902-Y902*AF899-AA902*AF902</f>
        <v>0.78965723623379758</v>
      </c>
      <c r="AK902" s="40">
        <f>(X902*AF899+Y902*AE899+Z902*AF902+AA902*AE902)</f>
        <v>0</v>
      </c>
      <c r="AL902" s="8"/>
      <c r="AM902" s="54">
        <f t="shared" ref="AM902" si="2935">(180/PI())*ATAN(-1*(($AH890*AI899+AK899+$AH$8*AI902+AK902)/($AH$8*AH899+AJ899+$AH$8*AH902+AJ902)))</f>
        <v>42.826946034826051</v>
      </c>
      <c r="AO902" s="151">
        <f t="shared" ref="AO902" si="2936">20*LOG(((($AH$8*AH899+AJ899-$AH$8*AH902-AJ902)^2+($AH$8*AI899+AK899-$AH$8*AI902-AK902)^2)/(($AH$8*AH899+AJ899+$AH$8*AH902+AJ902)^2+($AH$8*AI899+AK899+$AH$8*AI902+AK902)^2))^0.5)</f>
        <v>-25.184920805969124</v>
      </c>
      <c r="AP902" s="149"/>
      <c r="AQ902" s="44"/>
      <c r="AR902" s="44"/>
      <c r="AS902" s="44"/>
      <c r="AT902" s="44"/>
    </row>
    <row r="903" spans="2:46" ht="18.649999999999999" customHeight="1">
      <c r="AO903" s="48"/>
    </row>
    <row r="904" spans="2:46" ht="18.649999999999999" customHeight="1" thickBot="1">
      <c r="E904" s="29" t="s">
        <v>9</v>
      </c>
      <c r="J904" s="29" t="s">
        <v>10</v>
      </c>
      <c r="O904" s="29" t="s">
        <v>11</v>
      </c>
      <c r="T904" s="29" t="s">
        <v>12</v>
      </c>
      <c r="Y904" s="29" t="s">
        <v>13</v>
      </c>
      <c r="AD904" s="29" t="s">
        <v>12</v>
      </c>
      <c r="AI904" s="29" t="s">
        <v>81</v>
      </c>
    </row>
    <row r="905" spans="2:46" ht="18.649999999999999" customHeight="1" thickBot="1">
      <c r="B905" s="28"/>
      <c r="D905" s="227" t="s">
        <v>70</v>
      </c>
      <c r="E905" s="228"/>
      <c r="F905" s="229" t="s">
        <v>71</v>
      </c>
      <c r="G905" s="230"/>
      <c r="H905" s="203"/>
      <c r="I905" s="231" t="s">
        <v>15</v>
      </c>
      <c r="J905" s="232"/>
      <c r="K905" s="233" t="s">
        <v>16</v>
      </c>
      <c r="L905" s="234"/>
      <c r="M905" s="30"/>
      <c r="N905" s="231" t="s">
        <v>72</v>
      </c>
      <c r="O905" s="232"/>
      <c r="P905" s="233" t="s">
        <v>73</v>
      </c>
      <c r="Q905" s="234"/>
      <c r="R905" s="30"/>
      <c r="S905" s="227" t="s">
        <v>74</v>
      </c>
      <c r="T905" s="228"/>
      <c r="U905" s="229" t="s">
        <v>75</v>
      </c>
      <c r="V905" s="230"/>
      <c r="W905" s="8"/>
      <c r="X905" s="231" t="s">
        <v>76</v>
      </c>
      <c r="Y905" s="232"/>
      <c r="Z905" s="233" t="s">
        <v>77</v>
      </c>
      <c r="AA905" s="234"/>
      <c r="AB905" s="8"/>
      <c r="AC905" s="231" t="s">
        <v>78</v>
      </c>
      <c r="AD905" s="232"/>
      <c r="AE905" s="233" t="s">
        <v>17</v>
      </c>
      <c r="AF905" s="234"/>
      <c r="AG905" s="8"/>
      <c r="AH905" s="231" t="s">
        <v>79</v>
      </c>
      <c r="AI905" s="232"/>
      <c r="AJ905" s="233" t="s">
        <v>80</v>
      </c>
      <c r="AK905" s="234"/>
      <c r="AL905" s="8"/>
      <c r="AM905" s="35" t="s">
        <v>82</v>
      </c>
      <c r="AO905" s="147" t="s">
        <v>83</v>
      </c>
      <c r="AP905" s="4"/>
      <c r="AQ905" s="44"/>
      <c r="AR905" s="44"/>
      <c r="AS905" s="44"/>
      <c r="AT905" s="44"/>
    </row>
    <row r="906" spans="2:46" ht="18.649999999999999" customHeight="1" thickTop="1" thickBot="1">
      <c r="B906" s="55">
        <v>2.6</v>
      </c>
      <c r="D906" s="37">
        <v>1</v>
      </c>
      <c r="E906" s="38">
        <v>0</v>
      </c>
      <c r="F906" s="39">
        <v>0</v>
      </c>
      <c r="G906" s="40">
        <f t="shared" ref="G906" si="2937">-1/($E$8*$B906)</f>
        <v>-0.24583846153846151</v>
      </c>
      <c r="I906" s="37">
        <v>1</v>
      </c>
      <c r="J906" s="41">
        <v>0</v>
      </c>
      <c r="K906" s="39">
        <v>0</v>
      </c>
      <c r="L906" s="40">
        <v>0</v>
      </c>
      <c r="N906" s="37">
        <f t="shared" ref="N906" si="2938">D906*I906+F906*I909-E906*J906-G906*J909</f>
        <v>0.8942945545524057</v>
      </c>
      <c r="O906" s="41">
        <f t="shared" ref="O906" si="2939">(D906*J906+E906*I906+F906*J909+G906*I909)</f>
        <v>0</v>
      </c>
      <c r="P906" s="39">
        <f t="shared" ref="P906" si="2940">D906*K906+F906*K909-E906*L906-G906*L909</f>
        <v>0</v>
      </c>
      <c r="Q906" s="40">
        <f t="shared" ref="Q906" si="2941">(D906*L906+E906*K906+F906*L909+G906*K909)</f>
        <v>-0.24583846153846151</v>
      </c>
      <c r="S906" s="37">
        <v>1</v>
      </c>
      <c r="T906" s="38">
        <v>0</v>
      </c>
      <c r="U906" s="39">
        <v>0</v>
      </c>
      <c r="V906" s="40">
        <f t="shared" ref="V906" si="2942">-1/($T$8*$B906)</f>
        <v>-0.48145384615384607</v>
      </c>
      <c r="X906" s="37">
        <f t="shared" ref="X906" si="2943">N906*S906+P906*S909-O906*T906-Q906*T909</f>
        <v>0.8942945545524057</v>
      </c>
      <c r="Y906" s="41">
        <f t="shared" ref="Y906" si="2944">(N906*T906+O906*S906+P906*T909+Q906*S909)</f>
        <v>0</v>
      </c>
      <c r="Z906" s="39">
        <f t="shared" ref="Z906" si="2945">N906*U906+P906*U909-O906*V906-Q906*V909</f>
        <v>0</v>
      </c>
      <c r="AA906" s="40">
        <f t="shared" ref="AA906" si="2946">(N906*V906+O906*U906+P906*V909+Q906*U909)</f>
        <v>-0.6764000144221578</v>
      </c>
      <c r="AB906" s="8"/>
      <c r="AC906" s="37">
        <v>1</v>
      </c>
      <c r="AD906" s="38">
        <v>0</v>
      </c>
      <c r="AE906" s="39">
        <v>0</v>
      </c>
      <c r="AF906" s="40">
        <v>0</v>
      </c>
      <c r="AH906" s="37">
        <f>X906*AC906+Z906*AC909-Y906*AD906-AA906*AD909</f>
        <v>0.68410325007072015</v>
      </c>
      <c r="AI906" s="41">
        <f>(X906*AD906+Y906*AC906+Z906*AD909+AA906*AC909)</f>
        <v>0</v>
      </c>
      <c r="AJ906" s="39">
        <f>X906*AE906+Z906*AE909-Y906*AF906-AA906*AF909</f>
        <v>0</v>
      </c>
      <c r="AK906" s="40">
        <f>(X906*AF906+Y906*AE906+Z906*AF909+AA906*AE909)</f>
        <v>-0.6764000144221578</v>
      </c>
      <c r="AL906" s="8"/>
      <c r="AM906" s="43">
        <f t="shared" ref="AM906" si="2947">20*LOG((2*$AH$8)/(($AH$8*AH906+AJ906+$AH$8*AH909+AJ909)^2+($AH$8*AI906+AK906+$AH$8*AI909+AK909)^2)^0.5)</f>
        <v>-1.2852579061376662E-2</v>
      </c>
      <c r="AO906" s="148">
        <f t="shared" ref="AO906" si="2948">((AH906^2+AI906^2)/(AH909^2+AI909^2))^0.5</f>
        <v>1.0113896242417157</v>
      </c>
      <c r="AP906" s="4"/>
      <c r="AQ906" s="44"/>
      <c r="AR906" s="44"/>
      <c r="AS906" s="44"/>
      <c r="AT906" s="44"/>
    </row>
    <row r="907" spans="2:46" ht="18.649999999999999" customHeight="1" thickBot="1">
      <c r="D907" s="45"/>
      <c r="G907" s="46"/>
      <c r="I907" s="45"/>
      <c r="L907" s="46"/>
      <c r="N907" s="45"/>
      <c r="Q907" s="46"/>
      <c r="S907" s="45"/>
      <c r="V907" s="46"/>
      <c r="X907" s="45"/>
      <c r="AA907" s="46"/>
      <c r="AC907" s="45"/>
      <c r="AF907" s="46"/>
      <c r="AH907" s="45"/>
      <c r="AK907" s="46"/>
      <c r="AO907" s="149"/>
      <c r="AP907" s="149"/>
      <c r="AQ907" s="44"/>
      <c r="AR907" s="44"/>
      <c r="AS907" s="44"/>
      <c r="AT907" s="44"/>
    </row>
    <row r="908" spans="2:46" ht="18.649999999999999" customHeight="1" thickBot="1">
      <c r="D908" s="227" t="s">
        <v>70</v>
      </c>
      <c r="E908" s="228"/>
      <c r="F908" s="229" t="s">
        <v>71</v>
      </c>
      <c r="G908" s="230"/>
      <c r="H908" s="203"/>
      <c r="I908" s="231" t="s">
        <v>15</v>
      </c>
      <c r="J908" s="232"/>
      <c r="K908" s="233" t="s">
        <v>16</v>
      </c>
      <c r="L908" s="234"/>
      <c r="M908" s="30"/>
      <c r="N908" s="231" t="s">
        <v>72</v>
      </c>
      <c r="O908" s="232"/>
      <c r="P908" s="233" t="s">
        <v>73</v>
      </c>
      <c r="Q908" s="234"/>
      <c r="R908" s="30"/>
      <c r="S908" s="227" t="s">
        <v>74</v>
      </c>
      <c r="T908" s="228"/>
      <c r="U908" s="229" t="s">
        <v>75</v>
      </c>
      <c r="V908" s="230"/>
      <c r="W908" s="8"/>
      <c r="X908" s="231" t="s">
        <v>76</v>
      </c>
      <c r="Y908" s="232"/>
      <c r="Z908" s="233" t="s">
        <v>77</v>
      </c>
      <c r="AA908" s="234"/>
      <c r="AB908" s="8"/>
      <c r="AC908" s="231" t="s">
        <v>78</v>
      </c>
      <c r="AD908" s="232"/>
      <c r="AE908" s="233" t="s">
        <v>17</v>
      </c>
      <c r="AF908" s="234"/>
      <c r="AG908" s="8"/>
      <c r="AH908" s="231" t="s">
        <v>79</v>
      </c>
      <c r="AI908" s="232"/>
      <c r="AJ908" s="233" t="s">
        <v>80</v>
      </c>
      <c r="AK908" s="234"/>
      <c r="AL908" s="8"/>
      <c r="AM908" s="52" t="s">
        <v>84</v>
      </c>
      <c r="AO908" s="150" t="s">
        <v>85</v>
      </c>
      <c r="AP908" s="149"/>
      <c r="AQ908" s="44"/>
      <c r="AR908" s="44"/>
      <c r="AS908" s="44"/>
      <c r="AT908" s="44"/>
    </row>
    <row r="909" spans="2:46" ht="18.649999999999999" customHeight="1" thickTop="1" thickBot="1">
      <c r="D909" s="37">
        <v>0</v>
      </c>
      <c r="E909" s="41">
        <v>0</v>
      </c>
      <c r="F909" s="39">
        <v>1</v>
      </c>
      <c r="G909" s="40">
        <v>0</v>
      </c>
      <c r="I909" s="37">
        <v>0</v>
      </c>
      <c r="J909" s="41">
        <f t="shared" ref="J909" si="2949">IF(0=(1-$J$8*$K$8*$B906^2),10^14,$B906*$K$8/(1-$J$8*$K$8*$B906^2))</f>
        <v>-0.42997928308730732</v>
      </c>
      <c r="K909" s="39">
        <v>1</v>
      </c>
      <c r="L909" s="40">
        <v>0</v>
      </c>
      <c r="N909" s="37">
        <f t="shared" ref="N909" si="2950">D909*I906+F909*I909-E909*J906-G909*J909</f>
        <v>0</v>
      </c>
      <c r="O909" s="41">
        <f t="shared" ref="O909" si="2951">(D909*J906+E909*I906+F909*J909+G909*I909)</f>
        <v>-0.42997928308730732</v>
      </c>
      <c r="P909" s="39">
        <f t="shared" ref="P909" si="2952">D909*K906+F909*K909-E909*L906-G909*L909</f>
        <v>1</v>
      </c>
      <c r="Q909" s="40">
        <f t="shared" ref="Q909" si="2953">(D909*L906+E909*K906+F909*L909+G909*K909)</f>
        <v>0</v>
      </c>
      <c r="S909" s="37">
        <v>0</v>
      </c>
      <c r="T909" s="41">
        <v>0</v>
      </c>
      <c r="U909" s="39">
        <v>1</v>
      </c>
      <c r="V909" s="40">
        <v>0</v>
      </c>
      <c r="X909" s="37">
        <f t="shared" ref="X909" si="2954">N909*S906+P909*S909-O909*T906-Q909*T909</f>
        <v>0</v>
      </c>
      <c r="Y909" s="41">
        <f t="shared" ref="Y909" si="2955">(N909*T906+O909*S906+P909*T909+Q909*S909)</f>
        <v>-0.42997928308730732</v>
      </c>
      <c r="Z909" s="39">
        <f t="shared" ref="Z909" si="2956">N909*U906+P909*U909-O909*V906-Q909*V909</f>
        <v>0.79298482039114249</v>
      </c>
      <c r="AA909" s="40">
        <f t="shared" ref="AA909" si="2957">(N909*V906+O909*U906+P909*V909+Q909*U909)</f>
        <v>0</v>
      </c>
      <c r="AB909" s="8"/>
      <c r="AC909" s="37">
        <v>0</v>
      </c>
      <c r="AD909" s="40">
        <f>-1/($AD$8*$B906)</f>
        <v>-0.31074999999999997</v>
      </c>
      <c r="AE909" s="39">
        <v>1</v>
      </c>
      <c r="AF909" s="40">
        <v>0</v>
      </c>
      <c r="AH909" s="37">
        <f>X909*AC906+Z909*AC909-Y909*AD906-AA909*AD909</f>
        <v>0</v>
      </c>
      <c r="AI909" s="41">
        <f>(X909*AD906+Y909*AC906+Z909*AD909+AA909*AC909)</f>
        <v>-0.67639931602385484</v>
      </c>
      <c r="AJ909" s="39">
        <f>X909*AE906+Z909*AE909-Y909*AF906-AA909*AF909</f>
        <v>0.79298482039114249</v>
      </c>
      <c r="AK909" s="40">
        <f>(X909*AF906+Y909*AE906+Z909*AF909+AA909*AE909)</f>
        <v>0</v>
      </c>
      <c r="AL909" s="8"/>
      <c r="AM909" s="54">
        <f t="shared" ref="AM909" si="2958">(180/PI())*ATAN(-1*(($AH897*AI906+AK906+$AH$8*AI909+AK909)/($AH$8*AH906+AJ906+$AH$8*AH909+AJ909)))</f>
        <v>42.4851838053047</v>
      </c>
      <c r="AO909" s="151">
        <f t="shared" ref="AO909" si="2959">20*LOG(((($AH$8*AH906+AJ906-$AH$8*AH909-AJ909)^2+($AH$8*AI906+AK906-$AH$8*AI909-AK909)^2)/(($AH$8*AH906+AJ906+$AH$8*AH909+AJ909)^2+($AH$8*AI906+AK906+$AH$8*AI909+AK909)^2))^0.5)</f>
        <v>-25.294364977026706</v>
      </c>
      <c r="AP909" s="149"/>
      <c r="AQ909" s="44"/>
      <c r="AR909" s="44"/>
      <c r="AS909" s="44"/>
      <c r="AT909" s="44"/>
    </row>
    <row r="910" spans="2:46" ht="18.649999999999999" customHeight="1">
      <c r="AO910" s="48"/>
    </row>
    <row r="911" spans="2:46" ht="18.649999999999999" customHeight="1" thickBot="1">
      <c r="E911" s="29" t="s">
        <v>9</v>
      </c>
      <c r="J911" s="29" t="s">
        <v>10</v>
      </c>
      <c r="O911" s="29" t="s">
        <v>11</v>
      </c>
      <c r="T911" s="29" t="s">
        <v>12</v>
      </c>
      <c r="Y911" s="29" t="s">
        <v>13</v>
      </c>
      <c r="AD911" s="29" t="s">
        <v>12</v>
      </c>
      <c r="AI911" s="29" t="s">
        <v>81</v>
      </c>
    </row>
    <row r="912" spans="2:46" ht="18.649999999999999" customHeight="1" thickBot="1">
      <c r="B912" s="28"/>
      <c r="D912" s="227" t="s">
        <v>70</v>
      </c>
      <c r="E912" s="228"/>
      <c r="F912" s="229" t="s">
        <v>71</v>
      </c>
      <c r="G912" s="230"/>
      <c r="H912" s="203"/>
      <c r="I912" s="231" t="s">
        <v>15</v>
      </c>
      <c r="J912" s="232"/>
      <c r="K912" s="233" t="s">
        <v>16</v>
      </c>
      <c r="L912" s="234"/>
      <c r="M912" s="30"/>
      <c r="N912" s="231" t="s">
        <v>72</v>
      </c>
      <c r="O912" s="232"/>
      <c r="P912" s="233" t="s">
        <v>73</v>
      </c>
      <c r="Q912" s="234"/>
      <c r="R912" s="30"/>
      <c r="S912" s="227" t="s">
        <v>74</v>
      </c>
      <c r="T912" s="228"/>
      <c r="U912" s="229" t="s">
        <v>75</v>
      </c>
      <c r="V912" s="230"/>
      <c r="W912" s="8"/>
      <c r="X912" s="231" t="s">
        <v>76</v>
      </c>
      <c r="Y912" s="232"/>
      <c r="Z912" s="233" t="s">
        <v>77</v>
      </c>
      <c r="AA912" s="234"/>
      <c r="AB912" s="8"/>
      <c r="AC912" s="231" t="s">
        <v>78</v>
      </c>
      <c r="AD912" s="232"/>
      <c r="AE912" s="233" t="s">
        <v>17</v>
      </c>
      <c r="AF912" s="234"/>
      <c r="AG912" s="8"/>
      <c r="AH912" s="231" t="s">
        <v>79</v>
      </c>
      <c r="AI912" s="232"/>
      <c r="AJ912" s="233" t="s">
        <v>80</v>
      </c>
      <c r="AK912" s="234"/>
      <c r="AL912" s="8"/>
      <c r="AM912" s="35" t="s">
        <v>82</v>
      </c>
      <c r="AO912" s="147" t="s">
        <v>83</v>
      </c>
      <c r="AP912" s="4"/>
      <c r="AQ912" s="44"/>
      <c r="AR912" s="44"/>
      <c r="AS912" s="44"/>
      <c r="AT912" s="44"/>
    </row>
    <row r="913" spans="2:46" ht="18.649999999999999" customHeight="1" thickTop="1" thickBot="1">
      <c r="B913" s="55">
        <v>2.62</v>
      </c>
      <c r="D913" s="37">
        <v>1</v>
      </c>
      <c r="E913" s="38">
        <v>0</v>
      </c>
      <c r="F913" s="39">
        <v>0</v>
      </c>
      <c r="G913" s="40">
        <f t="shared" ref="G913" si="2960">-1/($E$8*$B913)</f>
        <v>-0.2439618320610687</v>
      </c>
      <c r="I913" s="37">
        <v>1</v>
      </c>
      <c r="J913" s="41">
        <v>0</v>
      </c>
      <c r="K913" s="39">
        <v>0</v>
      </c>
      <c r="L913" s="40">
        <v>0</v>
      </c>
      <c r="N913" s="37">
        <f t="shared" ref="N913" si="2961">D913*I913+F913*I916-E913*J913-G913*J916</f>
        <v>0.8959532653445923</v>
      </c>
      <c r="O913" s="41">
        <f t="shared" ref="O913" si="2962">(D913*J913+E913*I913+F913*J916+G913*I916)</f>
        <v>0</v>
      </c>
      <c r="P913" s="39">
        <f t="shared" ref="P913" si="2963">D913*K913+F913*K916-E913*L913-G913*L916</f>
        <v>0</v>
      </c>
      <c r="Q913" s="40">
        <f t="shared" ref="Q913" si="2964">(D913*L913+E913*K913+F913*L916+G913*K916)</f>
        <v>-0.2439618320610687</v>
      </c>
      <c r="S913" s="37">
        <v>1</v>
      </c>
      <c r="T913" s="38">
        <v>0</v>
      </c>
      <c r="U913" s="39">
        <v>0</v>
      </c>
      <c r="V913" s="40">
        <f t="shared" ref="V913" si="2965">-1/($T$8*$B913)</f>
        <v>-0.4777786259541984</v>
      </c>
      <c r="X913" s="37">
        <f t="shared" ref="X913" si="2966">N913*S913+P913*S916-O913*T913-Q913*T916</f>
        <v>0.8959532653445923</v>
      </c>
      <c r="Y913" s="41">
        <f t="shared" ref="Y913" si="2967">(N913*T913+O913*S913+P913*T916+Q913*S916)</f>
        <v>0</v>
      </c>
      <c r="Z913" s="39">
        <f t="shared" ref="Z913" si="2968">N913*U913+P913*U916-O913*V913-Q913*V916</f>
        <v>0</v>
      </c>
      <c r="AA913" s="40">
        <f t="shared" ref="AA913" si="2969">(N913*V913+O913*U913+P913*V916+Q913*U916)</f>
        <v>-0.67202915209658531</v>
      </c>
      <c r="AB913" s="8"/>
      <c r="AC913" s="37">
        <v>1</v>
      </c>
      <c r="AD913" s="38">
        <v>0</v>
      </c>
      <c r="AE913" s="39">
        <v>0</v>
      </c>
      <c r="AF913" s="40">
        <v>0</v>
      </c>
      <c r="AH913" s="37">
        <f>X913*AC913+Z913*AC916-Y913*AD913-AA913*AD916</f>
        <v>0.68871435181923502</v>
      </c>
      <c r="AI913" s="41">
        <f>(X913*AD913+Y913*AC913+Z913*AD916+AA913*AC916)</f>
        <v>0</v>
      </c>
      <c r="AJ913" s="39">
        <f>X913*AE913+Z913*AE916-Y913*AF913-AA913*AF916</f>
        <v>0</v>
      </c>
      <c r="AK913" s="40">
        <f>(X913*AF913+Y913*AE913+Z913*AF916+AA913*AE916)</f>
        <v>-0.67202915209658531</v>
      </c>
      <c r="AL913" s="8"/>
      <c r="AM913" s="43">
        <f t="shared" ref="AM913" si="2970">20*LOG((2*$AH$8)/(($AH$8*AH913+AJ913+$AH$8*AH916+AJ916)^2+($AH$8*AI913+AK913+$AH$8*AI916+AK916)^2)^0.5)</f>
        <v>-1.2533351954636524E-2</v>
      </c>
      <c r="AO913" s="148">
        <f t="shared" ref="AO913" si="2971">((AH913^2+AI913^2)/(AH916^2+AI916^2))^0.5</f>
        <v>1.0248291295107523</v>
      </c>
      <c r="AP913" s="4"/>
      <c r="AQ913" s="44"/>
      <c r="AR913" s="44"/>
      <c r="AS913" s="44"/>
      <c r="AT913" s="44"/>
    </row>
    <row r="914" spans="2:46" ht="18.649999999999999" customHeight="1" thickBot="1">
      <c r="D914" s="45"/>
      <c r="G914" s="46"/>
      <c r="I914" s="45"/>
      <c r="L914" s="46"/>
      <c r="N914" s="45"/>
      <c r="Q914" s="46"/>
      <c r="S914" s="45"/>
      <c r="V914" s="46"/>
      <c r="X914" s="45"/>
      <c r="AA914" s="46"/>
      <c r="AC914" s="45"/>
      <c r="AF914" s="46"/>
      <c r="AH914" s="45"/>
      <c r="AK914" s="46"/>
      <c r="AO914" s="149"/>
      <c r="AP914" s="149"/>
      <c r="AQ914" s="44"/>
      <c r="AR914" s="44"/>
      <c r="AS914" s="44"/>
      <c r="AT914" s="44"/>
    </row>
    <row r="915" spans="2:46" ht="18.649999999999999" customHeight="1" thickBot="1">
      <c r="D915" s="227" t="s">
        <v>70</v>
      </c>
      <c r="E915" s="228"/>
      <c r="F915" s="229" t="s">
        <v>71</v>
      </c>
      <c r="G915" s="230"/>
      <c r="H915" s="203"/>
      <c r="I915" s="231" t="s">
        <v>15</v>
      </c>
      <c r="J915" s="232"/>
      <c r="K915" s="233" t="s">
        <v>16</v>
      </c>
      <c r="L915" s="234"/>
      <c r="M915" s="30"/>
      <c r="N915" s="231" t="s">
        <v>72</v>
      </c>
      <c r="O915" s="232"/>
      <c r="P915" s="233" t="s">
        <v>73</v>
      </c>
      <c r="Q915" s="234"/>
      <c r="R915" s="30"/>
      <c r="S915" s="227" t="s">
        <v>74</v>
      </c>
      <c r="T915" s="228"/>
      <c r="U915" s="229" t="s">
        <v>75</v>
      </c>
      <c r="V915" s="230"/>
      <c r="W915" s="8"/>
      <c r="X915" s="231" t="s">
        <v>76</v>
      </c>
      <c r="Y915" s="232"/>
      <c r="Z915" s="233" t="s">
        <v>77</v>
      </c>
      <c r="AA915" s="234"/>
      <c r="AB915" s="8"/>
      <c r="AC915" s="231" t="s">
        <v>78</v>
      </c>
      <c r="AD915" s="232"/>
      <c r="AE915" s="233" t="s">
        <v>17</v>
      </c>
      <c r="AF915" s="234"/>
      <c r="AG915" s="8"/>
      <c r="AH915" s="231" t="s">
        <v>79</v>
      </c>
      <c r="AI915" s="232"/>
      <c r="AJ915" s="233" t="s">
        <v>80</v>
      </c>
      <c r="AK915" s="234"/>
      <c r="AL915" s="8"/>
      <c r="AM915" s="52" t="s">
        <v>84</v>
      </c>
      <c r="AO915" s="150" t="s">
        <v>85</v>
      </c>
      <c r="AP915" s="149"/>
      <c r="AQ915" s="44"/>
      <c r="AR915" s="44"/>
      <c r="AS915" s="44"/>
      <c r="AT915" s="44"/>
    </row>
    <row r="916" spans="2:46" ht="18.649999999999999" customHeight="1" thickTop="1" thickBot="1">
      <c r="D916" s="37">
        <v>0</v>
      </c>
      <c r="E916" s="41">
        <v>0</v>
      </c>
      <c r="F916" s="39">
        <v>1</v>
      </c>
      <c r="G916" s="40">
        <v>0</v>
      </c>
      <c r="I916" s="37">
        <v>0</v>
      </c>
      <c r="J916" s="41">
        <f t="shared" ref="J916" si="2972">IF(0=(1-$J$8*$K$8*$B913^2),10^14,$B913*$K$8/(1-$J$8*$K$8*$B913^2))</f>
        <v>-0.42648775743478873</v>
      </c>
      <c r="K916" s="39">
        <v>1</v>
      </c>
      <c r="L916" s="40">
        <v>0</v>
      </c>
      <c r="N916" s="37">
        <f t="shared" ref="N916" si="2973">D916*I913+F916*I916-E916*J913-G916*J916</f>
        <v>0</v>
      </c>
      <c r="O916" s="41">
        <f t="shared" ref="O916" si="2974">(D916*J913+E916*I913+F916*J916+G916*I916)</f>
        <v>-0.42648775743478873</v>
      </c>
      <c r="P916" s="39">
        <f t="shared" ref="P916" si="2975">D916*K913+F916*K916-E916*L913-G916*L916</f>
        <v>1</v>
      </c>
      <c r="Q916" s="40">
        <f t="shared" ref="Q916" si="2976">(D916*L913+E916*K913+F916*L916+G916*K916)</f>
        <v>0</v>
      </c>
      <c r="S916" s="37">
        <v>0</v>
      </c>
      <c r="T916" s="41">
        <v>0</v>
      </c>
      <c r="U916" s="39">
        <v>1</v>
      </c>
      <c r="V916" s="40">
        <v>0</v>
      </c>
      <c r="X916" s="37">
        <f t="shared" ref="X916" si="2977">N916*S913+P916*S916-O916*T913-Q916*T916</f>
        <v>0</v>
      </c>
      <c r="Y916" s="41">
        <f t="shared" ref="Y916" si="2978">(N916*T913+O916*S913+P916*T916+Q916*S916)</f>
        <v>-0.42648775743478873</v>
      </c>
      <c r="Z916" s="39">
        <f t="shared" ref="Z916" si="2979">N916*U913+P916*U916-O916*V913-Q916*V916</f>
        <v>0.79623326526651916</v>
      </c>
      <c r="AA916" s="40">
        <f t="shared" ref="AA916" si="2980">(N916*V913+O916*U913+P916*V916+Q916*U916)</f>
        <v>0</v>
      </c>
      <c r="AB916" s="8"/>
      <c r="AC916" s="37">
        <v>0</v>
      </c>
      <c r="AD916" s="40">
        <f>-1/($AD$8*$B913)</f>
        <v>-0.30837786259541983</v>
      </c>
      <c r="AE916" s="39">
        <v>1</v>
      </c>
      <c r="AF916" s="40">
        <v>0</v>
      </c>
      <c r="AH916" s="37">
        <f>X916*AC913+Z916*AC916-Y916*AD913-AA916*AD916</f>
        <v>0</v>
      </c>
      <c r="AI916" s="41">
        <f>(X916*AD913+Y916*AC913+Z916*AD916+AA916*AC916)</f>
        <v>-0.67202846990504983</v>
      </c>
      <c r="AJ916" s="39">
        <f>X916*AE913+Z916*AE916-Y916*AF913-AA916*AF916</f>
        <v>0.79623326526651916</v>
      </c>
      <c r="AK916" s="40">
        <f>(X916*AF913+Y916*AE913+Z916*AF916+AA916*AE916)</f>
        <v>0</v>
      </c>
      <c r="AL916" s="8"/>
      <c r="AM916" s="54">
        <f t="shared" ref="AM916" si="2981">(180/PI())*ATAN(-1*(($AH904*AI913+AK913+$AH$8*AI916+AK916)/($AH$8*AH913+AJ913+$AH$8*AH916+AJ916)))</f>
        <v>42.148913660933538</v>
      </c>
      <c r="AO916" s="151">
        <f t="shared" ref="AO916" si="2982">20*LOG(((($AH$8*AH913+AJ913-$AH$8*AH916-AJ916)^2+($AH$8*AI913+AK913-$AH$8*AI916-AK916)^2)/(($AH$8*AH913+AJ913+$AH$8*AH916+AJ916)^2+($AH$8*AI913+AK913+$AH$8*AI916+AK916)^2))^0.5)</f>
        <v>-25.403435927321482</v>
      </c>
      <c r="AP916" s="149"/>
      <c r="AQ916" s="44"/>
      <c r="AR916" s="44"/>
      <c r="AS916" s="44"/>
      <c r="AT916" s="44"/>
    </row>
    <row r="917" spans="2:46" ht="18.649999999999999" customHeight="1">
      <c r="AO917" s="48"/>
    </row>
    <row r="918" spans="2:46" ht="18.649999999999999" customHeight="1" thickBot="1">
      <c r="E918" s="29" t="s">
        <v>9</v>
      </c>
      <c r="J918" s="29" t="s">
        <v>10</v>
      </c>
      <c r="O918" s="29" t="s">
        <v>11</v>
      </c>
      <c r="T918" s="29" t="s">
        <v>12</v>
      </c>
      <c r="Y918" s="29" t="s">
        <v>13</v>
      </c>
      <c r="AD918" s="29" t="s">
        <v>12</v>
      </c>
      <c r="AI918" s="29" t="s">
        <v>81</v>
      </c>
    </row>
    <row r="919" spans="2:46" ht="18.649999999999999" customHeight="1" thickBot="1">
      <c r="B919" s="28"/>
      <c r="D919" s="227" t="s">
        <v>70</v>
      </c>
      <c r="E919" s="228"/>
      <c r="F919" s="229" t="s">
        <v>71</v>
      </c>
      <c r="G919" s="230"/>
      <c r="H919" s="203"/>
      <c r="I919" s="231" t="s">
        <v>15</v>
      </c>
      <c r="J919" s="232"/>
      <c r="K919" s="233" t="s">
        <v>16</v>
      </c>
      <c r="L919" s="234"/>
      <c r="M919" s="30"/>
      <c r="N919" s="231" t="s">
        <v>72</v>
      </c>
      <c r="O919" s="232"/>
      <c r="P919" s="233" t="s">
        <v>73</v>
      </c>
      <c r="Q919" s="234"/>
      <c r="R919" s="30"/>
      <c r="S919" s="227" t="s">
        <v>74</v>
      </c>
      <c r="T919" s="228"/>
      <c r="U919" s="229" t="s">
        <v>75</v>
      </c>
      <c r="V919" s="230"/>
      <c r="W919" s="8"/>
      <c r="X919" s="231" t="s">
        <v>76</v>
      </c>
      <c r="Y919" s="232"/>
      <c r="Z919" s="233" t="s">
        <v>77</v>
      </c>
      <c r="AA919" s="234"/>
      <c r="AB919" s="8"/>
      <c r="AC919" s="231" t="s">
        <v>78</v>
      </c>
      <c r="AD919" s="232"/>
      <c r="AE919" s="233" t="s">
        <v>17</v>
      </c>
      <c r="AF919" s="234"/>
      <c r="AG919" s="8"/>
      <c r="AH919" s="231" t="s">
        <v>79</v>
      </c>
      <c r="AI919" s="232"/>
      <c r="AJ919" s="233" t="s">
        <v>80</v>
      </c>
      <c r="AK919" s="234"/>
      <c r="AL919" s="8"/>
      <c r="AM919" s="35" t="s">
        <v>82</v>
      </c>
      <c r="AO919" s="147" t="s">
        <v>83</v>
      </c>
      <c r="AP919" s="4"/>
      <c r="AQ919" s="44"/>
      <c r="AR919" s="44"/>
      <c r="AS919" s="44"/>
      <c r="AT919" s="44"/>
    </row>
    <row r="920" spans="2:46" ht="18.649999999999999" customHeight="1" thickTop="1" thickBot="1">
      <c r="B920" s="55">
        <v>2.64</v>
      </c>
      <c r="D920" s="37">
        <v>1</v>
      </c>
      <c r="E920" s="38">
        <v>0</v>
      </c>
      <c r="F920" s="39">
        <v>0</v>
      </c>
      <c r="G920" s="40">
        <f t="shared" ref="G920" si="2983">-1/($E$8*$B920)</f>
        <v>-0.24211363636363631</v>
      </c>
      <c r="I920" s="37">
        <v>1</v>
      </c>
      <c r="J920" s="41">
        <v>0</v>
      </c>
      <c r="K920" s="39">
        <v>0</v>
      </c>
      <c r="L920" s="40">
        <v>0</v>
      </c>
      <c r="N920" s="37">
        <f t="shared" ref="N920" si="2984">D920*I920+F920*I923-E920*J920-G920*J923</f>
        <v>0.89757284994919528</v>
      </c>
      <c r="O920" s="41">
        <f t="shared" ref="O920" si="2985">(D920*J920+E920*I920+F920*J923+G920*I923)</f>
        <v>0</v>
      </c>
      <c r="P920" s="39">
        <f t="shared" ref="P920" si="2986">D920*K920+F920*K923-E920*L920-G920*L923</f>
        <v>0</v>
      </c>
      <c r="Q920" s="40">
        <f t="shared" ref="Q920" si="2987">(D920*L920+E920*K920+F920*L923+G920*K923)</f>
        <v>-0.24211363636363631</v>
      </c>
      <c r="S920" s="37">
        <v>1</v>
      </c>
      <c r="T920" s="38">
        <v>0</v>
      </c>
      <c r="U920" s="39">
        <v>0</v>
      </c>
      <c r="V920" s="40">
        <f t="shared" ref="V920" si="2988">-1/($T$8*$B920)</f>
        <v>-0.47415909090909081</v>
      </c>
      <c r="X920" s="37">
        <f t="shared" ref="X920" si="2989">N920*S920+P920*S923-O920*T920-Q920*T923</f>
        <v>0.89757284994919528</v>
      </c>
      <c r="Y920" s="41">
        <f t="shared" ref="Y920" si="2990">(N920*T920+O920*S920+P920*T923+Q920*S923)</f>
        <v>0</v>
      </c>
      <c r="Z920" s="39">
        <f t="shared" ref="Z920" si="2991">N920*U920+P920*U923-O920*V920-Q920*V923</f>
        <v>0</v>
      </c>
      <c r="AA920" s="40">
        <f t="shared" ref="AA920" si="2992">(N920*V920+O920*U920+P920*V923+Q920*U923)</f>
        <v>-0.66770596292022844</v>
      </c>
      <c r="AB920" s="8"/>
      <c r="AC920" s="37">
        <v>1</v>
      </c>
      <c r="AD920" s="38">
        <v>0</v>
      </c>
      <c r="AE920" s="39">
        <v>0</v>
      </c>
      <c r="AF920" s="40">
        <v>0</v>
      </c>
      <c r="AH920" s="37">
        <f>X920*AC920+Z920*AC923-Y920*AD920-AA920*AD923</f>
        <v>0.69322700421381711</v>
      </c>
      <c r="AI920" s="41">
        <f>(X920*AD920+Y920*AC920+Z920*AD923+AA920*AC923)</f>
        <v>0</v>
      </c>
      <c r="AJ920" s="39">
        <f>X920*AE920+Z920*AE923-Y920*AF920-AA920*AF923</f>
        <v>0</v>
      </c>
      <c r="AK920" s="40">
        <f>(X920*AF920+Y920*AE920+Z920*AF923+AA920*AE923)</f>
        <v>-0.66770596292022844</v>
      </c>
      <c r="AL920" s="8"/>
      <c r="AM920" s="43">
        <f t="shared" ref="AM920" si="2993">20*LOG((2*$AH$8)/(($AH$8*AH920+AJ920+$AH$8*AH923+AJ923)^2+($AH$8*AI920+AK920+$AH$8*AI923+AK923)^2)^0.5)</f>
        <v>-1.2223139271456209E-2</v>
      </c>
      <c r="AO920" s="148">
        <f t="shared" ref="AO920" si="2994">((AH920^2+AI920^2)/(AH923^2+AI923^2))^0.5</f>
        <v>1.0382230123300766</v>
      </c>
      <c r="AP920" s="4"/>
      <c r="AQ920" s="44"/>
      <c r="AR920" s="44"/>
      <c r="AS920" s="44"/>
      <c r="AT920" s="44"/>
    </row>
    <row r="921" spans="2:46" ht="18.649999999999999" customHeight="1" thickBot="1">
      <c r="D921" s="45"/>
      <c r="G921" s="46"/>
      <c r="I921" s="45"/>
      <c r="L921" s="46"/>
      <c r="N921" s="45"/>
      <c r="Q921" s="46"/>
      <c r="S921" s="45"/>
      <c r="V921" s="46"/>
      <c r="X921" s="45"/>
      <c r="AA921" s="46"/>
      <c r="AC921" s="45"/>
      <c r="AF921" s="46"/>
      <c r="AH921" s="45"/>
      <c r="AK921" s="46"/>
      <c r="AO921" s="149"/>
      <c r="AP921" s="149"/>
      <c r="AQ921" s="44"/>
      <c r="AR921" s="44"/>
      <c r="AS921" s="44"/>
      <c r="AT921" s="44"/>
    </row>
    <row r="922" spans="2:46" ht="18.649999999999999" customHeight="1" thickBot="1">
      <c r="D922" s="227" t="s">
        <v>70</v>
      </c>
      <c r="E922" s="228"/>
      <c r="F922" s="229" t="s">
        <v>71</v>
      </c>
      <c r="G922" s="230"/>
      <c r="H922" s="203"/>
      <c r="I922" s="231" t="s">
        <v>15</v>
      </c>
      <c r="J922" s="232"/>
      <c r="K922" s="233" t="s">
        <v>16</v>
      </c>
      <c r="L922" s="234"/>
      <c r="M922" s="30"/>
      <c r="N922" s="231" t="s">
        <v>72</v>
      </c>
      <c r="O922" s="232"/>
      <c r="P922" s="233" t="s">
        <v>73</v>
      </c>
      <c r="Q922" s="234"/>
      <c r="R922" s="30"/>
      <c r="S922" s="227" t="s">
        <v>74</v>
      </c>
      <c r="T922" s="228"/>
      <c r="U922" s="229" t="s">
        <v>75</v>
      </c>
      <c r="V922" s="230"/>
      <c r="W922" s="8"/>
      <c r="X922" s="231" t="s">
        <v>76</v>
      </c>
      <c r="Y922" s="232"/>
      <c r="Z922" s="233" t="s">
        <v>77</v>
      </c>
      <c r="AA922" s="234"/>
      <c r="AB922" s="8"/>
      <c r="AC922" s="231" t="s">
        <v>78</v>
      </c>
      <c r="AD922" s="232"/>
      <c r="AE922" s="233" t="s">
        <v>17</v>
      </c>
      <c r="AF922" s="234"/>
      <c r="AG922" s="8"/>
      <c r="AH922" s="231" t="s">
        <v>79</v>
      </c>
      <c r="AI922" s="232"/>
      <c r="AJ922" s="233" t="s">
        <v>80</v>
      </c>
      <c r="AK922" s="234"/>
      <c r="AL922" s="8"/>
      <c r="AM922" s="52" t="s">
        <v>84</v>
      </c>
      <c r="AO922" s="150" t="s">
        <v>85</v>
      </c>
      <c r="AP922" s="149"/>
      <c r="AQ922" s="44"/>
      <c r="AR922" s="44"/>
      <c r="AS922" s="44"/>
      <c r="AT922" s="44"/>
    </row>
    <row r="923" spans="2:46" ht="18.649999999999999" customHeight="1" thickTop="1" thickBot="1">
      <c r="D923" s="37">
        <v>0</v>
      </c>
      <c r="E923" s="41">
        <v>0</v>
      </c>
      <c r="F923" s="39">
        <v>1</v>
      </c>
      <c r="G923" s="40">
        <v>0</v>
      </c>
      <c r="I923" s="37">
        <v>0</v>
      </c>
      <c r="J923" s="41">
        <f t="shared" ref="J923" si="2995">IF(0=(1-$J$8*$K$8*$B920^2),10^14,$B920*$K$8/(1-$J$8*$K$8*$B920^2))</f>
        <v>-0.42305403193798996</v>
      </c>
      <c r="K923" s="39">
        <v>1</v>
      </c>
      <c r="L923" s="40">
        <v>0</v>
      </c>
      <c r="N923" s="37">
        <f t="shared" ref="N923" si="2996">D923*I920+F923*I923-E923*J920-G923*J923</f>
        <v>0</v>
      </c>
      <c r="O923" s="41">
        <f t="shared" ref="O923" si="2997">(D923*J920+E923*I920+F923*J923+G923*I923)</f>
        <v>-0.42305403193798996</v>
      </c>
      <c r="P923" s="39">
        <f t="shared" ref="P923" si="2998">D923*K920+F923*K923-E923*L920-G923*L923</f>
        <v>1</v>
      </c>
      <c r="Q923" s="40">
        <f t="shared" ref="Q923" si="2999">(D923*L920+E923*K920+F923*L923+G923*K923)</f>
        <v>0</v>
      </c>
      <c r="S923" s="37">
        <v>0</v>
      </c>
      <c r="T923" s="41">
        <v>0</v>
      </c>
      <c r="U923" s="39">
        <v>1</v>
      </c>
      <c r="V923" s="40">
        <v>0</v>
      </c>
      <c r="X923" s="37">
        <f t="shared" ref="X923" si="3000">N923*S920+P923*S923-O923*T920-Q923*T923</f>
        <v>0</v>
      </c>
      <c r="Y923" s="41">
        <f t="shared" ref="Y923" si="3001">(N923*T920+O923*S920+P923*T923+Q923*S923)</f>
        <v>-0.42305403193798996</v>
      </c>
      <c r="Z923" s="39">
        <f t="shared" ref="Z923" si="3002">N923*U920+P923*U923-O923*V920-Q923*V923</f>
        <v>0.79940508481085715</v>
      </c>
      <c r="AA923" s="40">
        <f t="shared" ref="AA923" si="3003">(N923*V920+O923*U920+P923*V923+Q923*U923)</f>
        <v>0</v>
      </c>
      <c r="AB923" s="8"/>
      <c r="AC923" s="37">
        <v>0</v>
      </c>
      <c r="AD923" s="40">
        <f>-1/($AD$8*$B920)</f>
        <v>-0.3060416666666666</v>
      </c>
      <c r="AE923" s="39">
        <v>1</v>
      </c>
      <c r="AF923" s="40">
        <v>0</v>
      </c>
      <c r="AH923" s="37">
        <f>X923*AC920+Z923*AC923-Y923*AD920-AA923*AD923</f>
        <v>0</v>
      </c>
      <c r="AI923" s="41">
        <f>(X923*AD920+Y923*AC920+Z923*AD923+AA923*AC923)</f>
        <v>-0.66770529643531262</v>
      </c>
      <c r="AJ923" s="39">
        <f>X923*AE920+Z923*AE923-Y923*AF920-AA923*AF923</f>
        <v>0.79940508481085715</v>
      </c>
      <c r="AK923" s="40">
        <f>(X923*AF920+Y923*AE920+Z923*AF923+AA923*AE923)</f>
        <v>0</v>
      </c>
      <c r="AL923" s="8"/>
      <c r="AM923" s="54">
        <f t="shared" ref="AM923" si="3004">(180/PI())*ATAN(-1*(($AH911*AI920+AK920+$AH$8*AI923+AK923)/($AH$8*AH920+AJ920+$AH$8*AH923+AJ923)))</f>
        <v>41.818002481602853</v>
      </c>
      <c r="AO923" s="151">
        <f t="shared" ref="AO923" si="3005">20*LOG(((($AH$8*AH920+AJ920-$AH$8*AH923-AJ923)^2+($AH$8*AI920+AK920-$AH$8*AI923-AK923)^2)/(($AH$8*AH920+AJ920+$AH$8*AH923+AJ923)^2+($AH$8*AI920+AK920+$AH$8*AI923+AK923)^2))^0.5)</f>
        <v>-25.512125647468093</v>
      </c>
      <c r="AP923" s="149"/>
      <c r="AQ923" s="44"/>
      <c r="AR923" s="44"/>
      <c r="AS923" s="44"/>
      <c r="AT923" s="44"/>
    </row>
    <row r="924" spans="2:46" ht="18.649999999999999" customHeight="1">
      <c r="AO924" s="48"/>
    </row>
    <row r="925" spans="2:46" ht="18.649999999999999" customHeight="1" thickBot="1">
      <c r="E925" s="29" t="s">
        <v>9</v>
      </c>
      <c r="J925" s="29" t="s">
        <v>10</v>
      </c>
      <c r="O925" s="29" t="s">
        <v>11</v>
      </c>
      <c r="T925" s="29" t="s">
        <v>12</v>
      </c>
      <c r="Y925" s="29" t="s">
        <v>13</v>
      </c>
      <c r="AD925" s="29" t="s">
        <v>12</v>
      </c>
      <c r="AI925" s="29" t="s">
        <v>81</v>
      </c>
    </row>
    <row r="926" spans="2:46" ht="18.649999999999999" customHeight="1" thickBot="1">
      <c r="B926" s="28"/>
      <c r="D926" s="227" t="s">
        <v>70</v>
      </c>
      <c r="E926" s="228"/>
      <c r="F926" s="229" t="s">
        <v>71</v>
      </c>
      <c r="G926" s="230"/>
      <c r="H926" s="203"/>
      <c r="I926" s="231" t="s">
        <v>15</v>
      </c>
      <c r="J926" s="232"/>
      <c r="K926" s="233" t="s">
        <v>16</v>
      </c>
      <c r="L926" s="234"/>
      <c r="M926" s="30"/>
      <c r="N926" s="231" t="s">
        <v>72</v>
      </c>
      <c r="O926" s="232"/>
      <c r="P926" s="233" t="s">
        <v>73</v>
      </c>
      <c r="Q926" s="234"/>
      <c r="R926" s="30"/>
      <c r="S926" s="227" t="s">
        <v>74</v>
      </c>
      <c r="T926" s="228"/>
      <c r="U926" s="229" t="s">
        <v>75</v>
      </c>
      <c r="V926" s="230"/>
      <c r="W926" s="8"/>
      <c r="X926" s="231" t="s">
        <v>76</v>
      </c>
      <c r="Y926" s="232"/>
      <c r="Z926" s="233" t="s">
        <v>77</v>
      </c>
      <c r="AA926" s="234"/>
      <c r="AB926" s="8"/>
      <c r="AC926" s="231" t="s">
        <v>78</v>
      </c>
      <c r="AD926" s="232"/>
      <c r="AE926" s="233" t="s">
        <v>17</v>
      </c>
      <c r="AF926" s="234"/>
      <c r="AG926" s="8"/>
      <c r="AH926" s="231" t="s">
        <v>79</v>
      </c>
      <c r="AI926" s="232"/>
      <c r="AJ926" s="233" t="s">
        <v>80</v>
      </c>
      <c r="AK926" s="234"/>
      <c r="AL926" s="8"/>
      <c r="AM926" s="35" t="s">
        <v>82</v>
      </c>
      <c r="AO926" s="147" t="s">
        <v>83</v>
      </c>
      <c r="AP926" s="4"/>
      <c r="AQ926" s="44"/>
      <c r="AR926" s="44"/>
      <c r="AS926" s="44"/>
      <c r="AT926" s="44"/>
    </row>
    <row r="927" spans="2:46" ht="18.649999999999999" customHeight="1" thickTop="1" thickBot="1">
      <c r="B927" s="55">
        <v>2.66</v>
      </c>
      <c r="D927" s="37">
        <v>1</v>
      </c>
      <c r="E927" s="38">
        <v>0</v>
      </c>
      <c r="F927" s="39">
        <v>0</v>
      </c>
      <c r="G927" s="40">
        <f t="shared" ref="G927" si="3006">-1/($E$8*$B927)</f>
        <v>-0.24029323308270673</v>
      </c>
      <c r="I927" s="37">
        <v>1</v>
      </c>
      <c r="J927" s="41">
        <v>0</v>
      </c>
      <c r="K927" s="39">
        <v>0</v>
      </c>
      <c r="L927" s="40">
        <v>0</v>
      </c>
      <c r="N927" s="37">
        <f t="shared" ref="N927" si="3007">D927*I927+F927*I930-E927*J927-G927*J930</f>
        <v>0.89915454099918524</v>
      </c>
      <c r="O927" s="41">
        <f t="shared" ref="O927" si="3008">(D927*J927+E927*I927+F927*J930+G927*I930)</f>
        <v>0</v>
      </c>
      <c r="P927" s="39">
        <f t="shared" ref="P927" si="3009">D927*K927+F927*K930-E927*L927-G927*L930</f>
        <v>0</v>
      </c>
      <c r="Q927" s="40">
        <f t="shared" ref="Q927" si="3010">(D927*L927+E927*K927+F927*L930+G927*K930)</f>
        <v>-0.24029323308270673</v>
      </c>
      <c r="S927" s="37">
        <v>1</v>
      </c>
      <c r="T927" s="38">
        <v>0</v>
      </c>
      <c r="U927" s="39">
        <v>0</v>
      </c>
      <c r="V927" s="40">
        <f t="shared" ref="V927" si="3011">-1/($T$8*$B927)</f>
        <v>-0.47059398496240595</v>
      </c>
      <c r="X927" s="37">
        <f t="shared" ref="X927" si="3012">N927*S927+P927*S930-O927*T927-Q927*T930</f>
        <v>0.89915454099918524</v>
      </c>
      <c r="Y927" s="41">
        <f t="shared" ref="Y927" si="3013">(N927*T927+O927*S927+P927*T930+Q927*S930)</f>
        <v>0</v>
      </c>
      <c r="Z927" s="39">
        <f t="shared" ref="Z927" si="3014">N927*U927+P927*U930-O927*V927-Q927*V930</f>
        <v>0</v>
      </c>
      <c r="AA927" s="40">
        <f t="shared" ref="AA927" si="3015">(N927*V927+O927*U927+P927*V930+Q927*U930)</f>
        <v>-0.66342995162855634</v>
      </c>
      <c r="AB927" s="8"/>
      <c r="AC927" s="37">
        <v>1</v>
      </c>
      <c r="AD927" s="38">
        <v>0</v>
      </c>
      <c r="AE927" s="39">
        <v>0</v>
      </c>
      <c r="AF927" s="40">
        <v>0</v>
      </c>
      <c r="AH927" s="37">
        <f>X927*AC927+Z927*AC930-Y927*AD927-AA927*AD930</f>
        <v>0.69764392843591749</v>
      </c>
      <c r="AI927" s="41">
        <f>(X927*AD927+Y927*AC927+Z927*AD930+AA927*AC930)</f>
        <v>0</v>
      </c>
      <c r="AJ927" s="39">
        <f>X927*AE927+Z927*AE930-Y927*AF927-AA927*AF930</f>
        <v>0</v>
      </c>
      <c r="AK927" s="40">
        <f>(X927*AF927+Y927*AE927+Z927*AF930+AA927*AE930)</f>
        <v>-0.66342995162855634</v>
      </c>
      <c r="AL927" s="8"/>
      <c r="AM927" s="43">
        <f t="shared" ref="AM927" si="3016">20*LOG((2*$AH$8)/(($AH$8*AH927+AJ927+$AH$8*AH930+AJ930)^2+($AH$8*AI927+AK927+$AH$8*AI930+AK930)^2)^0.5)</f>
        <v>-1.1921683089366588E-2</v>
      </c>
      <c r="AO927" s="148">
        <f t="shared" ref="AO927" si="3017">((AH927^2+AI927^2)/(AH930^2+AI930^2))^0.5</f>
        <v>1.0515723801277923</v>
      </c>
      <c r="AP927" s="4"/>
      <c r="AQ927" s="44"/>
      <c r="AR927" s="44"/>
      <c r="AS927" s="44"/>
      <c r="AT927" s="44"/>
    </row>
    <row r="928" spans="2:46" ht="18.649999999999999" customHeight="1" thickBot="1">
      <c r="D928" s="45"/>
      <c r="G928" s="46"/>
      <c r="I928" s="45"/>
      <c r="L928" s="46"/>
      <c r="N928" s="45"/>
      <c r="Q928" s="46"/>
      <c r="S928" s="45"/>
      <c r="V928" s="46"/>
      <c r="X928" s="45"/>
      <c r="AA928" s="46"/>
      <c r="AC928" s="45"/>
      <c r="AF928" s="46"/>
      <c r="AH928" s="45"/>
      <c r="AK928" s="46"/>
      <c r="AO928" s="149"/>
      <c r="AP928" s="149"/>
      <c r="AQ928" s="44"/>
      <c r="AR928" s="44"/>
      <c r="AS928" s="44"/>
      <c r="AT928" s="44"/>
    </row>
    <row r="929" spans="2:46" ht="18.649999999999999" customHeight="1" thickBot="1">
      <c r="D929" s="227" t="s">
        <v>70</v>
      </c>
      <c r="E929" s="228"/>
      <c r="F929" s="229" t="s">
        <v>71</v>
      </c>
      <c r="G929" s="230"/>
      <c r="H929" s="203"/>
      <c r="I929" s="231" t="s">
        <v>15</v>
      </c>
      <c r="J929" s="232"/>
      <c r="K929" s="233" t="s">
        <v>16</v>
      </c>
      <c r="L929" s="234"/>
      <c r="M929" s="30"/>
      <c r="N929" s="231" t="s">
        <v>72</v>
      </c>
      <c r="O929" s="232"/>
      <c r="P929" s="233" t="s">
        <v>73</v>
      </c>
      <c r="Q929" s="234"/>
      <c r="R929" s="30"/>
      <c r="S929" s="227" t="s">
        <v>74</v>
      </c>
      <c r="T929" s="228"/>
      <c r="U929" s="229" t="s">
        <v>75</v>
      </c>
      <c r="V929" s="230"/>
      <c r="W929" s="8"/>
      <c r="X929" s="231" t="s">
        <v>76</v>
      </c>
      <c r="Y929" s="232"/>
      <c r="Z929" s="233" t="s">
        <v>77</v>
      </c>
      <c r="AA929" s="234"/>
      <c r="AB929" s="8"/>
      <c r="AC929" s="231" t="s">
        <v>78</v>
      </c>
      <c r="AD929" s="232"/>
      <c r="AE929" s="233" t="s">
        <v>17</v>
      </c>
      <c r="AF929" s="234"/>
      <c r="AG929" s="8"/>
      <c r="AH929" s="231" t="s">
        <v>79</v>
      </c>
      <c r="AI929" s="232"/>
      <c r="AJ929" s="233" t="s">
        <v>80</v>
      </c>
      <c r="AK929" s="234"/>
      <c r="AL929" s="8"/>
      <c r="AM929" s="52" t="s">
        <v>84</v>
      </c>
      <c r="AO929" s="150" t="s">
        <v>85</v>
      </c>
      <c r="AP929" s="149"/>
      <c r="AQ929" s="44"/>
      <c r="AR929" s="44"/>
      <c r="AS929" s="44"/>
      <c r="AT929" s="44"/>
    </row>
    <row r="930" spans="2:46" ht="18.649999999999999" customHeight="1" thickTop="1" thickBot="1">
      <c r="D930" s="37">
        <v>0</v>
      </c>
      <c r="E930" s="41">
        <v>0</v>
      </c>
      <c r="F930" s="39">
        <v>1</v>
      </c>
      <c r="G930" s="40">
        <v>0</v>
      </c>
      <c r="I930" s="37">
        <v>0</v>
      </c>
      <c r="J930" s="41">
        <f t="shared" ref="J930" si="3018">IF(0=(1-$J$8*$K$8*$B927^2),10^14,$B927*$K$8/(1-$J$8*$K$8*$B927^2))</f>
        <v>-0.41967664967953855</v>
      </c>
      <c r="K930" s="39">
        <v>1</v>
      </c>
      <c r="L930" s="40">
        <v>0</v>
      </c>
      <c r="N930" s="37">
        <f t="shared" ref="N930" si="3019">D930*I927+F930*I930-E930*J927-G930*J930</f>
        <v>0</v>
      </c>
      <c r="O930" s="41">
        <f t="shared" ref="O930" si="3020">(D930*J927+E930*I927+F930*J930+G930*I930)</f>
        <v>-0.41967664967953855</v>
      </c>
      <c r="P930" s="39">
        <f t="shared" ref="P930" si="3021">D930*K927+F930*K930-E930*L927-G930*L930</f>
        <v>1</v>
      </c>
      <c r="Q930" s="40">
        <f t="shared" ref="Q930" si="3022">(D930*L927+E930*K927+F930*L930+G930*K930)</f>
        <v>0</v>
      </c>
      <c r="S930" s="37">
        <v>0</v>
      </c>
      <c r="T930" s="41">
        <v>0</v>
      </c>
      <c r="U930" s="39">
        <v>1</v>
      </c>
      <c r="V930" s="40">
        <v>0</v>
      </c>
      <c r="X930" s="37">
        <f t="shared" ref="X930" si="3023">N930*S927+P930*S930-O930*T927-Q930*T930</f>
        <v>0</v>
      </c>
      <c r="Y930" s="41">
        <f t="shared" ref="Y930" si="3024">(N930*T927+O930*S927+P930*T930+Q930*S930)</f>
        <v>-0.41967664967953855</v>
      </c>
      <c r="Z930" s="39">
        <f t="shared" ref="Z930" si="3025">N930*U927+P930*U930-O930*V927-Q930*V930</f>
        <v>0.80250269303163435</v>
      </c>
      <c r="AA930" s="40">
        <f t="shared" ref="AA930" si="3026">(N930*V927+O930*U927+P930*V930+Q930*U930)</f>
        <v>0</v>
      </c>
      <c r="AB930" s="8"/>
      <c r="AC930" s="37">
        <v>0</v>
      </c>
      <c r="AD930" s="40">
        <f>-1/($AD$8*$B927)</f>
        <v>-0.30374060150375937</v>
      </c>
      <c r="AE930" s="39">
        <v>1</v>
      </c>
      <c r="AF930" s="40">
        <v>0</v>
      </c>
      <c r="AH930" s="37">
        <f>X930*AC927+Z930*AC930-Y930*AD927-AA930*AD930</f>
        <v>0</v>
      </c>
      <c r="AI930" s="41">
        <f>(X930*AD927+Y930*AC927+Z930*AD930+AA930*AC930)</f>
        <v>-0.66342930036935388</v>
      </c>
      <c r="AJ930" s="39">
        <f>X930*AE927+Z930*AE930-Y930*AF927-AA930*AF930</f>
        <v>0.80250269303163435</v>
      </c>
      <c r="AK930" s="40">
        <f>(X930*AF927+Y930*AE927+Z930*AF930+AA930*AE930)</f>
        <v>0</v>
      </c>
      <c r="AL930" s="8"/>
      <c r="AM930" s="54">
        <f t="shared" ref="AM930" si="3027">(180/PI())*ATAN(-1*(($AH918*AI927+AK927+$AH$8*AI930+AK930)/($AH$8*AH927+AJ927+$AH$8*AH930+AJ930)))</f>
        <v>41.492321476079297</v>
      </c>
      <c r="AO930" s="151">
        <f t="shared" ref="AO930" si="3028">20*LOG(((($AH$8*AH927+AJ927-$AH$8*AH930-AJ930)^2+($AH$8*AI927+AK927-$AH$8*AI930-AK930)^2)/(($AH$8*AH927+AJ927+$AH$8*AH930+AJ930)^2+($AH$8*AI927+AK927+$AH$8*AI930+AK930)^2))^0.5)</f>
        <v>-25.620426861743624</v>
      </c>
      <c r="AP930" s="149"/>
      <c r="AQ930" s="44"/>
      <c r="AR930" s="44"/>
      <c r="AS930" s="44"/>
      <c r="AT930" s="44"/>
    </row>
    <row r="931" spans="2:46" ht="18.649999999999999" customHeight="1">
      <c r="AO931" s="48"/>
    </row>
    <row r="932" spans="2:46" ht="18.649999999999999" customHeight="1" thickBot="1">
      <c r="E932" s="29" t="s">
        <v>9</v>
      </c>
      <c r="J932" s="29" t="s">
        <v>10</v>
      </c>
      <c r="O932" s="29" t="s">
        <v>11</v>
      </c>
      <c r="T932" s="29" t="s">
        <v>12</v>
      </c>
      <c r="Y932" s="29" t="s">
        <v>13</v>
      </c>
      <c r="AD932" s="29" t="s">
        <v>12</v>
      </c>
      <c r="AI932" s="29" t="s">
        <v>81</v>
      </c>
    </row>
    <row r="933" spans="2:46" ht="18.649999999999999" customHeight="1" thickBot="1">
      <c r="B933" s="28"/>
      <c r="D933" s="227" t="s">
        <v>70</v>
      </c>
      <c r="E933" s="228"/>
      <c r="F933" s="229" t="s">
        <v>71</v>
      </c>
      <c r="G933" s="230"/>
      <c r="H933" s="203"/>
      <c r="I933" s="231" t="s">
        <v>15</v>
      </c>
      <c r="J933" s="232"/>
      <c r="K933" s="233" t="s">
        <v>16</v>
      </c>
      <c r="L933" s="234"/>
      <c r="M933" s="30"/>
      <c r="N933" s="231" t="s">
        <v>72</v>
      </c>
      <c r="O933" s="232"/>
      <c r="P933" s="233" t="s">
        <v>73</v>
      </c>
      <c r="Q933" s="234"/>
      <c r="R933" s="30"/>
      <c r="S933" s="227" t="s">
        <v>74</v>
      </c>
      <c r="T933" s="228"/>
      <c r="U933" s="229" t="s">
        <v>75</v>
      </c>
      <c r="V933" s="230"/>
      <c r="W933" s="8"/>
      <c r="X933" s="231" t="s">
        <v>76</v>
      </c>
      <c r="Y933" s="232"/>
      <c r="Z933" s="233" t="s">
        <v>77</v>
      </c>
      <c r="AA933" s="234"/>
      <c r="AB933" s="8"/>
      <c r="AC933" s="231" t="s">
        <v>78</v>
      </c>
      <c r="AD933" s="232"/>
      <c r="AE933" s="233" t="s">
        <v>17</v>
      </c>
      <c r="AF933" s="234"/>
      <c r="AG933" s="8"/>
      <c r="AH933" s="231" t="s">
        <v>79</v>
      </c>
      <c r="AI933" s="232"/>
      <c r="AJ933" s="233" t="s">
        <v>80</v>
      </c>
      <c r="AK933" s="234"/>
      <c r="AL933" s="8"/>
      <c r="AM933" s="35" t="s">
        <v>82</v>
      </c>
      <c r="AO933" s="147" t="s">
        <v>83</v>
      </c>
      <c r="AP933" s="4"/>
      <c r="AQ933" s="44"/>
      <c r="AR933" s="44"/>
      <c r="AS933" s="44"/>
      <c r="AT933" s="44"/>
    </row>
    <row r="934" spans="2:46" ht="18.649999999999999" customHeight="1" thickTop="1" thickBot="1">
      <c r="B934" s="55">
        <v>2.68</v>
      </c>
      <c r="D934" s="37">
        <v>1</v>
      </c>
      <c r="E934" s="38">
        <v>0</v>
      </c>
      <c r="F934" s="39">
        <v>0</v>
      </c>
      <c r="G934" s="40">
        <f t="shared" ref="G934" si="3029">-1/($E$8*$B934)</f>
        <v>-0.23849999999999999</v>
      </c>
      <c r="I934" s="37">
        <v>1</v>
      </c>
      <c r="J934" s="41">
        <v>0</v>
      </c>
      <c r="K934" s="39">
        <v>0</v>
      </c>
      <c r="L934" s="40">
        <v>0</v>
      </c>
      <c r="N934" s="37">
        <f t="shared" ref="N934" si="3030">D934*I934+F934*I937-E934*J934-G934*J937</f>
        <v>0.90069952253078733</v>
      </c>
      <c r="O934" s="41">
        <f t="shared" ref="O934" si="3031">(D934*J934+E934*I934+F934*J937+G934*I937)</f>
        <v>0</v>
      </c>
      <c r="P934" s="39">
        <f t="shared" ref="P934" si="3032">D934*K934+F934*K937-E934*L934-G934*L937</f>
        <v>0</v>
      </c>
      <c r="Q934" s="40">
        <f t="shared" ref="Q934" si="3033">(D934*L934+E934*K934+F934*L937+G934*K937)</f>
        <v>-0.23849999999999999</v>
      </c>
      <c r="S934" s="37">
        <v>1</v>
      </c>
      <c r="T934" s="38">
        <v>0</v>
      </c>
      <c r="U934" s="39">
        <v>0</v>
      </c>
      <c r="V934" s="40">
        <f t="shared" ref="V934" si="3034">-1/($T$8*$B934)</f>
        <v>-0.46708208955223873</v>
      </c>
      <c r="X934" s="37">
        <f t="shared" ref="X934" si="3035">N934*S934+P934*S937-O934*T934-Q934*T937</f>
        <v>0.90069952253078733</v>
      </c>
      <c r="Y934" s="41">
        <f t="shared" ref="Y934" si="3036">(N934*T934+O934*S934+P934*T937+Q934*S937)</f>
        <v>0</v>
      </c>
      <c r="Z934" s="39">
        <f t="shared" ref="Z934" si="3037">N934*U934+P934*U937-O934*V934-Q934*V937</f>
        <v>0</v>
      </c>
      <c r="AA934" s="40">
        <f t="shared" ref="AA934" si="3038">(N934*V934+O934*U934+P934*V937+Q934*U937)</f>
        <v>-0.65920061504238392</v>
      </c>
      <c r="AB934" s="8"/>
      <c r="AC934" s="37">
        <v>1</v>
      </c>
      <c r="AD934" s="38">
        <v>0</v>
      </c>
      <c r="AE934" s="39">
        <v>0</v>
      </c>
      <c r="AF934" s="40">
        <v>0</v>
      </c>
      <c r="AH934" s="37">
        <f>X934*AC934+Z934*AC937-Y934*AD934-AA934*AD937</f>
        <v>0.70196775502202091</v>
      </c>
      <c r="AI934" s="41">
        <f>(X934*AD934+Y934*AC934+Z934*AD937+AA934*AC937)</f>
        <v>0</v>
      </c>
      <c r="AJ934" s="39">
        <f>X934*AE934+Z934*AE937-Y934*AF934-AA934*AF937</f>
        <v>0</v>
      </c>
      <c r="AK934" s="40">
        <f>(X934*AF934+Y934*AE934+Z934*AF937+AA934*AE937)</f>
        <v>-0.65920061504238392</v>
      </c>
      <c r="AL934" s="8"/>
      <c r="AM934" s="43">
        <f t="shared" ref="AM934" si="3039">20*LOG((2*$AH$8)/(($AH$8*AH934+AJ934+$AH$8*AH937+AJ937)^2+($AH$8*AI934+AK934+$AH$8*AI937+AK937)^2)^0.5)</f>
        <v>-1.1628730891938541E-2</v>
      </c>
      <c r="AO934" s="148">
        <f t="shared" ref="AO934" si="3040">((AH934^2+AI934^2)/(AH937^2+AI937^2))^0.5</f>
        <v>1.0648783038039336</v>
      </c>
      <c r="AP934" s="4"/>
      <c r="AQ934" s="44"/>
      <c r="AR934" s="44"/>
      <c r="AS934" s="44"/>
      <c r="AT934" s="44"/>
    </row>
    <row r="935" spans="2:46" ht="18.649999999999999" customHeight="1" thickBot="1">
      <c r="D935" s="45"/>
      <c r="G935" s="46"/>
      <c r="I935" s="45"/>
      <c r="L935" s="46"/>
      <c r="N935" s="45"/>
      <c r="Q935" s="46"/>
      <c r="S935" s="45"/>
      <c r="V935" s="46"/>
      <c r="X935" s="45"/>
      <c r="AA935" s="46"/>
      <c r="AC935" s="45"/>
      <c r="AF935" s="46"/>
      <c r="AH935" s="45"/>
      <c r="AK935" s="46"/>
      <c r="AO935" s="149"/>
      <c r="AP935" s="149"/>
      <c r="AQ935" s="44"/>
      <c r="AR935" s="44"/>
      <c r="AS935" s="44"/>
      <c r="AT935" s="44"/>
    </row>
    <row r="936" spans="2:46" ht="18.649999999999999" customHeight="1" thickBot="1">
      <c r="D936" s="227" t="s">
        <v>70</v>
      </c>
      <c r="E936" s="228"/>
      <c r="F936" s="229" t="s">
        <v>71</v>
      </c>
      <c r="G936" s="230"/>
      <c r="H936" s="203"/>
      <c r="I936" s="231" t="s">
        <v>15</v>
      </c>
      <c r="J936" s="232"/>
      <c r="K936" s="233" t="s">
        <v>16</v>
      </c>
      <c r="L936" s="234"/>
      <c r="M936" s="30"/>
      <c r="N936" s="231" t="s">
        <v>72</v>
      </c>
      <c r="O936" s="232"/>
      <c r="P936" s="233" t="s">
        <v>73</v>
      </c>
      <c r="Q936" s="234"/>
      <c r="R936" s="30"/>
      <c r="S936" s="227" t="s">
        <v>74</v>
      </c>
      <c r="T936" s="228"/>
      <c r="U936" s="229" t="s">
        <v>75</v>
      </c>
      <c r="V936" s="230"/>
      <c r="W936" s="8"/>
      <c r="X936" s="231" t="s">
        <v>76</v>
      </c>
      <c r="Y936" s="232"/>
      <c r="Z936" s="233" t="s">
        <v>77</v>
      </c>
      <c r="AA936" s="234"/>
      <c r="AB936" s="8"/>
      <c r="AC936" s="231" t="s">
        <v>78</v>
      </c>
      <c r="AD936" s="232"/>
      <c r="AE936" s="233" t="s">
        <v>17</v>
      </c>
      <c r="AF936" s="234"/>
      <c r="AG936" s="8"/>
      <c r="AH936" s="231" t="s">
        <v>79</v>
      </c>
      <c r="AI936" s="232"/>
      <c r="AJ936" s="233" t="s">
        <v>80</v>
      </c>
      <c r="AK936" s="234"/>
      <c r="AL936" s="8"/>
      <c r="AM936" s="52" t="s">
        <v>84</v>
      </c>
      <c r="AO936" s="150" t="s">
        <v>85</v>
      </c>
      <c r="AP936" s="149"/>
      <c r="AQ936" s="44"/>
      <c r="AR936" s="44"/>
      <c r="AS936" s="44"/>
      <c r="AT936" s="44"/>
    </row>
    <row r="937" spans="2:46" ht="18.649999999999999" customHeight="1" thickTop="1" thickBot="1">
      <c r="D937" s="37">
        <v>0</v>
      </c>
      <c r="E937" s="41">
        <v>0</v>
      </c>
      <c r="F937" s="39">
        <v>1</v>
      </c>
      <c r="G937" s="40">
        <v>0</v>
      </c>
      <c r="I937" s="37">
        <v>0</v>
      </c>
      <c r="J937" s="41">
        <f t="shared" ref="J937" si="3041">IF(0=(1-$J$8*$K$8*$B934^2),10^14,$B934*$K$8/(1-$J$8*$K$8*$B934^2))</f>
        <v>-0.41635420322521027</v>
      </c>
      <c r="K937" s="39">
        <v>1</v>
      </c>
      <c r="L937" s="40">
        <v>0</v>
      </c>
      <c r="N937" s="37">
        <f t="shared" ref="N937" si="3042">D937*I934+F937*I937-E937*J934-G937*J937</f>
        <v>0</v>
      </c>
      <c r="O937" s="41">
        <f t="shared" ref="O937" si="3043">(D937*J934+E937*I934+F937*J937+G937*I937)</f>
        <v>-0.41635420322521027</v>
      </c>
      <c r="P937" s="39">
        <f t="shared" ref="P937" si="3044">D937*K934+F937*K937-E937*L934-G937*L937</f>
        <v>1</v>
      </c>
      <c r="Q937" s="40">
        <f t="shared" ref="Q937" si="3045">(D937*L934+E937*K934+F937*L937+G937*K937)</f>
        <v>0</v>
      </c>
      <c r="S937" s="37">
        <v>0</v>
      </c>
      <c r="T937" s="41">
        <v>0</v>
      </c>
      <c r="U937" s="39">
        <v>1</v>
      </c>
      <c r="V937" s="40">
        <v>0</v>
      </c>
      <c r="X937" s="37">
        <f t="shared" ref="X937" si="3046">N937*S934+P937*S937-O937*T934-Q937*T937</f>
        <v>0</v>
      </c>
      <c r="Y937" s="41">
        <f t="shared" ref="Y937" si="3047">(N937*T934+O937*S934+P937*T937+Q937*S937)</f>
        <v>-0.41635420322521027</v>
      </c>
      <c r="Z937" s="39">
        <f t="shared" ref="Z937" si="3048">N937*U934+P937*U937-O937*V934-Q937*V937</f>
        <v>0.80552840876371135</v>
      </c>
      <c r="AA937" s="40">
        <f t="shared" ref="AA937" si="3049">(N937*V934+O937*U934+P937*V937+Q937*U937)</f>
        <v>0</v>
      </c>
      <c r="AB937" s="8"/>
      <c r="AC937" s="37">
        <v>0</v>
      </c>
      <c r="AD937" s="40">
        <f>-1/($AD$8*$B934)</f>
        <v>-0.30147388059701485</v>
      </c>
      <c r="AE937" s="39">
        <v>1</v>
      </c>
      <c r="AF937" s="40">
        <v>0</v>
      </c>
      <c r="AH937" s="37">
        <f>X937*AC934+Z937*AC937-Y937*AD934-AA937*AD937</f>
        <v>0</v>
      </c>
      <c r="AI937" s="41">
        <f>(X937*AD934+Y937*AC934+Z937*AD937+AA937*AC937)</f>
        <v>-0.65919997854634471</v>
      </c>
      <c r="AJ937" s="39">
        <f>X937*AE934+Z937*AE937-Y937*AF934-AA937*AF937</f>
        <v>0.80552840876371135</v>
      </c>
      <c r="AK937" s="40">
        <f>(X937*AF934+Y937*AE934+Z937*AF937+AA937*AE937)</f>
        <v>0</v>
      </c>
      <c r="AL937" s="8"/>
      <c r="AM937" s="54">
        <f t="shared" ref="AM937" si="3050">(180/PI())*ATAN(-1*(($AH925*AI934+AK934+$AH$8*AI937+AK937)/($AH$8*AH934+AJ934+$AH$8*AH937+AJ937)))</f>
        <v>41.171746004448508</v>
      </c>
      <c r="AO937" s="151">
        <f t="shared" ref="AO937" si="3051">20*LOG(((($AH$8*AH934+AJ934-$AH$8*AH937-AJ937)^2+($AH$8*AI934+AK934-$AH$8*AI937-AK937)^2)/(($AH$8*AH934+AJ934+$AH$8*AH937+AJ937)^2+($AH$8*AI934+AK934+$AH$8*AI937+AK937)^2))^0.5)</f>
        <v>-25.728332977635983</v>
      </c>
      <c r="AP937" s="149"/>
      <c r="AQ937" s="44"/>
      <c r="AR937" s="44"/>
      <c r="AS937" s="44"/>
      <c r="AT937" s="44"/>
    </row>
    <row r="938" spans="2:46" ht="18.649999999999999" customHeight="1">
      <c r="AO938" s="48"/>
    </row>
    <row r="939" spans="2:46" ht="18.649999999999999" customHeight="1" thickBot="1">
      <c r="E939" s="29" t="s">
        <v>9</v>
      </c>
      <c r="J939" s="29" t="s">
        <v>10</v>
      </c>
      <c r="O939" s="29" t="s">
        <v>11</v>
      </c>
      <c r="T939" s="29" t="s">
        <v>12</v>
      </c>
      <c r="Y939" s="29" t="s">
        <v>13</v>
      </c>
      <c r="AD939" s="29" t="s">
        <v>12</v>
      </c>
      <c r="AI939" s="29" t="s">
        <v>81</v>
      </c>
    </row>
    <row r="940" spans="2:46" ht="18.649999999999999" customHeight="1" thickBot="1">
      <c r="B940" s="28"/>
      <c r="D940" s="227" t="s">
        <v>70</v>
      </c>
      <c r="E940" s="228"/>
      <c r="F940" s="229" t="s">
        <v>71</v>
      </c>
      <c r="G940" s="230"/>
      <c r="H940" s="203"/>
      <c r="I940" s="231" t="s">
        <v>15</v>
      </c>
      <c r="J940" s="232"/>
      <c r="K940" s="233" t="s">
        <v>16</v>
      </c>
      <c r="L940" s="234"/>
      <c r="M940" s="30"/>
      <c r="N940" s="231" t="s">
        <v>72</v>
      </c>
      <c r="O940" s="232"/>
      <c r="P940" s="233" t="s">
        <v>73</v>
      </c>
      <c r="Q940" s="234"/>
      <c r="R940" s="30"/>
      <c r="S940" s="227" t="s">
        <v>74</v>
      </c>
      <c r="T940" s="228"/>
      <c r="U940" s="229" t="s">
        <v>75</v>
      </c>
      <c r="V940" s="230"/>
      <c r="W940" s="8"/>
      <c r="X940" s="231" t="s">
        <v>76</v>
      </c>
      <c r="Y940" s="232"/>
      <c r="Z940" s="233" t="s">
        <v>77</v>
      </c>
      <c r="AA940" s="234"/>
      <c r="AB940" s="8"/>
      <c r="AC940" s="231" t="s">
        <v>78</v>
      </c>
      <c r="AD940" s="232"/>
      <c r="AE940" s="233" t="s">
        <v>17</v>
      </c>
      <c r="AF940" s="234"/>
      <c r="AG940" s="8"/>
      <c r="AH940" s="231" t="s">
        <v>79</v>
      </c>
      <c r="AI940" s="232"/>
      <c r="AJ940" s="233" t="s">
        <v>80</v>
      </c>
      <c r="AK940" s="234"/>
      <c r="AL940" s="8"/>
      <c r="AM940" s="35" t="s">
        <v>82</v>
      </c>
      <c r="AO940" s="147" t="s">
        <v>83</v>
      </c>
      <c r="AP940" s="4"/>
      <c r="AQ940" s="44"/>
      <c r="AR940" s="44"/>
      <c r="AS940" s="44"/>
      <c r="AT940" s="44"/>
    </row>
    <row r="941" spans="2:46" ht="18.649999999999999" customHeight="1" thickTop="1" thickBot="1">
      <c r="B941" s="55">
        <v>2.7</v>
      </c>
      <c r="D941" s="37">
        <v>1</v>
      </c>
      <c r="E941" s="38">
        <v>0</v>
      </c>
      <c r="F941" s="39">
        <v>0</v>
      </c>
      <c r="G941" s="40">
        <f t="shared" ref="G941" si="3052">-1/($E$8*$B941)</f>
        <v>-0.2367333333333333</v>
      </c>
      <c r="I941" s="37">
        <v>1</v>
      </c>
      <c r="J941" s="41">
        <v>0</v>
      </c>
      <c r="K941" s="39">
        <v>0</v>
      </c>
      <c r="L941" s="40">
        <v>0</v>
      </c>
      <c r="N941" s="37">
        <f t="shared" ref="N941" si="3053">D941*I941+F941*I944-E941*J941-G941*J944</f>
        <v>0.90220893228388699</v>
      </c>
      <c r="O941" s="41">
        <f t="shared" ref="O941" si="3054">(D941*J941+E941*I941+F941*J944+G941*I944)</f>
        <v>0</v>
      </c>
      <c r="P941" s="39">
        <f t="shared" ref="P941" si="3055">D941*K941+F941*K944-E941*L941-G941*L944</f>
        <v>0</v>
      </c>
      <c r="Q941" s="40">
        <f t="shared" ref="Q941" si="3056">(D941*L941+E941*K941+F941*L944+G941*K944)</f>
        <v>-0.2367333333333333</v>
      </c>
      <c r="S941" s="37">
        <v>1</v>
      </c>
      <c r="T941" s="38">
        <v>0</v>
      </c>
      <c r="U941" s="39">
        <v>0</v>
      </c>
      <c r="V941" s="40">
        <f t="shared" ref="V941" si="3057">-1/($T$8*$B941)</f>
        <v>-0.4636222222222221</v>
      </c>
      <c r="X941" s="37">
        <f t="shared" ref="X941" si="3058">N941*S941+P941*S944-O941*T941-Q941*T944</f>
        <v>0.90220893228388699</v>
      </c>
      <c r="Y941" s="41">
        <f t="shared" ref="Y941" si="3059">(N941*T941+O941*S941+P941*T944+Q941*S944)</f>
        <v>0</v>
      </c>
      <c r="Z941" s="39">
        <f t="shared" ref="Z941" si="3060">N941*U941+P941*U944-O941*V941-Q941*V944</f>
        <v>0</v>
      </c>
      <c r="AA941" s="40">
        <f t="shared" ref="AA941" si="3061">(N941*V941+O941*U941+P941*V944+Q941*U944)</f>
        <v>-0.65501744342752732</v>
      </c>
      <c r="AB941" s="8"/>
      <c r="AC941" s="37">
        <v>1</v>
      </c>
      <c r="AD941" s="38">
        <v>0</v>
      </c>
      <c r="AE941" s="39">
        <v>0</v>
      </c>
      <c r="AF941" s="40">
        <v>0</v>
      </c>
      <c r="AH941" s="37">
        <f>X941*AC941+Z941*AC944-Y941*AD941-AA941*AD944</f>
        <v>0.7062010273145275</v>
      </c>
      <c r="AI941" s="41">
        <f>(X941*AD941+Y941*AC941+Z941*AD944+AA941*AC944)</f>
        <v>0</v>
      </c>
      <c r="AJ941" s="39">
        <f>X941*AE941+Z941*AE944-Y941*AF941-AA941*AF944</f>
        <v>0</v>
      </c>
      <c r="AK941" s="40">
        <f>(X941*AF941+Y941*AE941+Z941*AF944+AA941*AE944)</f>
        <v>-0.65501744342752732</v>
      </c>
      <c r="AL941" s="8"/>
      <c r="AM941" s="43">
        <f t="shared" ref="AM941" si="3062">20*LOG((2*$AH$8)/(($AH$8*AH941+AJ941+$AH$8*AH944+AJ944)^2+($AH$8*AI941+AK941+$AH$8*AI944+AK944)^2)^0.5)</f>
        <v>-1.1344035729762173E-2</v>
      </c>
      <c r="AO941" s="148">
        <f t="shared" ref="AO941" si="3063">((AH941^2+AI941^2)/(AH944^2+AI944^2))^0.5</f>
        <v>1.0781418192700165</v>
      </c>
      <c r="AP941" s="4"/>
      <c r="AQ941" s="44"/>
      <c r="AR941" s="44"/>
      <c r="AS941" s="44"/>
      <c r="AT941" s="44"/>
    </row>
    <row r="942" spans="2:46" ht="18.649999999999999" customHeight="1" thickBot="1">
      <c r="D942" s="45"/>
      <c r="G942" s="46"/>
      <c r="I942" s="45"/>
      <c r="L942" s="46"/>
      <c r="N942" s="45"/>
      <c r="Q942" s="46"/>
      <c r="S942" s="45"/>
      <c r="V942" s="46"/>
      <c r="X942" s="45"/>
      <c r="AA942" s="46"/>
      <c r="AC942" s="45"/>
      <c r="AF942" s="46"/>
      <c r="AH942" s="45"/>
      <c r="AK942" s="46"/>
      <c r="AO942" s="149"/>
      <c r="AP942" s="149"/>
      <c r="AQ942" s="44"/>
      <c r="AR942" s="44"/>
      <c r="AS942" s="44"/>
      <c r="AT942" s="44"/>
    </row>
    <row r="943" spans="2:46" ht="18.649999999999999" customHeight="1" thickBot="1">
      <c r="D943" s="227" t="s">
        <v>70</v>
      </c>
      <c r="E943" s="228"/>
      <c r="F943" s="229" t="s">
        <v>71</v>
      </c>
      <c r="G943" s="230"/>
      <c r="H943" s="203"/>
      <c r="I943" s="231" t="s">
        <v>15</v>
      </c>
      <c r="J943" s="232"/>
      <c r="K943" s="233" t="s">
        <v>16</v>
      </c>
      <c r="L943" s="234"/>
      <c r="M943" s="30"/>
      <c r="N943" s="231" t="s">
        <v>72</v>
      </c>
      <c r="O943" s="232"/>
      <c r="P943" s="233" t="s">
        <v>73</v>
      </c>
      <c r="Q943" s="234"/>
      <c r="R943" s="30"/>
      <c r="S943" s="227" t="s">
        <v>74</v>
      </c>
      <c r="T943" s="228"/>
      <c r="U943" s="229" t="s">
        <v>75</v>
      </c>
      <c r="V943" s="230"/>
      <c r="W943" s="8"/>
      <c r="X943" s="231" t="s">
        <v>76</v>
      </c>
      <c r="Y943" s="232"/>
      <c r="Z943" s="233" t="s">
        <v>77</v>
      </c>
      <c r="AA943" s="234"/>
      <c r="AB943" s="8"/>
      <c r="AC943" s="231" t="s">
        <v>78</v>
      </c>
      <c r="AD943" s="232"/>
      <c r="AE943" s="233" t="s">
        <v>17</v>
      </c>
      <c r="AF943" s="234"/>
      <c r="AG943" s="8"/>
      <c r="AH943" s="231" t="s">
        <v>79</v>
      </c>
      <c r="AI943" s="232"/>
      <c r="AJ943" s="233" t="s">
        <v>80</v>
      </c>
      <c r="AK943" s="234"/>
      <c r="AL943" s="8"/>
      <c r="AM943" s="52" t="s">
        <v>84</v>
      </c>
      <c r="AO943" s="150" t="s">
        <v>85</v>
      </c>
      <c r="AP943" s="149"/>
      <c r="AQ943" s="44"/>
      <c r="AR943" s="44"/>
      <c r="AS943" s="44"/>
      <c r="AT943" s="44"/>
    </row>
    <row r="944" spans="2:46" ht="18.649999999999999" customHeight="1" thickTop="1" thickBot="1">
      <c r="D944" s="37">
        <v>0</v>
      </c>
      <c r="E944" s="41">
        <v>0</v>
      </c>
      <c r="F944" s="39">
        <v>1</v>
      </c>
      <c r="G944" s="40">
        <v>0</v>
      </c>
      <c r="I944" s="37">
        <v>0</v>
      </c>
      <c r="J944" s="41">
        <f t="shared" ref="J944" si="3064">IF(0=(1-$J$8*$K$8*$B941^2),10^14,$B941*$K$8/(1-$J$8*$K$8*$B941^2))</f>
        <v>-0.41308533250962992</v>
      </c>
      <c r="K944" s="39">
        <v>1</v>
      </c>
      <c r="L944" s="40">
        <v>0</v>
      </c>
      <c r="N944" s="37">
        <f t="shared" ref="N944" si="3065">D944*I941+F944*I944-E944*J941-G944*J944</f>
        <v>0</v>
      </c>
      <c r="O944" s="41">
        <f t="shared" ref="O944" si="3066">(D944*J941+E944*I941+F944*J944+G944*I944)</f>
        <v>-0.41308533250962992</v>
      </c>
      <c r="P944" s="39">
        <f t="shared" ref="P944" si="3067">D944*K941+F944*K944-E944*L941-G944*L944</f>
        <v>1</v>
      </c>
      <c r="Q944" s="40">
        <f t="shared" ref="Q944" si="3068">(D944*L941+E944*K941+F944*L944+G944*K944)</f>
        <v>0</v>
      </c>
      <c r="S944" s="37">
        <v>0</v>
      </c>
      <c r="T944" s="41">
        <v>0</v>
      </c>
      <c r="U944" s="39">
        <v>1</v>
      </c>
      <c r="V944" s="40">
        <v>0</v>
      </c>
      <c r="X944" s="37">
        <f t="shared" ref="X944" si="3069">N944*S941+P944*S944-O944*T941-Q944*T944</f>
        <v>0</v>
      </c>
      <c r="Y944" s="41">
        <f t="shared" ref="Y944" si="3070">(N944*T941+O944*S941+P944*T944+Q944*S944)</f>
        <v>-0.41308533250962992</v>
      </c>
      <c r="Z944" s="39">
        <f t="shared" ref="Z944" si="3071">N944*U941+P944*U944-O944*V941-Q944*V944</f>
        <v>0.80848446017447984</v>
      </c>
      <c r="AA944" s="40">
        <f t="shared" ref="AA944" si="3072">(N944*V941+O944*U941+P944*V944+Q944*U944)</f>
        <v>0</v>
      </c>
      <c r="AB944" s="8"/>
      <c r="AC944" s="37">
        <v>0</v>
      </c>
      <c r="AD944" s="40">
        <f>-1/($AD$8*$B941)</f>
        <v>-0.2992407407407407</v>
      </c>
      <c r="AE944" s="39">
        <v>1</v>
      </c>
      <c r="AF944" s="40">
        <v>0</v>
      </c>
      <c r="AH944" s="37">
        <f>X944*AC941+Z944*AC944-Y944*AD941-AA944*AD944</f>
        <v>0</v>
      </c>
      <c r="AI944" s="41">
        <f>(X944*AD941+Y944*AC941+Z944*AD944+AA944*AC944)</f>
        <v>-0.65501682124961913</v>
      </c>
      <c r="AJ944" s="39">
        <f>X944*AE941+Z944*AE944-Y944*AF941-AA944*AF944</f>
        <v>0.80848446017447984</v>
      </c>
      <c r="AK944" s="40">
        <f>(X944*AF941+Y944*AE941+Z944*AF944+AA944*AE944)</f>
        <v>0</v>
      </c>
      <c r="AL944" s="8"/>
      <c r="AM944" s="54">
        <f t="shared" ref="AM944" si="3073">(180/PI())*ATAN(-1*(($AH932*AI941+AK941+$AH$8*AI944+AK944)/($AH$8*AH941+AJ941+$AH$8*AH944+AJ944)))</f>
        <v>40.856155409416708</v>
      </c>
      <c r="AO944" s="151">
        <f t="shared" ref="AO944" si="3074">20*LOG(((($AH$8*AH941+AJ941-$AH$8*AH944-AJ944)^2+($AH$8*AI941+AK941-$AH$8*AI944-AK944)^2)/(($AH$8*AH941+AJ941+$AH$8*AH944+AJ944)^2+($AH$8*AI941+AK941+$AH$8*AI944+AK944)^2))^0.5)</f>
        <v>-25.835838039057286</v>
      </c>
      <c r="AP944" s="149"/>
      <c r="AQ944" s="44"/>
      <c r="AR944" s="44"/>
      <c r="AS944" s="44"/>
      <c r="AT944" s="44"/>
    </row>
    <row r="945" spans="2:46" ht="18.649999999999999" customHeight="1">
      <c r="AO945" s="48"/>
    </row>
    <row r="946" spans="2:46" ht="18.649999999999999" customHeight="1" thickBot="1">
      <c r="E946" s="29" t="s">
        <v>9</v>
      </c>
      <c r="J946" s="29" t="s">
        <v>10</v>
      </c>
      <c r="O946" s="29" t="s">
        <v>11</v>
      </c>
      <c r="T946" s="29" t="s">
        <v>12</v>
      </c>
      <c r="Y946" s="29" t="s">
        <v>13</v>
      </c>
      <c r="AD946" s="29" t="s">
        <v>12</v>
      </c>
      <c r="AI946" s="29" t="s">
        <v>81</v>
      </c>
    </row>
    <row r="947" spans="2:46" ht="18.649999999999999" customHeight="1" thickBot="1">
      <c r="B947" s="28"/>
      <c r="D947" s="227" t="s">
        <v>70</v>
      </c>
      <c r="E947" s="228"/>
      <c r="F947" s="229" t="s">
        <v>71</v>
      </c>
      <c r="G947" s="230"/>
      <c r="H947" s="203"/>
      <c r="I947" s="231" t="s">
        <v>15</v>
      </c>
      <c r="J947" s="232"/>
      <c r="K947" s="233" t="s">
        <v>16</v>
      </c>
      <c r="L947" s="234"/>
      <c r="M947" s="30"/>
      <c r="N947" s="231" t="s">
        <v>72</v>
      </c>
      <c r="O947" s="232"/>
      <c r="P947" s="233" t="s">
        <v>73</v>
      </c>
      <c r="Q947" s="234"/>
      <c r="R947" s="30"/>
      <c r="S947" s="227" t="s">
        <v>74</v>
      </c>
      <c r="T947" s="228"/>
      <c r="U947" s="229" t="s">
        <v>75</v>
      </c>
      <c r="V947" s="230"/>
      <c r="W947" s="8"/>
      <c r="X947" s="231" t="s">
        <v>76</v>
      </c>
      <c r="Y947" s="232"/>
      <c r="Z947" s="233" t="s">
        <v>77</v>
      </c>
      <c r="AA947" s="234"/>
      <c r="AB947" s="8"/>
      <c r="AC947" s="231" t="s">
        <v>78</v>
      </c>
      <c r="AD947" s="232"/>
      <c r="AE947" s="233" t="s">
        <v>17</v>
      </c>
      <c r="AF947" s="234"/>
      <c r="AG947" s="8"/>
      <c r="AH947" s="231" t="s">
        <v>79</v>
      </c>
      <c r="AI947" s="232"/>
      <c r="AJ947" s="233" t="s">
        <v>80</v>
      </c>
      <c r="AK947" s="234"/>
      <c r="AL947" s="8"/>
      <c r="AM947" s="35" t="s">
        <v>82</v>
      </c>
      <c r="AO947" s="147" t="s">
        <v>83</v>
      </c>
      <c r="AP947" s="4"/>
      <c r="AQ947" s="44"/>
      <c r="AR947" s="44"/>
      <c r="AS947" s="44"/>
      <c r="AT947" s="44"/>
    </row>
    <row r="948" spans="2:46" ht="18.649999999999999" customHeight="1" thickTop="1" thickBot="1">
      <c r="B948" s="55">
        <v>2.72</v>
      </c>
      <c r="D948" s="37">
        <v>1</v>
      </c>
      <c r="E948" s="38">
        <v>0</v>
      </c>
      <c r="F948" s="39">
        <v>0</v>
      </c>
      <c r="G948" s="40">
        <f t="shared" ref="G948" si="3075">-1/($E$8*$B948)</f>
        <v>-0.2349926470588235</v>
      </c>
      <c r="I948" s="37">
        <v>1</v>
      </c>
      <c r="J948" s="41">
        <v>0</v>
      </c>
      <c r="K948" s="39">
        <v>0</v>
      </c>
      <c r="L948" s="40">
        <v>0</v>
      </c>
      <c r="N948" s="37">
        <f t="shared" ref="N948" si="3076">D948*I948+F948*I951-E948*J948-G948*J951</f>
        <v>0.90368386387539812</v>
      </c>
      <c r="O948" s="41">
        <f t="shared" ref="O948" si="3077">(D948*J948+E948*I948+F948*J951+G948*I951)</f>
        <v>0</v>
      </c>
      <c r="P948" s="39">
        <f t="shared" ref="P948" si="3078">D948*K948+F948*K951-E948*L948-G948*L951</f>
        <v>0</v>
      </c>
      <c r="Q948" s="40">
        <f t="shared" ref="Q948" si="3079">(D948*L948+E948*K948+F948*L951+G948*K951)</f>
        <v>-0.2349926470588235</v>
      </c>
      <c r="S948" s="37">
        <v>1</v>
      </c>
      <c r="T948" s="38">
        <v>0</v>
      </c>
      <c r="U948" s="39">
        <v>0</v>
      </c>
      <c r="V948" s="40">
        <f t="shared" ref="V948" si="3080">-1/($T$8*$B948)</f>
        <v>-0.46021323529411751</v>
      </c>
      <c r="X948" s="37">
        <f t="shared" ref="X948" si="3081">N948*S948+P948*S951-O948*T948-Q948*T951</f>
        <v>0.90368386387539812</v>
      </c>
      <c r="Y948" s="41">
        <f t="shared" ref="Y948" si="3082">(N948*T948+O948*S948+P948*T951+Q948*S951)</f>
        <v>0</v>
      </c>
      <c r="Z948" s="39">
        <f t="shared" ref="Z948" si="3083">N948*U948+P948*U951-O948*V948-Q948*V951</f>
        <v>0</v>
      </c>
      <c r="AA948" s="40">
        <f t="shared" ref="AA948" si="3084">(N948*V948+O948*U948+P948*V951+Q948*U951)</f>
        <v>-0.65087992173600928</v>
      </c>
      <c r="AB948" s="8"/>
      <c r="AC948" s="37">
        <v>1</v>
      </c>
      <c r="AD948" s="38">
        <v>0</v>
      </c>
      <c r="AE948" s="39">
        <v>0</v>
      </c>
      <c r="AF948" s="40">
        <v>0</v>
      </c>
      <c r="AH948" s="37">
        <f>X948*AC948+Z948*AC951-Y948*AD948-AA948*AD951</f>
        <v>0.7103462047700273</v>
      </c>
      <c r="AI948" s="41">
        <f>(X948*AD948+Y948*AC948+Z948*AD951+AA948*AC951)</f>
        <v>0</v>
      </c>
      <c r="AJ948" s="39">
        <f>X948*AE948+Z948*AE951-Y948*AF948-AA948*AF951</f>
        <v>0</v>
      </c>
      <c r="AK948" s="40">
        <f>(X948*AF948+Y948*AE948+Z948*AF951+AA948*AE951)</f>
        <v>-0.65087992173600928</v>
      </c>
      <c r="AL948" s="8"/>
      <c r="AM948" s="43">
        <f t="shared" ref="AM948" si="3085">20*LOG((2*$AH$8)/(($AH$8*AH948+AJ948+$AH$8*AH951+AJ951)^2+($AH$8*AI948+AK948+$AH$8*AI951+AK951)^2)^0.5)</f>
        <v>-1.1067356339724633E-2</v>
      </c>
      <c r="AO948" s="148">
        <f t="shared" ref="AO948" si="3086">((AH948^2+AI948^2)/(AH951^2+AI951^2))^0.5</f>
        <v>1.0913639289088604</v>
      </c>
      <c r="AP948" s="4"/>
      <c r="AQ948" s="44"/>
      <c r="AR948" s="44"/>
      <c r="AS948" s="44"/>
      <c r="AT948" s="44"/>
    </row>
    <row r="949" spans="2:46" ht="18.649999999999999" customHeight="1" thickBot="1">
      <c r="D949" s="45"/>
      <c r="G949" s="46"/>
      <c r="I949" s="45"/>
      <c r="L949" s="46"/>
      <c r="N949" s="45"/>
      <c r="Q949" s="46"/>
      <c r="S949" s="45"/>
      <c r="V949" s="46"/>
      <c r="X949" s="45"/>
      <c r="AA949" s="46"/>
      <c r="AC949" s="45"/>
      <c r="AF949" s="46"/>
      <c r="AH949" s="45"/>
      <c r="AK949" s="46"/>
      <c r="AO949" s="149"/>
      <c r="AP949" s="149"/>
      <c r="AQ949" s="44"/>
      <c r="AR949" s="44"/>
      <c r="AS949" s="44"/>
      <c r="AT949" s="44"/>
    </row>
    <row r="950" spans="2:46" ht="18.649999999999999" customHeight="1" thickBot="1">
      <c r="D950" s="227" t="s">
        <v>70</v>
      </c>
      <c r="E950" s="228"/>
      <c r="F950" s="229" t="s">
        <v>71</v>
      </c>
      <c r="G950" s="230"/>
      <c r="H950" s="203"/>
      <c r="I950" s="231" t="s">
        <v>15</v>
      </c>
      <c r="J950" s="232"/>
      <c r="K950" s="233" t="s">
        <v>16</v>
      </c>
      <c r="L950" s="234"/>
      <c r="M950" s="30"/>
      <c r="N950" s="231" t="s">
        <v>72</v>
      </c>
      <c r="O950" s="232"/>
      <c r="P950" s="233" t="s">
        <v>73</v>
      </c>
      <c r="Q950" s="234"/>
      <c r="R950" s="30"/>
      <c r="S950" s="227" t="s">
        <v>74</v>
      </c>
      <c r="T950" s="228"/>
      <c r="U950" s="229" t="s">
        <v>75</v>
      </c>
      <c r="V950" s="230"/>
      <c r="W950" s="8"/>
      <c r="X950" s="231" t="s">
        <v>76</v>
      </c>
      <c r="Y950" s="232"/>
      <c r="Z950" s="233" t="s">
        <v>77</v>
      </c>
      <c r="AA950" s="234"/>
      <c r="AB950" s="8"/>
      <c r="AC950" s="231" t="s">
        <v>78</v>
      </c>
      <c r="AD950" s="232"/>
      <c r="AE950" s="233" t="s">
        <v>17</v>
      </c>
      <c r="AF950" s="234"/>
      <c r="AG950" s="8"/>
      <c r="AH950" s="231" t="s">
        <v>79</v>
      </c>
      <c r="AI950" s="232"/>
      <c r="AJ950" s="233" t="s">
        <v>80</v>
      </c>
      <c r="AK950" s="234"/>
      <c r="AL950" s="8"/>
      <c r="AM950" s="52" t="s">
        <v>84</v>
      </c>
      <c r="AO950" s="150" t="s">
        <v>85</v>
      </c>
      <c r="AP950" s="149"/>
      <c r="AQ950" s="44"/>
      <c r="AR950" s="44"/>
      <c r="AS950" s="44"/>
      <c r="AT950" s="44"/>
    </row>
    <row r="951" spans="2:46" ht="18.649999999999999" customHeight="1" thickTop="1" thickBot="1">
      <c r="D951" s="37">
        <v>0</v>
      </c>
      <c r="E951" s="41">
        <v>0</v>
      </c>
      <c r="F951" s="39">
        <v>1</v>
      </c>
      <c r="G951" s="40">
        <v>0</v>
      </c>
      <c r="I951" s="37">
        <v>0</v>
      </c>
      <c r="J951" s="41">
        <f t="shared" ref="J951" si="3087">IF(0=(1-$J$8*$K$8*$B948^2),10^14,$B948*$K$8/(1-$J$8*$K$8*$B948^2))</f>
        <v>-0.40986872283068482</v>
      </c>
      <c r="K951" s="39">
        <v>1</v>
      </c>
      <c r="L951" s="40">
        <v>0</v>
      </c>
      <c r="N951" s="37">
        <f t="shared" ref="N951" si="3088">D951*I948+F951*I951-E951*J948-G951*J951</f>
        <v>0</v>
      </c>
      <c r="O951" s="41">
        <f t="shared" ref="O951" si="3089">(D951*J948+E951*I948+F951*J951+G951*I951)</f>
        <v>-0.40986872283068482</v>
      </c>
      <c r="P951" s="39">
        <f t="shared" ref="P951" si="3090">D951*K948+F951*K951-E951*L948-G951*L951</f>
        <v>1</v>
      </c>
      <c r="Q951" s="40">
        <f t="shared" ref="Q951" si="3091">(D951*L948+E951*K948+F951*L951+G951*K951)</f>
        <v>0</v>
      </c>
      <c r="S951" s="37">
        <v>0</v>
      </c>
      <c r="T951" s="41">
        <v>0</v>
      </c>
      <c r="U951" s="39">
        <v>1</v>
      </c>
      <c r="V951" s="40">
        <v>0</v>
      </c>
      <c r="X951" s="37">
        <f t="shared" ref="X951" si="3092">N951*S948+P951*S951-O951*T948-Q951*T951</f>
        <v>0</v>
      </c>
      <c r="Y951" s="41">
        <f t="shared" ref="Y951" si="3093">(N951*T948+O951*S948+P951*T951+Q951*S951)</f>
        <v>-0.40986872283068482</v>
      </c>
      <c r="Z951" s="39">
        <f t="shared" ref="Z951" si="3094">N951*U948+P951*U951-O951*V948-Q951*V951</f>
        <v>0.81137298902022259</v>
      </c>
      <c r="AA951" s="40">
        <f t="shared" ref="AA951" si="3095">(N951*V948+O951*U948+P951*V951+Q951*U951)</f>
        <v>0</v>
      </c>
      <c r="AB951" s="8"/>
      <c r="AC951" s="37">
        <v>0</v>
      </c>
      <c r="AD951" s="40">
        <f>-1/($AD$8*$B948)</f>
        <v>-0.29704044117647055</v>
      </c>
      <c r="AE951" s="39">
        <v>1</v>
      </c>
      <c r="AF951" s="40">
        <v>0</v>
      </c>
      <c r="AH951" s="37">
        <f>X951*AC948+Z951*AC951-Y951*AD948-AA951*AD951</f>
        <v>0</v>
      </c>
      <c r="AI951" s="41">
        <f>(X951*AD948+Y951*AC948+Z951*AD951+AA951*AC951)</f>
        <v>-0.65087931344792338</v>
      </c>
      <c r="AJ951" s="39">
        <f>X951*AE948+Z951*AE951-Y951*AF948-AA951*AF951</f>
        <v>0.81137298902022259</v>
      </c>
      <c r="AK951" s="40">
        <f>(X951*AF948+Y951*AE948+Z951*AF951+AA951*AE951)</f>
        <v>0</v>
      </c>
      <c r="AL951" s="8"/>
      <c r="AM951" s="54">
        <f t="shared" ref="AM951" si="3096">(180/PI())*ATAN(-1*(($AH939*AI948+AK948+$AH$8*AI951+AK951)/($AH$8*AH948+AJ948+$AH$8*AH951+AJ951)))</f>
        <v>40.545432855945784</v>
      </c>
      <c r="AO951" s="151">
        <f t="shared" ref="AO951" si="3097">20*LOG(((($AH$8*AH948+AJ948-$AH$8*AH951-AJ951)^2+($AH$8*AI948+AK948-$AH$8*AI951-AK951)^2)/(($AH$8*AH948+AJ948+$AH$8*AH951+AJ951)^2+($AH$8*AI948+AK948+$AH$8*AI951+AK951)^2))^0.5)</f>
        <v>-25.942936682927385</v>
      </c>
      <c r="AP951" s="149"/>
      <c r="AQ951" s="44"/>
      <c r="AR951" s="44"/>
      <c r="AS951" s="44"/>
      <c r="AT951" s="44"/>
    </row>
    <row r="952" spans="2:46" ht="18.649999999999999" customHeight="1">
      <c r="AO952" s="48"/>
    </row>
    <row r="953" spans="2:46" ht="18.649999999999999" customHeight="1" thickBot="1">
      <c r="E953" s="29" t="s">
        <v>9</v>
      </c>
      <c r="J953" s="29" t="s">
        <v>10</v>
      </c>
      <c r="O953" s="29" t="s">
        <v>11</v>
      </c>
      <c r="T953" s="29" t="s">
        <v>12</v>
      </c>
      <c r="Y953" s="29" t="s">
        <v>13</v>
      </c>
      <c r="AD953" s="29" t="s">
        <v>12</v>
      </c>
      <c r="AI953" s="29" t="s">
        <v>81</v>
      </c>
    </row>
    <row r="954" spans="2:46" ht="18.649999999999999" customHeight="1" thickBot="1">
      <c r="B954" s="28"/>
      <c r="D954" s="227" t="s">
        <v>70</v>
      </c>
      <c r="E954" s="228"/>
      <c r="F954" s="229" t="s">
        <v>71</v>
      </c>
      <c r="G954" s="230"/>
      <c r="H954" s="203"/>
      <c r="I954" s="231" t="s">
        <v>15</v>
      </c>
      <c r="J954" s="232"/>
      <c r="K954" s="233" t="s">
        <v>16</v>
      </c>
      <c r="L954" s="234"/>
      <c r="M954" s="30"/>
      <c r="N954" s="231" t="s">
        <v>72</v>
      </c>
      <c r="O954" s="232"/>
      <c r="P954" s="233" t="s">
        <v>73</v>
      </c>
      <c r="Q954" s="234"/>
      <c r="R954" s="30"/>
      <c r="S954" s="227" t="s">
        <v>74</v>
      </c>
      <c r="T954" s="228"/>
      <c r="U954" s="229" t="s">
        <v>75</v>
      </c>
      <c r="V954" s="230"/>
      <c r="W954" s="8"/>
      <c r="X954" s="231" t="s">
        <v>76</v>
      </c>
      <c r="Y954" s="232"/>
      <c r="Z954" s="233" t="s">
        <v>77</v>
      </c>
      <c r="AA954" s="234"/>
      <c r="AB954" s="8"/>
      <c r="AC954" s="231" t="s">
        <v>78</v>
      </c>
      <c r="AD954" s="232"/>
      <c r="AE954" s="233" t="s">
        <v>17</v>
      </c>
      <c r="AF954" s="234"/>
      <c r="AG954" s="8"/>
      <c r="AH954" s="231" t="s">
        <v>79</v>
      </c>
      <c r="AI954" s="232"/>
      <c r="AJ954" s="233" t="s">
        <v>80</v>
      </c>
      <c r="AK954" s="234"/>
      <c r="AL954" s="8"/>
      <c r="AM954" s="35" t="s">
        <v>82</v>
      </c>
      <c r="AO954" s="147" t="s">
        <v>83</v>
      </c>
      <c r="AP954" s="4"/>
      <c r="AQ954" s="44"/>
      <c r="AR954" s="44"/>
      <c r="AS954" s="44"/>
      <c r="AT954" s="44"/>
    </row>
    <row r="955" spans="2:46" ht="18.649999999999999" customHeight="1" thickTop="1" thickBot="1">
      <c r="B955" s="55">
        <v>2.74</v>
      </c>
      <c r="D955" s="37">
        <v>1</v>
      </c>
      <c r="E955" s="38">
        <v>0</v>
      </c>
      <c r="F955" s="39">
        <v>0</v>
      </c>
      <c r="G955" s="40">
        <f t="shared" ref="G955" si="3098">-1/($E$8*$B955)</f>
        <v>-0.23327737226277365</v>
      </c>
      <c r="I955" s="37">
        <v>1</v>
      </c>
      <c r="J955" s="41">
        <v>0</v>
      </c>
      <c r="K955" s="39">
        <v>0</v>
      </c>
      <c r="L955" s="40">
        <v>0</v>
      </c>
      <c r="N955" s="37">
        <f t="shared" ref="N955" si="3099">D955*I955+F955*I958-E955*J955-G955*J958</f>
        <v>0.90512536885361006</v>
      </c>
      <c r="O955" s="41">
        <f t="shared" ref="O955" si="3100">(D955*J955+E955*I955+F955*J958+G955*I958)</f>
        <v>0</v>
      </c>
      <c r="P955" s="39">
        <f t="shared" ref="P955" si="3101">D955*K955+F955*K958-E955*L955-G955*L958</f>
        <v>0</v>
      </c>
      <c r="Q955" s="40">
        <f t="shared" ref="Q955" si="3102">(D955*L955+E955*K955+F955*L958+G955*K958)</f>
        <v>-0.23327737226277365</v>
      </c>
      <c r="S955" s="37">
        <v>1</v>
      </c>
      <c r="T955" s="38">
        <v>0</v>
      </c>
      <c r="U955" s="39">
        <v>0</v>
      </c>
      <c r="V955" s="40">
        <f t="shared" ref="V955" si="3103">-1/($T$8*$B955)</f>
        <v>-0.45685401459854008</v>
      </c>
      <c r="X955" s="37">
        <f t="shared" ref="X955" si="3104">N955*S955+P955*S958-O955*T955-Q955*T958</f>
        <v>0.90512536885361006</v>
      </c>
      <c r="Y955" s="41">
        <f t="shared" ref="Y955" si="3105">(N955*T955+O955*S955+P955*T958+Q955*S958)</f>
        <v>0</v>
      </c>
      <c r="Z955" s="39">
        <f t="shared" ref="Z955" si="3106">N955*U955+P955*U958-O955*V955-Q955*V958</f>
        <v>0</v>
      </c>
      <c r="AA955" s="40">
        <f t="shared" ref="AA955" si="3107">(N955*V955+O955*U955+P955*V958+Q955*U958)</f>
        <v>-0.64678753073852979</v>
      </c>
      <c r="AB955" s="8"/>
      <c r="AC955" s="37">
        <v>1</v>
      </c>
      <c r="AD955" s="38">
        <v>0</v>
      </c>
      <c r="AE955" s="39">
        <v>0</v>
      </c>
      <c r="AF955" s="40">
        <v>0</v>
      </c>
      <c r="AH955" s="37">
        <f>X955*AC955+Z955*AC958-Y955*AD955-AA955*AD958</f>
        <v>0.71440566613091117</v>
      </c>
      <c r="AI955" s="41">
        <f>(X955*AD955+Y955*AC955+Z955*AD958+AA955*AC958)</f>
        <v>0</v>
      </c>
      <c r="AJ955" s="39">
        <f>X955*AE955+Z955*AE958-Y955*AF955-AA955*AF958</f>
        <v>0</v>
      </c>
      <c r="AK955" s="40">
        <f>(X955*AF955+Y955*AE955+Z955*AF958+AA955*AE958)</f>
        <v>-0.64678753073852979</v>
      </c>
      <c r="AL955" s="8"/>
      <c r="AM955" s="43">
        <f t="shared" ref="AM955" si="3108">20*LOG((2*$AH$8)/(($AH$8*AH955+AJ955+$AH$8*AH958+AJ958)^2+($AH$8*AI955+AK955+$AH$8*AI958+AK958)^2)^0.5)</f>
        <v>-1.0798457227801319E-2</v>
      </c>
      <c r="AO955" s="148">
        <f t="shared" ref="AO955" si="3109">((AH955^2+AI955^2)/(AH958^2+AI958^2))^0.5</f>
        <v>1.1045456029596079</v>
      </c>
      <c r="AP955" s="4"/>
      <c r="AQ955" s="44"/>
      <c r="AR955" s="44"/>
      <c r="AS955" s="44"/>
      <c r="AT955" s="44"/>
    </row>
    <row r="956" spans="2:46" ht="18.649999999999999" customHeight="1" thickBot="1">
      <c r="D956" s="45"/>
      <c r="G956" s="46"/>
      <c r="I956" s="45"/>
      <c r="L956" s="46"/>
      <c r="N956" s="45"/>
      <c r="Q956" s="46"/>
      <c r="S956" s="45"/>
      <c r="V956" s="46"/>
      <c r="X956" s="45"/>
      <c r="AA956" s="46"/>
      <c r="AC956" s="45"/>
      <c r="AF956" s="46"/>
      <c r="AH956" s="45"/>
      <c r="AK956" s="46"/>
      <c r="AO956" s="149"/>
      <c r="AP956" s="149"/>
      <c r="AQ956" s="44"/>
      <c r="AR956" s="44"/>
      <c r="AS956" s="44"/>
      <c r="AT956" s="44"/>
    </row>
    <row r="957" spans="2:46" ht="18.649999999999999" customHeight="1" thickBot="1">
      <c r="D957" s="227" t="s">
        <v>70</v>
      </c>
      <c r="E957" s="228"/>
      <c r="F957" s="229" t="s">
        <v>71</v>
      </c>
      <c r="G957" s="230"/>
      <c r="H957" s="203"/>
      <c r="I957" s="231" t="s">
        <v>15</v>
      </c>
      <c r="J957" s="232"/>
      <c r="K957" s="233" t="s">
        <v>16</v>
      </c>
      <c r="L957" s="234"/>
      <c r="M957" s="30"/>
      <c r="N957" s="231" t="s">
        <v>72</v>
      </c>
      <c r="O957" s="232"/>
      <c r="P957" s="233" t="s">
        <v>73</v>
      </c>
      <c r="Q957" s="234"/>
      <c r="R957" s="30"/>
      <c r="S957" s="227" t="s">
        <v>74</v>
      </c>
      <c r="T957" s="228"/>
      <c r="U957" s="229" t="s">
        <v>75</v>
      </c>
      <c r="V957" s="230"/>
      <c r="W957" s="8"/>
      <c r="X957" s="231" t="s">
        <v>76</v>
      </c>
      <c r="Y957" s="232"/>
      <c r="Z957" s="233" t="s">
        <v>77</v>
      </c>
      <c r="AA957" s="234"/>
      <c r="AB957" s="8"/>
      <c r="AC957" s="231" t="s">
        <v>78</v>
      </c>
      <c r="AD957" s="232"/>
      <c r="AE957" s="233" t="s">
        <v>17</v>
      </c>
      <c r="AF957" s="234"/>
      <c r="AG957" s="8"/>
      <c r="AH957" s="231" t="s">
        <v>79</v>
      </c>
      <c r="AI957" s="232"/>
      <c r="AJ957" s="233" t="s">
        <v>80</v>
      </c>
      <c r="AK957" s="234"/>
      <c r="AL957" s="8"/>
      <c r="AM957" s="52" t="s">
        <v>84</v>
      </c>
      <c r="AO957" s="150" t="s">
        <v>85</v>
      </c>
      <c r="AP957" s="149"/>
      <c r="AQ957" s="44"/>
      <c r="AR957" s="44"/>
      <c r="AS957" s="44"/>
      <c r="AT957" s="44"/>
    </row>
    <row r="958" spans="2:46" ht="18.649999999999999" customHeight="1" thickTop="1" thickBot="1">
      <c r="D958" s="37">
        <v>0</v>
      </c>
      <c r="E958" s="41">
        <v>0</v>
      </c>
      <c r="F958" s="39">
        <v>1</v>
      </c>
      <c r="G958" s="40">
        <v>0</v>
      </c>
      <c r="I958" s="37">
        <v>0</v>
      </c>
      <c r="J958" s="41">
        <f t="shared" ref="J958" si="3110">IF(0=(1-$J$8*$K$8*$B955^2),10^14,$B955*$K$8/(1-$J$8*$K$8*$B955^2))</f>
        <v>-0.40670310294613204</v>
      </c>
      <c r="K958" s="39">
        <v>1</v>
      </c>
      <c r="L958" s="40">
        <v>0</v>
      </c>
      <c r="N958" s="37">
        <f t="shared" ref="N958" si="3111">D958*I955+F958*I958-E958*J955-G958*J958</f>
        <v>0</v>
      </c>
      <c r="O958" s="41">
        <f t="shared" ref="O958" si="3112">(D958*J955+E958*I955+F958*J958+G958*I958)</f>
        <v>-0.40670310294613204</v>
      </c>
      <c r="P958" s="39">
        <f t="shared" ref="P958" si="3113">D958*K955+F958*K958-E958*L955-G958*L958</f>
        <v>1</v>
      </c>
      <c r="Q958" s="40">
        <f t="shared" ref="Q958" si="3114">(D958*L955+E958*K955+F958*L958+G958*K958)</f>
        <v>0</v>
      </c>
      <c r="S958" s="37">
        <v>0</v>
      </c>
      <c r="T958" s="41">
        <v>0</v>
      </c>
      <c r="U958" s="39">
        <v>1</v>
      </c>
      <c r="V958" s="40">
        <v>0</v>
      </c>
      <c r="X958" s="37">
        <f t="shared" ref="X958" si="3115">N958*S955+P958*S958-O958*T955-Q958*T958</f>
        <v>0</v>
      </c>
      <c r="Y958" s="41">
        <f t="shared" ref="Y958" si="3116">(N958*T955+O958*S955+P958*T958+Q958*S958)</f>
        <v>-0.40670310294613204</v>
      </c>
      <c r="Z958" s="39">
        <f t="shared" ref="Z958" si="3117">N958*U955+P958*U958-O958*V955-Q958*V958</f>
        <v>0.81419605466937628</v>
      </c>
      <c r="AA958" s="40">
        <f t="shared" ref="AA958" si="3118">(N958*V955+O958*U955+P958*V958+Q958*U958)</f>
        <v>0</v>
      </c>
      <c r="AB958" s="8"/>
      <c r="AC958" s="37">
        <v>0</v>
      </c>
      <c r="AD958" s="40">
        <f>-1/($AD$8*$B955)</f>
        <v>-0.29487226277372258</v>
      </c>
      <c r="AE958" s="39">
        <v>1</v>
      </c>
      <c r="AF958" s="40">
        <v>0</v>
      </c>
      <c r="AH958" s="37">
        <f>X958*AC955+Z958*AC958-Y958*AD955-AA958*AD958</f>
        <v>0</v>
      </c>
      <c r="AI958" s="41">
        <f>(X958*AD955+Y958*AC955+Z958*AD958+AA958*AC958)</f>
        <v>-0.64678693592792857</v>
      </c>
      <c r="AJ958" s="39">
        <f>X958*AE955+Z958*AE958-Y958*AF955-AA958*AF958</f>
        <v>0.81419605466937628</v>
      </c>
      <c r="AK958" s="40">
        <f>(X958*AF955+Y958*AE955+Z958*AF958+AA958*AE958)</f>
        <v>0</v>
      </c>
      <c r="AL958" s="8"/>
      <c r="AM958" s="54">
        <f t="shared" ref="AM958" si="3119">(180/PI())*ATAN(-1*(($AH946*AI955+AK955+$AH$8*AI958+AK958)/($AH$8*AH955+AJ955+$AH$8*AH958+AJ958)))</f>
        <v>40.2394651787329</v>
      </c>
      <c r="AO958" s="151">
        <f t="shared" ref="AO958" si="3120">20*LOG(((($AH$8*AH955+AJ955-$AH$8*AH958-AJ958)^2+($AH$8*AI955+AK955-$AH$8*AI958-AK958)^2)/(($AH$8*AH955+AJ955+$AH$8*AH958+AJ958)^2+($AH$8*AI955+AK955+$AH$8*AI958+AK958)^2))^0.5)</f>
        <v>-26.049624098858928</v>
      </c>
      <c r="AP958" s="149"/>
      <c r="AQ958" s="44"/>
      <c r="AR958" s="44"/>
      <c r="AS958" s="44"/>
      <c r="AT958" s="44"/>
    </row>
    <row r="959" spans="2:46" ht="18.649999999999999" customHeight="1">
      <c r="AO959" s="48"/>
    </row>
    <row r="960" spans="2:46" ht="18.649999999999999" customHeight="1" thickBot="1">
      <c r="E960" s="29" t="s">
        <v>9</v>
      </c>
      <c r="J960" s="29" t="s">
        <v>10</v>
      </c>
      <c r="O960" s="29" t="s">
        <v>11</v>
      </c>
      <c r="T960" s="29" t="s">
        <v>12</v>
      </c>
      <c r="Y960" s="29" t="s">
        <v>13</v>
      </c>
      <c r="AD960" s="29" t="s">
        <v>12</v>
      </c>
      <c r="AI960" s="29" t="s">
        <v>81</v>
      </c>
    </row>
    <row r="961" spans="2:46" ht="18.649999999999999" customHeight="1" thickBot="1">
      <c r="B961" s="28"/>
      <c r="D961" s="227" t="s">
        <v>70</v>
      </c>
      <c r="E961" s="228"/>
      <c r="F961" s="229" t="s">
        <v>71</v>
      </c>
      <c r="G961" s="230"/>
      <c r="H961" s="203"/>
      <c r="I961" s="231" t="s">
        <v>15</v>
      </c>
      <c r="J961" s="232"/>
      <c r="K961" s="233" t="s">
        <v>16</v>
      </c>
      <c r="L961" s="234"/>
      <c r="M961" s="30"/>
      <c r="N961" s="231" t="s">
        <v>72</v>
      </c>
      <c r="O961" s="232"/>
      <c r="P961" s="233" t="s">
        <v>73</v>
      </c>
      <c r="Q961" s="234"/>
      <c r="R961" s="30"/>
      <c r="S961" s="227" t="s">
        <v>74</v>
      </c>
      <c r="T961" s="228"/>
      <c r="U961" s="229" t="s">
        <v>75</v>
      </c>
      <c r="V961" s="230"/>
      <c r="W961" s="8"/>
      <c r="X961" s="231" t="s">
        <v>76</v>
      </c>
      <c r="Y961" s="232"/>
      <c r="Z961" s="233" t="s">
        <v>77</v>
      </c>
      <c r="AA961" s="234"/>
      <c r="AB961" s="8"/>
      <c r="AC961" s="231" t="s">
        <v>78</v>
      </c>
      <c r="AD961" s="232"/>
      <c r="AE961" s="233" t="s">
        <v>17</v>
      </c>
      <c r="AF961" s="234"/>
      <c r="AG961" s="8"/>
      <c r="AH961" s="231" t="s">
        <v>79</v>
      </c>
      <c r="AI961" s="232"/>
      <c r="AJ961" s="233" t="s">
        <v>80</v>
      </c>
      <c r="AK961" s="234"/>
      <c r="AL961" s="8"/>
      <c r="AM961" s="35" t="s">
        <v>82</v>
      </c>
      <c r="AO961" s="147" t="s">
        <v>83</v>
      </c>
      <c r="AP961" s="4"/>
      <c r="AQ961" s="44"/>
      <c r="AR961" s="44"/>
      <c r="AS961" s="44"/>
      <c r="AT961" s="44"/>
    </row>
    <row r="962" spans="2:46" ht="18.649999999999999" customHeight="1" thickTop="1" thickBot="1">
      <c r="B962" s="55">
        <v>2.76</v>
      </c>
      <c r="D962" s="37">
        <v>1</v>
      </c>
      <c r="E962" s="38">
        <v>0</v>
      </c>
      <c r="F962" s="39">
        <v>0</v>
      </c>
      <c r="G962" s="40">
        <f t="shared" ref="G962" si="3121">-1/($E$8*$B962)</f>
        <v>-0.23158695652173913</v>
      </c>
      <c r="I962" s="37">
        <v>1</v>
      </c>
      <c r="J962" s="41">
        <v>0</v>
      </c>
      <c r="K962" s="39">
        <v>0</v>
      </c>
      <c r="L962" s="40">
        <v>0</v>
      </c>
      <c r="N962" s="37">
        <f t="shared" ref="N962" si="3122">D962*I962+F962*I965-E962*J962-G962*J965</f>
        <v>0.9065344586409535</v>
      </c>
      <c r="O962" s="41">
        <f t="shared" ref="O962" si="3123">(D962*J962+E962*I962+F962*J965+G962*I965)</f>
        <v>0</v>
      </c>
      <c r="P962" s="39">
        <f t="shared" ref="P962" si="3124">D962*K962+F962*K965-E962*L962-G962*L965</f>
        <v>0</v>
      </c>
      <c r="Q962" s="40">
        <f t="shared" ref="Q962" si="3125">(D962*L962+E962*K962+F962*L965+G962*K965)</f>
        <v>-0.23158695652173913</v>
      </c>
      <c r="S962" s="37">
        <v>1</v>
      </c>
      <c r="T962" s="38">
        <v>0</v>
      </c>
      <c r="U962" s="39">
        <v>0</v>
      </c>
      <c r="V962" s="40">
        <f t="shared" ref="V962" si="3126">-1/($T$8*$B962)</f>
        <v>-0.4535434782608696</v>
      </c>
      <c r="X962" s="37">
        <f t="shared" ref="X962" si="3127">N962*S962+P962*S965-O962*T962-Q962*T965</f>
        <v>0.9065344586409535</v>
      </c>
      <c r="Y962" s="41">
        <f t="shared" ref="Y962" si="3128">(N962*T962+O962*S962+P962*T965+Q962*S965)</f>
        <v>0</v>
      </c>
      <c r="Z962" s="39">
        <f t="shared" ref="Z962" si="3129">N962*U962+P962*U965-O962*V962-Q962*V965</f>
        <v>0</v>
      </c>
      <c r="AA962" s="40">
        <f t="shared" ref="AA962" si="3130">(N962*V962+O962*U962+P962*V965+Q962*U965)</f>
        <v>-0.64273974805709166</v>
      </c>
      <c r="AB962" s="8"/>
      <c r="AC962" s="37">
        <v>1</v>
      </c>
      <c r="AD962" s="38">
        <v>0</v>
      </c>
      <c r="AE962" s="39">
        <v>0</v>
      </c>
      <c r="AF962" s="40">
        <v>0</v>
      </c>
      <c r="AH962" s="37">
        <f>X962*AC962+Z962*AC965-Y962*AD962-AA962*AD965</f>
        <v>0.71838171246605231</v>
      </c>
      <c r="AI962" s="41">
        <f>(X962*AD962+Y962*AC962+Z962*AD965+AA962*AC965)</f>
        <v>0</v>
      </c>
      <c r="AJ962" s="39">
        <f>X962*AE962+Z962*AE965-Y962*AF962-AA962*AF965</f>
        <v>0</v>
      </c>
      <c r="AK962" s="40">
        <f>(X962*AF962+Y962*AE962+Z962*AF965+AA962*AE965)</f>
        <v>-0.64273974805709166</v>
      </c>
      <c r="AL962" s="8"/>
      <c r="AM962" s="43">
        <f t="shared" ref="AM962" si="3131">20*LOG((2*$AH$8)/(($AH$8*AH962+AJ962+$AH$8*AH965+AJ965)^2+($AH$8*AI962+AK962+$AH$8*AI965+AK965)^2)^0.5)</f>
        <v>-1.0537108719897983E-2</v>
      </c>
      <c r="AO962" s="148">
        <f t="shared" ref="AO962" si="3132">((AH962^2+AI962^2)/(AH965^2+AI965^2))^0.5</f>
        <v>1.1176877808325183</v>
      </c>
      <c r="AP962" s="4"/>
      <c r="AQ962" s="44"/>
      <c r="AR962" s="44"/>
      <c r="AS962" s="44"/>
      <c r="AT962" s="44"/>
    </row>
    <row r="963" spans="2:46" ht="18.649999999999999" customHeight="1" thickBot="1">
      <c r="D963" s="45"/>
      <c r="G963" s="46"/>
      <c r="I963" s="45"/>
      <c r="L963" s="46"/>
      <c r="N963" s="45"/>
      <c r="Q963" s="46"/>
      <c r="S963" s="45"/>
      <c r="V963" s="46"/>
      <c r="X963" s="45"/>
      <c r="AA963" s="46"/>
      <c r="AC963" s="45"/>
      <c r="AF963" s="46"/>
      <c r="AH963" s="45"/>
      <c r="AK963" s="46"/>
      <c r="AO963" s="149"/>
      <c r="AP963" s="149"/>
      <c r="AQ963" s="44"/>
      <c r="AR963" s="44"/>
      <c r="AS963" s="44"/>
      <c r="AT963" s="44"/>
    </row>
    <row r="964" spans="2:46" ht="18.649999999999999" customHeight="1" thickBot="1">
      <c r="D964" s="227" t="s">
        <v>70</v>
      </c>
      <c r="E964" s="228"/>
      <c r="F964" s="229" t="s">
        <v>71</v>
      </c>
      <c r="G964" s="230"/>
      <c r="H964" s="203"/>
      <c r="I964" s="231" t="s">
        <v>15</v>
      </c>
      <c r="J964" s="232"/>
      <c r="K964" s="233" t="s">
        <v>16</v>
      </c>
      <c r="L964" s="234"/>
      <c r="M964" s="30"/>
      <c r="N964" s="231" t="s">
        <v>72</v>
      </c>
      <c r="O964" s="232"/>
      <c r="P964" s="233" t="s">
        <v>73</v>
      </c>
      <c r="Q964" s="234"/>
      <c r="R964" s="30"/>
      <c r="S964" s="227" t="s">
        <v>74</v>
      </c>
      <c r="T964" s="228"/>
      <c r="U964" s="229" t="s">
        <v>75</v>
      </c>
      <c r="V964" s="230"/>
      <c r="W964" s="8"/>
      <c r="X964" s="231" t="s">
        <v>76</v>
      </c>
      <c r="Y964" s="232"/>
      <c r="Z964" s="233" t="s">
        <v>77</v>
      </c>
      <c r="AA964" s="234"/>
      <c r="AB964" s="8"/>
      <c r="AC964" s="231" t="s">
        <v>78</v>
      </c>
      <c r="AD964" s="232"/>
      <c r="AE964" s="233" t="s">
        <v>17</v>
      </c>
      <c r="AF964" s="234"/>
      <c r="AG964" s="8"/>
      <c r="AH964" s="231" t="s">
        <v>79</v>
      </c>
      <c r="AI964" s="232"/>
      <c r="AJ964" s="233" t="s">
        <v>80</v>
      </c>
      <c r="AK964" s="234"/>
      <c r="AL964" s="8"/>
      <c r="AM964" s="52" t="s">
        <v>84</v>
      </c>
      <c r="AO964" s="150" t="s">
        <v>85</v>
      </c>
      <c r="AP964" s="149"/>
      <c r="AQ964" s="44"/>
      <c r="AR964" s="44"/>
      <c r="AS964" s="44"/>
      <c r="AT964" s="44"/>
    </row>
    <row r="965" spans="2:46" ht="18.649999999999999" customHeight="1" thickTop="1" thickBot="1">
      <c r="D965" s="37">
        <v>0</v>
      </c>
      <c r="E965" s="41">
        <v>0</v>
      </c>
      <c r="F965" s="39">
        <v>1</v>
      </c>
      <c r="G965" s="40">
        <v>0</v>
      </c>
      <c r="I965" s="37">
        <v>0</v>
      </c>
      <c r="J965" s="41">
        <f t="shared" ref="J965" si="3133">IF(0=(1-$J$8*$K$8*$B962^2),10^14,$B962*$K$8/(1-$J$8*$K$8*$B962^2))</f>
        <v>-0.40358724326632311</v>
      </c>
      <c r="K965" s="39">
        <v>1</v>
      </c>
      <c r="L965" s="40">
        <v>0</v>
      </c>
      <c r="N965" s="37">
        <f t="shared" ref="N965" si="3134">D965*I962+F965*I965-E965*J962-G965*J965</f>
        <v>0</v>
      </c>
      <c r="O965" s="41">
        <f t="shared" ref="O965" si="3135">(D965*J962+E965*I962+F965*J965+G965*I965)</f>
        <v>-0.40358724326632311</v>
      </c>
      <c r="P965" s="39">
        <f t="shared" ref="P965" si="3136">D965*K962+F965*K965-E965*L962-G965*L965</f>
        <v>1</v>
      </c>
      <c r="Q965" s="40">
        <f t="shared" ref="Q965" si="3137">(D965*L962+E965*K962+F965*L965+G965*K965)</f>
        <v>0</v>
      </c>
      <c r="S965" s="37">
        <v>0</v>
      </c>
      <c r="T965" s="41">
        <v>0</v>
      </c>
      <c r="U965" s="39">
        <v>1</v>
      </c>
      <c r="V965" s="40">
        <v>0</v>
      </c>
      <c r="X965" s="37">
        <f t="shared" ref="X965" si="3138">N965*S962+P965*S965-O965*T962-Q965*T965</f>
        <v>0</v>
      </c>
      <c r="Y965" s="41">
        <f t="shared" ref="Y965" si="3139">(N965*T962+O965*S962+P965*T965+Q965*S965)</f>
        <v>-0.40358724326632311</v>
      </c>
      <c r="Z965" s="39">
        <f t="shared" ref="Z965" si="3140">N965*U962+P965*U965-O965*V962-Q965*V965</f>
        <v>0.8169556379072761</v>
      </c>
      <c r="AA965" s="40">
        <f t="shared" ref="AA965" si="3141">(N965*V962+O965*U962+P965*V965+Q965*U965)</f>
        <v>0</v>
      </c>
      <c r="AB965" s="8"/>
      <c r="AC965" s="37">
        <v>0</v>
      </c>
      <c r="AD965" s="40">
        <f>-1/($AD$8*$B962)</f>
        <v>-0.29273550724637681</v>
      </c>
      <c r="AE965" s="39">
        <v>1</v>
      </c>
      <c r="AF965" s="40">
        <v>0</v>
      </c>
      <c r="AH965" s="37">
        <f>X965*AC962+Z965*AC965-Y965*AD962-AA965*AD965</f>
        <v>0</v>
      </c>
      <c r="AI965" s="41">
        <f>(X965*AD962+Y965*AC962+Z965*AD965+AA965*AC965)</f>
        <v>-0.64273916632689687</v>
      </c>
      <c r="AJ965" s="39">
        <f>X965*AE962+Z965*AE965-Y965*AF962-AA965*AF965</f>
        <v>0.8169556379072761</v>
      </c>
      <c r="AK965" s="40">
        <f>(X965*AF962+Y965*AE962+Z965*AF965+AA965*AE965)</f>
        <v>0</v>
      </c>
      <c r="AL965" s="8"/>
      <c r="AM965" s="54">
        <f t="shared" ref="AM965" si="3142">(180/PI())*ATAN(-1*(($AH953*AI962+AK962+$AH$8*AI965+AK965)/($AH$8*AH962+AJ962+$AH$8*AH965+AJ965)))</f>
        <v>39.938142737079495</v>
      </c>
      <c r="AO965" s="151">
        <f t="shared" ref="AO965" si="3143">20*LOG(((($AH$8*AH962+AJ962-$AH$8*AH965-AJ965)^2+($AH$8*AI962+AK962-$AH$8*AI965-AK965)^2)/(($AH$8*AH962+AJ962+$AH$8*AH965+AJ965)^2+($AH$8*AI962+AK962+$AH$8*AI965+AK965)^2))^0.5)</f>
        <v>-26.155895991698944</v>
      </c>
      <c r="AP965" s="149"/>
      <c r="AQ965" s="44"/>
      <c r="AR965" s="44"/>
      <c r="AS965" s="44"/>
      <c r="AT965" s="44"/>
    </row>
    <row r="966" spans="2:46" ht="18.649999999999999" customHeight="1">
      <c r="AO966" s="48"/>
    </row>
    <row r="967" spans="2:46" ht="18.649999999999999" customHeight="1" thickBot="1">
      <c r="E967" s="29" t="s">
        <v>9</v>
      </c>
      <c r="J967" s="29" t="s">
        <v>10</v>
      </c>
      <c r="O967" s="29" t="s">
        <v>11</v>
      </c>
      <c r="T967" s="29" t="s">
        <v>12</v>
      </c>
      <c r="Y967" s="29" t="s">
        <v>13</v>
      </c>
      <c r="AD967" s="29" t="s">
        <v>12</v>
      </c>
      <c r="AI967" s="29" t="s">
        <v>81</v>
      </c>
    </row>
    <row r="968" spans="2:46" ht="18.649999999999999" customHeight="1" thickBot="1">
      <c r="B968" s="28"/>
      <c r="D968" s="227" t="s">
        <v>70</v>
      </c>
      <c r="E968" s="228"/>
      <c r="F968" s="229" t="s">
        <v>71</v>
      </c>
      <c r="G968" s="230"/>
      <c r="H968" s="203"/>
      <c r="I968" s="231" t="s">
        <v>15</v>
      </c>
      <c r="J968" s="232"/>
      <c r="K968" s="233" t="s">
        <v>16</v>
      </c>
      <c r="L968" s="234"/>
      <c r="M968" s="30"/>
      <c r="N968" s="231" t="s">
        <v>72</v>
      </c>
      <c r="O968" s="232"/>
      <c r="P968" s="233" t="s">
        <v>73</v>
      </c>
      <c r="Q968" s="234"/>
      <c r="R968" s="30"/>
      <c r="S968" s="227" t="s">
        <v>74</v>
      </c>
      <c r="T968" s="228"/>
      <c r="U968" s="229" t="s">
        <v>75</v>
      </c>
      <c r="V968" s="230"/>
      <c r="W968" s="8"/>
      <c r="X968" s="231" t="s">
        <v>76</v>
      </c>
      <c r="Y968" s="232"/>
      <c r="Z968" s="233" t="s">
        <v>77</v>
      </c>
      <c r="AA968" s="234"/>
      <c r="AB968" s="8"/>
      <c r="AC968" s="231" t="s">
        <v>78</v>
      </c>
      <c r="AD968" s="232"/>
      <c r="AE968" s="233" t="s">
        <v>17</v>
      </c>
      <c r="AF968" s="234"/>
      <c r="AG968" s="8"/>
      <c r="AH968" s="231" t="s">
        <v>79</v>
      </c>
      <c r="AI968" s="232"/>
      <c r="AJ968" s="233" t="s">
        <v>80</v>
      </c>
      <c r="AK968" s="234"/>
      <c r="AL968" s="8"/>
      <c r="AM968" s="35" t="s">
        <v>82</v>
      </c>
      <c r="AO968" s="147" t="s">
        <v>83</v>
      </c>
      <c r="AP968" s="4"/>
      <c r="AQ968" s="44"/>
      <c r="AR968" s="44"/>
      <c r="AS968" s="44"/>
      <c r="AT968" s="44"/>
    </row>
    <row r="969" spans="2:46" ht="18.649999999999999" customHeight="1" thickTop="1" thickBot="1">
      <c r="B969" s="55">
        <v>2.78</v>
      </c>
      <c r="D969" s="37">
        <v>1</v>
      </c>
      <c r="E969" s="38">
        <v>0</v>
      </c>
      <c r="F969" s="39">
        <v>0</v>
      </c>
      <c r="G969" s="40">
        <f t="shared" ref="G969" si="3144">-1/($E$8*$B969)</f>
        <v>-0.22992086330935252</v>
      </c>
      <c r="I969" s="37">
        <v>1</v>
      </c>
      <c r="J969" s="41">
        <v>0</v>
      </c>
      <c r="K969" s="39">
        <v>0</v>
      </c>
      <c r="L969" s="40">
        <v>0</v>
      </c>
      <c r="N969" s="37">
        <f t="shared" ref="N969" si="3145">D969*I969+F969*I972-E969*J969-G969*J972</f>
        <v>0.90791210637211073</v>
      </c>
      <c r="O969" s="41">
        <f t="shared" ref="O969" si="3146">(D969*J969+E969*I969+F969*J972+G969*I972)</f>
        <v>0</v>
      </c>
      <c r="P969" s="39">
        <f t="shared" ref="P969" si="3147">D969*K969+F969*K972-E969*L969-G969*L972</f>
        <v>0</v>
      </c>
      <c r="Q969" s="40">
        <f t="shared" ref="Q969" si="3148">(D969*L969+E969*K969+F969*L972+G969*K972)</f>
        <v>-0.22992086330935252</v>
      </c>
      <c r="S969" s="37">
        <v>1</v>
      </c>
      <c r="T969" s="38">
        <v>0</v>
      </c>
      <c r="U969" s="39">
        <v>0</v>
      </c>
      <c r="V969" s="40">
        <f t="shared" ref="V969" si="3149">-1/($T$8*$B969)</f>
        <v>-0.45028057553956835</v>
      </c>
      <c r="X969" s="37">
        <f t="shared" ref="X969" si="3150">N969*S969+P969*S972-O969*T969-Q969*T972</f>
        <v>0.90791210637211073</v>
      </c>
      <c r="Y969" s="41">
        <f t="shared" ref="Y969" si="3151">(N969*T969+O969*S969+P969*T972+Q969*S972)</f>
        <v>0</v>
      </c>
      <c r="Z969" s="39">
        <f t="shared" ref="Z969" si="3152">N969*U969+P969*U972-O969*V969-Q969*V972</f>
        <v>0</v>
      </c>
      <c r="AA969" s="40">
        <f t="shared" ref="AA969" si="3153">(N969*V969+O969*U969+P969*V972+Q969*U972)</f>
        <v>-0.63873604910592841</v>
      </c>
      <c r="AB969" s="8"/>
      <c r="AC969" s="37">
        <v>1</v>
      </c>
      <c r="AD969" s="38">
        <v>0</v>
      </c>
      <c r="AE969" s="39">
        <v>0</v>
      </c>
      <c r="AF969" s="40">
        <v>0</v>
      </c>
      <c r="AH969" s="37">
        <f>X969*AC969+Z969*AC972-Y969*AD969-AA969*AD972</f>
        <v>0.72227657008609092</v>
      </c>
      <c r="AI969" s="41">
        <f>(X969*AD969+Y969*AC969+Z969*AD972+AA969*AC972)</f>
        <v>0</v>
      </c>
      <c r="AJ969" s="39">
        <f>X969*AE969+Z969*AE972-Y969*AF969-AA969*AF972</f>
        <v>0</v>
      </c>
      <c r="AK969" s="40">
        <f>(X969*AF969+Y969*AE969+Z969*AF972+AA969*AE972)</f>
        <v>-0.63873604910592841</v>
      </c>
      <c r="AL969" s="8"/>
      <c r="AM969" s="43">
        <f t="shared" ref="AM969" si="3154">20*LOG((2*$AH$8)/(($AH$8*AH969+AJ969+$AH$8*AH972+AJ972)^2+($AH$8*AI969+AK969+$AH$8*AI972+AK972)^2)^0.5)</f>
        <v>-1.0283086984925921E-2</v>
      </c>
      <c r="AO969" s="148">
        <f t="shared" ref="AO969" si="3155">((AH969^2+AI969^2)/(AH972^2+AI972^2))^0.5</f>
        <v>1.1307913723577927</v>
      </c>
      <c r="AP969" s="4"/>
      <c r="AQ969" s="44"/>
      <c r="AR969" s="44"/>
      <c r="AS969" s="44"/>
      <c r="AT969" s="44"/>
    </row>
    <row r="970" spans="2:46" ht="18.649999999999999" customHeight="1" thickBot="1">
      <c r="D970" s="45"/>
      <c r="G970" s="46"/>
      <c r="I970" s="45"/>
      <c r="L970" s="46"/>
      <c r="N970" s="45"/>
      <c r="Q970" s="46"/>
      <c r="S970" s="45"/>
      <c r="V970" s="46"/>
      <c r="X970" s="45"/>
      <c r="AA970" s="46"/>
      <c r="AC970" s="45"/>
      <c r="AF970" s="46"/>
      <c r="AH970" s="45"/>
      <c r="AK970" s="46"/>
      <c r="AO970" s="149"/>
      <c r="AP970" s="149"/>
      <c r="AQ970" s="44"/>
      <c r="AR970" s="44"/>
      <c r="AS970" s="44"/>
      <c r="AT970" s="44"/>
    </row>
    <row r="971" spans="2:46" ht="18.649999999999999" customHeight="1" thickBot="1">
      <c r="D971" s="227" t="s">
        <v>70</v>
      </c>
      <c r="E971" s="228"/>
      <c r="F971" s="229" t="s">
        <v>71</v>
      </c>
      <c r="G971" s="230"/>
      <c r="H971" s="203"/>
      <c r="I971" s="231" t="s">
        <v>15</v>
      </c>
      <c r="J971" s="232"/>
      <c r="K971" s="233" t="s">
        <v>16</v>
      </c>
      <c r="L971" s="234"/>
      <c r="M971" s="30"/>
      <c r="N971" s="231" t="s">
        <v>72</v>
      </c>
      <c r="O971" s="232"/>
      <c r="P971" s="233" t="s">
        <v>73</v>
      </c>
      <c r="Q971" s="234"/>
      <c r="R971" s="30"/>
      <c r="S971" s="227" t="s">
        <v>74</v>
      </c>
      <c r="T971" s="228"/>
      <c r="U971" s="229" t="s">
        <v>75</v>
      </c>
      <c r="V971" s="230"/>
      <c r="W971" s="8"/>
      <c r="X971" s="231" t="s">
        <v>76</v>
      </c>
      <c r="Y971" s="232"/>
      <c r="Z971" s="233" t="s">
        <v>77</v>
      </c>
      <c r="AA971" s="234"/>
      <c r="AB971" s="8"/>
      <c r="AC971" s="231" t="s">
        <v>78</v>
      </c>
      <c r="AD971" s="232"/>
      <c r="AE971" s="233" t="s">
        <v>17</v>
      </c>
      <c r="AF971" s="234"/>
      <c r="AG971" s="8"/>
      <c r="AH971" s="231" t="s">
        <v>79</v>
      </c>
      <c r="AI971" s="232"/>
      <c r="AJ971" s="233" t="s">
        <v>80</v>
      </c>
      <c r="AK971" s="234"/>
      <c r="AL971" s="8"/>
      <c r="AM971" s="52" t="s">
        <v>84</v>
      </c>
      <c r="AO971" s="150" t="s">
        <v>85</v>
      </c>
      <c r="AP971" s="149"/>
      <c r="AQ971" s="44"/>
      <c r="AR971" s="44"/>
      <c r="AS971" s="44"/>
      <c r="AT971" s="44"/>
    </row>
    <row r="972" spans="2:46" ht="18.649999999999999" customHeight="1" thickTop="1" thickBot="1">
      <c r="D972" s="37">
        <v>0</v>
      </c>
      <c r="E972" s="41">
        <v>0</v>
      </c>
      <c r="F972" s="39">
        <v>1</v>
      </c>
      <c r="G972" s="40">
        <v>0</v>
      </c>
      <c r="I972" s="37">
        <v>0</v>
      </c>
      <c r="J972" s="41">
        <f t="shared" ref="J972" si="3156">IF(0=(1-$J$8*$K$8*$B969^2),10^14,$B969*$K$8/(1-$J$8*$K$8*$B969^2))</f>
        <v>-0.40051995413738239</v>
      </c>
      <c r="K972" s="39">
        <v>1</v>
      </c>
      <c r="L972" s="40">
        <v>0</v>
      </c>
      <c r="N972" s="37">
        <f t="shared" ref="N972" si="3157">D972*I969+F972*I972-E972*J969-G972*J972</f>
        <v>0</v>
      </c>
      <c r="O972" s="41">
        <f t="shared" ref="O972" si="3158">(D972*J969+E972*I969+F972*J972+G972*I972)</f>
        <v>-0.40051995413738239</v>
      </c>
      <c r="P972" s="39">
        <f t="shared" ref="P972" si="3159">D972*K969+F972*K972-E972*L969-G972*L972</f>
        <v>1</v>
      </c>
      <c r="Q972" s="40">
        <f t="shared" ref="Q972" si="3160">(D972*L969+E972*K969+F972*L972+G972*K972)</f>
        <v>0</v>
      </c>
      <c r="S972" s="37">
        <v>0</v>
      </c>
      <c r="T972" s="41">
        <v>0</v>
      </c>
      <c r="U972" s="39">
        <v>1</v>
      </c>
      <c r="V972" s="40">
        <v>0</v>
      </c>
      <c r="X972" s="37">
        <f t="shared" ref="X972" si="3161">N972*S969+P972*S972-O972*T969-Q972*T972</f>
        <v>0</v>
      </c>
      <c r="Y972" s="41">
        <f t="shared" ref="Y972" si="3162">(N972*T969+O972*S969+P972*T972+Q972*S972)</f>
        <v>-0.40051995413738239</v>
      </c>
      <c r="Z972" s="39">
        <f t="shared" ref="Z972" si="3163">N972*U969+P972*U972-O972*V969-Q972*V972</f>
        <v>0.81965364453593792</v>
      </c>
      <c r="AA972" s="40">
        <f t="shared" ref="AA972" si="3164">(N972*V969+O972*U969+P972*V972+Q972*U972)</f>
        <v>0</v>
      </c>
      <c r="AB972" s="8"/>
      <c r="AC972" s="37">
        <v>0</v>
      </c>
      <c r="AD972" s="40">
        <f>-1/($AD$8*$B969)</f>
        <v>-0.29062949640287772</v>
      </c>
      <c r="AE972" s="39">
        <v>1</v>
      </c>
      <c r="AF972" s="40">
        <v>0</v>
      </c>
      <c r="AH972" s="37">
        <f>X972*AC969+Z972*AC972-Y972*AD969-AA972*AD972</f>
        <v>0</v>
      </c>
      <c r="AI972" s="41">
        <f>(X972*AD969+Y972*AC969+Z972*AD972+AA972*AC972)</f>
        <v>-0.63873548007364533</v>
      </c>
      <c r="AJ972" s="39">
        <f>X972*AE969+Z972*AE972-Y972*AF969-AA972*AF972</f>
        <v>0.81965364453593792</v>
      </c>
      <c r="AK972" s="40">
        <f>(X972*AF969+Y972*AE969+Z972*AF972+AA972*AE972)</f>
        <v>0</v>
      </c>
      <c r="AL972" s="8"/>
      <c r="AM972" s="54">
        <f t="shared" ref="AM972" si="3165">(180/PI())*ATAN(-1*(($AH960*AI969+AK969+$AH$8*AI972+AK972)/($AH$8*AH969+AJ969+$AH$8*AH972+AJ972)))</f>
        <v>39.641359276724629</v>
      </c>
      <c r="AO972" s="151">
        <f t="shared" ref="AO972" si="3166">20*LOG(((($AH$8*AH969+AJ969-$AH$8*AH972-AJ972)^2+($AH$8*AI969+AK969-$AH$8*AI972-AK972)^2)/(($AH$8*AH969+AJ969+$AH$8*AH972+AJ972)^2+($AH$8*AI969+AK969+$AH$8*AI972+AK972)^2))^0.5)</f>
        <v>-26.261748546704048</v>
      </c>
      <c r="AP972" s="149"/>
      <c r="AQ972" s="44"/>
      <c r="AR972" s="44"/>
      <c r="AS972" s="44"/>
      <c r="AT972" s="44"/>
    </row>
    <row r="973" spans="2:46" ht="18.649999999999999" customHeight="1">
      <c r="AO973" s="48"/>
    </row>
    <row r="974" spans="2:46" ht="18.649999999999999" customHeight="1" thickBot="1">
      <c r="E974" s="29" t="s">
        <v>9</v>
      </c>
      <c r="J974" s="29" t="s">
        <v>10</v>
      </c>
      <c r="O974" s="29" t="s">
        <v>11</v>
      </c>
      <c r="T974" s="29" t="s">
        <v>12</v>
      </c>
      <c r="Y974" s="29" t="s">
        <v>13</v>
      </c>
      <c r="AD974" s="29" t="s">
        <v>12</v>
      </c>
      <c r="AI974" s="29" t="s">
        <v>81</v>
      </c>
    </row>
    <row r="975" spans="2:46" ht="18.649999999999999" customHeight="1" thickBot="1">
      <c r="B975" s="28"/>
      <c r="D975" s="227" t="s">
        <v>70</v>
      </c>
      <c r="E975" s="228"/>
      <c r="F975" s="229" t="s">
        <v>71</v>
      </c>
      <c r="G975" s="230"/>
      <c r="H975" s="203"/>
      <c r="I975" s="231" t="s">
        <v>15</v>
      </c>
      <c r="J975" s="232"/>
      <c r="K975" s="233" t="s">
        <v>16</v>
      </c>
      <c r="L975" s="234"/>
      <c r="M975" s="30"/>
      <c r="N975" s="231" t="s">
        <v>72</v>
      </c>
      <c r="O975" s="232"/>
      <c r="P975" s="233" t="s">
        <v>73</v>
      </c>
      <c r="Q975" s="234"/>
      <c r="R975" s="30"/>
      <c r="S975" s="227" t="s">
        <v>74</v>
      </c>
      <c r="T975" s="228"/>
      <c r="U975" s="229" t="s">
        <v>75</v>
      </c>
      <c r="V975" s="230"/>
      <c r="W975" s="8"/>
      <c r="X975" s="231" t="s">
        <v>76</v>
      </c>
      <c r="Y975" s="232"/>
      <c r="Z975" s="233" t="s">
        <v>77</v>
      </c>
      <c r="AA975" s="234"/>
      <c r="AB975" s="8"/>
      <c r="AC975" s="231" t="s">
        <v>78</v>
      </c>
      <c r="AD975" s="232"/>
      <c r="AE975" s="233" t="s">
        <v>17</v>
      </c>
      <c r="AF975" s="234"/>
      <c r="AG975" s="8"/>
      <c r="AH975" s="231" t="s">
        <v>79</v>
      </c>
      <c r="AI975" s="232"/>
      <c r="AJ975" s="233" t="s">
        <v>80</v>
      </c>
      <c r="AK975" s="234"/>
      <c r="AL975" s="8"/>
      <c r="AM975" s="35" t="s">
        <v>82</v>
      </c>
      <c r="AO975" s="147" t="s">
        <v>83</v>
      </c>
      <c r="AP975" s="4"/>
      <c r="AQ975" s="44"/>
      <c r="AR975" s="44"/>
      <c r="AS975" s="44"/>
      <c r="AT975" s="44"/>
    </row>
    <row r="976" spans="2:46" ht="18.649999999999999" customHeight="1" thickTop="1" thickBot="1">
      <c r="B976" s="55">
        <v>2.8</v>
      </c>
      <c r="D976" s="37">
        <v>1</v>
      </c>
      <c r="E976" s="38">
        <v>0</v>
      </c>
      <c r="F976" s="39">
        <v>0</v>
      </c>
      <c r="G976" s="40">
        <f t="shared" ref="G976" si="3167">-1/($E$8*$B976)</f>
        <v>-0.22827857142857141</v>
      </c>
      <c r="I976" s="37">
        <v>1</v>
      </c>
      <c r="J976" s="41">
        <v>0</v>
      </c>
      <c r="K976" s="39">
        <v>0</v>
      </c>
      <c r="L976" s="40">
        <v>0</v>
      </c>
      <c r="N976" s="37">
        <f t="shared" ref="N976" si="3168">D976*I976+F976*I979-E976*J976-G976*J979</f>
        <v>0.90925924863390539</v>
      </c>
      <c r="O976" s="41">
        <f t="shared" ref="O976" si="3169">(D976*J976+E976*I976+F976*J979+G976*I979)</f>
        <v>0</v>
      </c>
      <c r="P976" s="39">
        <f t="shared" ref="P976" si="3170">D976*K976+F976*K979-E976*L976-G976*L979</f>
        <v>0</v>
      </c>
      <c r="Q976" s="40">
        <f t="shared" ref="Q976" si="3171">(D976*L976+E976*K976+F976*L979+G976*K979)</f>
        <v>-0.22827857142857141</v>
      </c>
      <c r="S976" s="37">
        <v>1</v>
      </c>
      <c r="T976" s="38">
        <v>0</v>
      </c>
      <c r="U976" s="39">
        <v>0</v>
      </c>
      <c r="V976" s="40">
        <f t="shared" ref="V976" si="3172">-1/($T$8*$B976)</f>
        <v>-0.44706428571428569</v>
      </c>
      <c r="X976" s="37">
        <f t="shared" ref="X976" si="3173">N976*S976+P976*S979-O976*T976-Q976*T979</f>
        <v>0.90925924863390539</v>
      </c>
      <c r="Y976" s="41">
        <f t="shared" ref="Y976" si="3174">(N976*T976+O976*S976+P976*T979+Q976*S979)</f>
        <v>0</v>
      </c>
      <c r="Z976" s="39">
        <f t="shared" ref="Z976" si="3175">N976*U976+P976*U979-O976*V976-Q976*V979</f>
        <v>0</v>
      </c>
      <c r="AA976" s="40">
        <f t="shared" ref="AA976" si="3176">(N976*V976+O976*U976+P976*V979+Q976*U979)</f>
        <v>-0.63477590794819638</v>
      </c>
      <c r="AB976" s="8"/>
      <c r="AC976" s="37">
        <v>1</v>
      </c>
      <c r="AD976" s="38">
        <v>0</v>
      </c>
      <c r="AE976" s="39">
        <v>0</v>
      </c>
      <c r="AF976" s="40">
        <v>0</v>
      </c>
      <c r="AH976" s="37">
        <f>X976*AC976+Z976*AC979-Y976*AD976-AA976*AD979</f>
        <v>0.72609239333863917</v>
      </c>
      <c r="AI976" s="41">
        <f>(X976*AD976+Y976*AC976+Z976*AD979+AA976*AC979)</f>
        <v>0</v>
      </c>
      <c r="AJ976" s="39">
        <f>X976*AE976+Z976*AE979-Y976*AF976-AA976*AF979</f>
        <v>0</v>
      </c>
      <c r="AK976" s="40">
        <f>(X976*AF976+Y976*AE976+Z976*AF979+AA976*AE979)</f>
        <v>-0.63477590794819638</v>
      </c>
      <c r="AL976" s="8"/>
      <c r="AM976" s="43">
        <f t="shared" ref="AM976" si="3177">20*LOG((2*$AH$8)/(($AH$8*AH976+AJ976+$AH$8*AH979+AJ979)^2+($AH$8*AI976+AK976+$AH$8*AI979+AK979)^2)^0.5)</f>
        <v>-1.0036174033660295E-2</v>
      </c>
      <c r="AO976" s="148">
        <f t="shared" ref="AO976" si="3178">((AH976^2+AI976^2)/(AH979^2+AI979^2))^0.5</f>
        <v>1.1438572589723679</v>
      </c>
      <c r="AP976" s="4"/>
      <c r="AQ976" s="44"/>
      <c r="AR976" s="44"/>
      <c r="AS976" s="44"/>
      <c r="AT976" s="44"/>
    </row>
    <row r="977" spans="2:46" ht="18.649999999999999" customHeight="1" thickBot="1">
      <c r="D977" s="45"/>
      <c r="G977" s="46"/>
      <c r="I977" s="45"/>
      <c r="L977" s="46"/>
      <c r="N977" s="45"/>
      <c r="Q977" s="46"/>
      <c r="S977" s="45"/>
      <c r="V977" s="46"/>
      <c r="X977" s="45"/>
      <c r="AA977" s="46"/>
      <c r="AC977" s="45"/>
      <c r="AF977" s="46"/>
      <c r="AH977" s="45"/>
      <c r="AK977" s="46"/>
      <c r="AO977" s="149"/>
      <c r="AP977" s="149"/>
      <c r="AQ977" s="44"/>
      <c r="AR977" s="44"/>
      <c r="AS977" s="44"/>
      <c r="AT977" s="44"/>
    </row>
    <row r="978" spans="2:46" ht="18.649999999999999" customHeight="1" thickBot="1">
      <c r="D978" s="227" t="s">
        <v>70</v>
      </c>
      <c r="E978" s="228"/>
      <c r="F978" s="229" t="s">
        <v>71</v>
      </c>
      <c r="G978" s="230"/>
      <c r="H978" s="203"/>
      <c r="I978" s="231" t="s">
        <v>15</v>
      </c>
      <c r="J978" s="232"/>
      <c r="K978" s="233" t="s">
        <v>16</v>
      </c>
      <c r="L978" s="234"/>
      <c r="M978" s="30"/>
      <c r="N978" s="231" t="s">
        <v>72</v>
      </c>
      <c r="O978" s="232"/>
      <c r="P978" s="233" t="s">
        <v>73</v>
      </c>
      <c r="Q978" s="234"/>
      <c r="R978" s="30"/>
      <c r="S978" s="227" t="s">
        <v>74</v>
      </c>
      <c r="T978" s="228"/>
      <c r="U978" s="229" t="s">
        <v>75</v>
      </c>
      <c r="V978" s="230"/>
      <c r="W978" s="8"/>
      <c r="X978" s="231" t="s">
        <v>76</v>
      </c>
      <c r="Y978" s="232"/>
      <c r="Z978" s="233" t="s">
        <v>77</v>
      </c>
      <c r="AA978" s="234"/>
      <c r="AB978" s="8"/>
      <c r="AC978" s="231" t="s">
        <v>78</v>
      </c>
      <c r="AD978" s="232"/>
      <c r="AE978" s="233" t="s">
        <v>17</v>
      </c>
      <c r="AF978" s="234"/>
      <c r="AG978" s="8"/>
      <c r="AH978" s="231" t="s">
        <v>79</v>
      </c>
      <c r="AI978" s="232"/>
      <c r="AJ978" s="233" t="s">
        <v>80</v>
      </c>
      <c r="AK978" s="234"/>
      <c r="AL978" s="8"/>
      <c r="AM978" s="52" t="s">
        <v>84</v>
      </c>
      <c r="AO978" s="150" t="s">
        <v>85</v>
      </c>
      <c r="AP978" s="149"/>
      <c r="AQ978" s="44"/>
      <c r="AR978" s="44"/>
      <c r="AS978" s="44"/>
      <c r="AT978" s="44"/>
    </row>
    <row r="979" spans="2:46" ht="18.649999999999999" customHeight="1" thickTop="1" thickBot="1">
      <c r="D979" s="37">
        <v>0</v>
      </c>
      <c r="E979" s="41">
        <v>0</v>
      </c>
      <c r="F979" s="39">
        <v>1</v>
      </c>
      <c r="G979" s="40">
        <v>0</v>
      </c>
      <c r="I979" s="37">
        <v>0</v>
      </c>
      <c r="J979" s="41">
        <f t="shared" ref="J979" si="3179">IF(0=(1-$J$8*$K$8*$B976^2),10^14,$B976*$K$8/(1-$J$8*$K$8*$B976^2))</f>
        <v>-0.39750008420955757</v>
      </c>
      <c r="K979" s="39">
        <v>1</v>
      </c>
      <c r="L979" s="40">
        <v>0</v>
      </c>
      <c r="N979" s="37">
        <f t="shared" ref="N979" si="3180">D979*I976+F979*I979-E979*J976-G979*J979</f>
        <v>0</v>
      </c>
      <c r="O979" s="41">
        <f t="shared" ref="O979" si="3181">(D979*J976+E979*I976+F979*J979+G979*I979)</f>
        <v>-0.39750008420955757</v>
      </c>
      <c r="P979" s="39">
        <f t="shared" ref="P979" si="3182">D979*K976+F979*K979-E979*L976-G979*L979</f>
        <v>1</v>
      </c>
      <c r="Q979" s="40">
        <f t="shared" ref="Q979" si="3183">(D979*L976+E979*K976+F979*L979+G979*K979)</f>
        <v>0</v>
      </c>
      <c r="S979" s="37">
        <v>0</v>
      </c>
      <c r="T979" s="41">
        <v>0</v>
      </c>
      <c r="U979" s="39">
        <v>1</v>
      </c>
      <c r="V979" s="40">
        <v>0</v>
      </c>
      <c r="X979" s="37">
        <f t="shared" ref="X979" si="3184">N979*S976+P979*S979-O979*T976-Q979*T979</f>
        <v>0</v>
      </c>
      <c r="Y979" s="41">
        <f t="shared" ref="Y979" si="3185">(N979*T976+O979*S976+P979*T979+Q979*S979)</f>
        <v>-0.39750008420955757</v>
      </c>
      <c r="Z979" s="39">
        <f t="shared" ref="Z979" si="3186">N979*U976+P979*U979-O979*V976-Q979*V979</f>
        <v>0.82229190878148573</v>
      </c>
      <c r="AA979" s="40">
        <f t="shared" ref="AA979" si="3187">(N979*V976+O979*U976+P979*V979+Q979*U979)</f>
        <v>0</v>
      </c>
      <c r="AB979" s="8"/>
      <c r="AC979" s="37">
        <v>0</v>
      </c>
      <c r="AD979" s="40">
        <f>-1/($AD$8*$B976)</f>
        <v>-0.28855357142857141</v>
      </c>
      <c r="AE979" s="39">
        <v>1</v>
      </c>
      <c r="AF979" s="40">
        <v>0</v>
      </c>
      <c r="AH979" s="37">
        <f>X979*AC976+Z979*AC979-Y979*AD976-AA979*AD979</f>
        <v>0</v>
      </c>
      <c r="AI979" s="41">
        <f>(X979*AD976+Y979*AC976+Z979*AD979+AA979*AC979)</f>
        <v>-0.63477535124527229</v>
      </c>
      <c r="AJ979" s="39">
        <f>X979*AE976+Z979*AE979-Y979*AF976-AA979*AF979</f>
        <v>0.82229190878148573</v>
      </c>
      <c r="AK979" s="40">
        <f>(X979*AF976+Y979*AE976+Z979*AF979+AA979*AE979)</f>
        <v>0</v>
      </c>
      <c r="AL979" s="8"/>
      <c r="AM979" s="54">
        <f t="shared" ref="AM979" si="3188">(180/PI())*ATAN(-1*(($AH967*AI976+AK976+$AH$8*AI979+AK979)/($AH$8*AH976+AJ976+$AH$8*AH979+AJ979)))</f>
        <v>39.349011798247069</v>
      </c>
      <c r="AO979" s="151">
        <f t="shared" ref="AO979" si="3189">20*LOG(((($AH$8*AH976+AJ976-$AH$8*AH979-AJ979)^2+($AH$8*AI976+AK976-$AH$8*AI979-AK979)^2)/(($AH$8*AH976+AJ976+$AH$8*AH979+AJ979)^2+($AH$8*AI976+AK976+$AH$8*AI979+AK979)^2))^0.5)</f>
        <v>-26.367178397145036</v>
      </c>
      <c r="AP979" s="149"/>
      <c r="AQ979" s="44"/>
      <c r="AR979" s="44"/>
      <c r="AS979" s="44"/>
      <c r="AT979" s="44"/>
    </row>
    <row r="980" spans="2:46" ht="18.649999999999999" customHeight="1">
      <c r="AO980" s="48"/>
    </row>
    <row r="981" spans="2:46" ht="18.649999999999999" customHeight="1" thickBot="1">
      <c r="E981" s="29" t="s">
        <v>9</v>
      </c>
      <c r="J981" s="29" t="s">
        <v>10</v>
      </c>
      <c r="O981" s="29" t="s">
        <v>11</v>
      </c>
      <c r="T981" s="29" t="s">
        <v>12</v>
      </c>
      <c r="Y981" s="29" t="s">
        <v>13</v>
      </c>
      <c r="AD981" s="29" t="s">
        <v>12</v>
      </c>
      <c r="AI981" s="29" t="s">
        <v>81</v>
      </c>
    </row>
    <row r="982" spans="2:46" ht="18.649999999999999" customHeight="1" thickBot="1">
      <c r="B982" s="28"/>
      <c r="D982" s="227" t="s">
        <v>70</v>
      </c>
      <c r="E982" s="228"/>
      <c r="F982" s="229" t="s">
        <v>71</v>
      </c>
      <c r="G982" s="230"/>
      <c r="H982" s="203"/>
      <c r="I982" s="231" t="s">
        <v>15</v>
      </c>
      <c r="J982" s="232"/>
      <c r="K982" s="233" t="s">
        <v>16</v>
      </c>
      <c r="L982" s="234"/>
      <c r="M982" s="30"/>
      <c r="N982" s="231" t="s">
        <v>72</v>
      </c>
      <c r="O982" s="232"/>
      <c r="P982" s="233" t="s">
        <v>73</v>
      </c>
      <c r="Q982" s="234"/>
      <c r="R982" s="30"/>
      <c r="S982" s="227" t="s">
        <v>74</v>
      </c>
      <c r="T982" s="228"/>
      <c r="U982" s="229" t="s">
        <v>75</v>
      </c>
      <c r="V982" s="230"/>
      <c r="W982" s="8"/>
      <c r="X982" s="231" t="s">
        <v>76</v>
      </c>
      <c r="Y982" s="232"/>
      <c r="Z982" s="233" t="s">
        <v>77</v>
      </c>
      <c r="AA982" s="234"/>
      <c r="AB982" s="8"/>
      <c r="AC982" s="231" t="s">
        <v>78</v>
      </c>
      <c r="AD982" s="232"/>
      <c r="AE982" s="233" t="s">
        <v>17</v>
      </c>
      <c r="AF982" s="234"/>
      <c r="AG982" s="8"/>
      <c r="AH982" s="231" t="s">
        <v>79</v>
      </c>
      <c r="AI982" s="232"/>
      <c r="AJ982" s="233" t="s">
        <v>80</v>
      </c>
      <c r="AK982" s="234"/>
      <c r="AL982" s="8"/>
      <c r="AM982" s="35" t="s">
        <v>82</v>
      </c>
      <c r="AO982" s="147" t="s">
        <v>83</v>
      </c>
      <c r="AP982" s="4"/>
      <c r="AQ982" s="44"/>
      <c r="AR982" s="44"/>
      <c r="AS982" s="44"/>
      <c r="AT982" s="44"/>
    </row>
    <row r="983" spans="2:46" ht="18.649999999999999" customHeight="1" thickTop="1" thickBot="1">
      <c r="B983" s="55">
        <v>2.82</v>
      </c>
      <c r="D983" s="37">
        <v>1</v>
      </c>
      <c r="E983" s="38">
        <v>0</v>
      </c>
      <c r="F983" s="39">
        <v>0</v>
      </c>
      <c r="G983" s="40">
        <f t="shared" ref="G983" si="3190">-1/($E$8*$B983)</f>
        <v>-0.2266595744680851</v>
      </c>
      <c r="I983" s="37">
        <v>1</v>
      </c>
      <c r="J983" s="41">
        <v>0</v>
      </c>
      <c r="K983" s="39">
        <v>0</v>
      </c>
      <c r="L983" s="40">
        <v>0</v>
      </c>
      <c r="N983" s="37">
        <f t="shared" ref="N983" si="3191">D983*I983+F983*I986-E983*J983-G983*J986</f>
        <v>0.91057678711296708</v>
      </c>
      <c r="O983" s="41">
        <f t="shared" ref="O983" si="3192">(D983*J983+E983*I983+F983*J986+G983*I986)</f>
        <v>0</v>
      </c>
      <c r="P983" s="39">
        <f t="shared" ref="P983" si="3193">D983*K983+F983*K986-E983*L983-G983*L986</f>
        <v>0</v>
      </c>
      <c r="Q983" s="40">
        <f t="shared" ref="Q983" si="3194">(D983*L983+E983*K983+F983*L986+G983*K986)</f>
        <v>-0.2266595744680851</v>
      </c>
      <c r="S983" s="37">
        <v>1</v>
      </c>
      <c r="T983" s="38">
        <v>0</v>
      </c>
      <c r="U983" s="39">
        <v>0</v>
      </c>
      <c r="V983" s="40">
        <f t="shared" ref="V983" si="3195">-1/($T$8*$B983)</f>
        <v>-0.44389361702127655</v>
      </c>
      <c r="X983" s="37">
        <f t="shared" ref="X983" si="3196">N983*S983+P983*S986-O983*T983-Q983*T986</f>
        <v>0.91057678711296708</v>
      </c>
      <c r="Y983" s="41">
        <f t="shared" ref="Y983" si="3197">(N983*T983+O983*S983+P983*T986+Q983*S986)</f>
        <v>0</v>
      </c>
      <c r="Z983" s="39">
        <f t="shared" ref="Z983" si="3198">N983*U983+P983*U986-O983*V983-Q983*V986</f>
        <v>0</v>
      </c>
      <c r="AA983" s="40">
        <f t="shared" ref="AA983" si="3199">(N983*V983+O983*U983+P983*V986+Q983*U986)</f>
        <v>-0.63085879807527301</v>
      </c>
      <c r="AB983" s="8"/>
      <c r="AC983" s="37">
        <v>1</v>
      </c>
      <c r="AD983" s="38">
        <v>0</v>
      </c>
      <c r="AE983" s="39">
        <v>0</v>
      </c>
      <c r="AF983" s="40">
        <v>0</v>
      </c>
      <c r="AH983" s="37">
        <f>X983*AC983+Z983*AC986-Y983*AD983-AA983*AD986</f>
        <v>0.72983126728852854</v>
      </c>
      <c r="AI983" s="41">
        <f>(X983*AD983+Y983*AC983+Z983*AD986+AA983*AC986)</f>
        <v>0</v>
      </c>
      <c r="AJ983" s="39">
        <f>X983*AE983+Z983*AE986-Y983*AF983-AA983*AF986</f>
        <v>0</v>
      </c>
      <c r="AK983" s="40">
        <f>(X983*AF983+Y983*AE983+Z983*AF986+AA983*AE986)</f>
        <v>-0.63085879807527301</v>
      </c>
      <c r="AL983" s="8"/>
      <c r="AM983" s="43">
        <f t="shared" ref="AM983" si="3200">20*LOG((2*$AH$8)/(($AH$8*AH983+AJ983+$AH$8*AH986+AJ986)^2+($AH$8*AI983+AK983+$AH$8*AI986+AK986)^2)^0.5)</f>
        <v>-9.7961576967170189E-3</v>
      </c>
      <c r="AO983" s="148">
        <f t="shared" ref="AO983" si="3201">((AH983^2+AI983^2)/(AH986^2+AI986^2))^0.5</f>
        <v>1.1568862948483603</v>
      </c>
      <c r="AP983" s="4"/>
      <c r="AQ983" s="44"/>
      <c r="AR983" s="44"/>
      <c r="AS983" s="44"/>
      <c r="AT983" s="44"/>
    </row>
    <row r="984" spans="2:46" ht="18.649999999999999" customHeight="1" thickBot="1">
      <c r="D984" s="45"/>
      <c r="G984" s="46"/>
      <c r="I984" s="45"/>
      <c r="L984" s="46"/>
      <c r="N984" s="45"/>
      <c r="Q984" s="46"/>
      <c r="S984" s="45"/>
      <c r="V984" s="46"/>
      <c r="X984" s="45"/>
      <c r="AA984" s="46"/>
      <c r="AC984" s="45"/>
      <c r="AF984" s="46"/>
      <c r="AH984" s="45"/>
      <c r="AK984" s="46"/>
      <c r="AO984" s="149"/>
      <c r="AP984" s="149"/>
      <c r="AQ984" s="44"/>
      <c r="AR984" s="44"/>
      <c r="AS984" s="44"/>
      <c r="AT984" s="44"/>
    </row>
    <row r="985" spans="2:46" ht="18.649999999999999" customHeight="1" thickBot="1">
      <c r="D985" s="227" t="s">
        <v>70</v>
      </c>
      <c r="E985" s="228"/>
      <c r="F985" s="229" t="s">
        <v>71</v>
      </c>
      <c r="G985" s="230"/>
      <c r="H985" s="203"/>
      <c r="I985" s="231" t="s">
        <v>15</v>
      </c>
      <c r="J985" s="232"/>
      <c r="K985" s="233" t="s">
        <v>16</v>
      </c>
      <c r="L985" s="234"/>
      <c r="M985" s="30"/>
      <c r="N985" s="231" t="s">
        <v>72</v>
      </c>
      <c r="O985" s="232"/>
      <c r="P985" s="233" t="s">
        <v>73</v>
      </c>
      <c r="Q985" s="234"/>
      <c r="R985" s="30"/>
      <c r="S985" s="227" t="s">
        <v>74</v>
      </c>
      <c r="T985" s="228"/>
      <c r="U985" s="229" t="s">
        <v>75</v>
      </c>
      <c r="V985" s="230"/>
      <c r="W985" s="8"/>
      <c r="X985" s="231" t="s">
        <v>76</v>
      </c>
      <c r="Y985" s="232"/>
      <c r="Z985" s="233" t="s">
        <v>77</v>
      </c>
      <c r="AA985" s="234"/>
      <c r="AB985" s="8"/>
      <c r="AC985" s="231" t="s">
        <v>78</v>
      </c>
      <c r="AD985" s="232"/>
      <c r="AE985" s="233" t="s">
        <v>17</v>
      </c>
      <c r="AF985" s="234"/>
      <c r="AG985" s="8"/>
      <c r="AH985" s="231" t="s">
        <v>79</v>
      </c>
      <c r="AI985" s="232"/>
      <c r="AJ985" s="233" t="s">
        <v>80</v>
      </c>
      <c r="AK985" s="234"/>
      <c r="AL985" s="8"/>
      <c r="AM985" s="52" t="s">
        <v>84</v>
      </c>
      <c r="AO985" s="150" t="s">
        <v>85</v>
      </c>
      <c r="AP985" s="149"/>
      <c r="AQ985" s="44"/>
      <c r="AR985" s="44"/>
      <c r="AS985" s="44"/>
      <c r="AT985" s="44"/>
    </row>
    <row r="986" spans="2:46" ht="18.649999999999999" customHeight="1" thickTop="1" thickBot="1">
      <c r="D986" s="37">
        <v>0</v>
      </c>
      <c r="E986" s="41">
        <v>0</v>
      </c>
      <c r="F986" s="39">
        <v>1</v>
      </c>
      <c r="G986" s="40">
        <v>0</v>
      </c>
      <c r="I986" s="37">
        <v>0</v>
      </c>
      <c r="J986" s="41">
        <f t="shared" ref="J986" si="3202">IF(0=(1-$J$8*$K$8*$B983^2),10^14,$B983*$K$8/(1-$J$8*$K$8*$B983^2))</f>
        <v>-0.39452651888581125</v>
      </c>
      <c r="K986" s="39">
        <v>1</v>
      </c>
      <c r="L986" s="40">
        <v>0</v>
      </c>
      <c r="N986" s="37">
        <f t="shared" ref="N986" si="3203">D986*I983+F986*I986-E986*J983-G986*J986</f>
        <v>0</v>
      </c>
      <c r="O986" s="41">
        <f t="shared" ref="O986" si="3204">(D986*J983+E986*I983+F986*J986+G986*I986)</f>
        <v>-0.39452651888581125</v>
      </c>
      <c r="P986" s="39">
        <f t="shared" ref="P986" si="3205">D986*K983+F986*K986-E986*L983-G986*L986</f>
        <v>1</v>
      </c>
      <c r="Q986" s="40">
        <f t="shared" ref="Q986" si="3206">(D986*L983+E986*K983+F986*L986+G986*K986)</f>
        <v>0</v>
      </c>
      <c r="S986" s="37">
        <v>0</v>
      </c>
      <c r="T986" s="41">
        <v>0</v>
      </c>
      <c r="U986" s="39">
        <v>1</v>
      </c>
      <c r="V986" s="40">
        <v>0</v>
      </c>
      <c r="X986" s="37">
        <f t="shared" ref="X986" si="3207">N986*S983+P986*S986-O986*T983-Q986*T986</f>
        <v>0</v>
      </c>
      <c r="Y986" s="41">
        <f t="shared" ref="Y986" si="3208">(N986*T983+O986*S983+P986*T986+Q986*S986)</f>
        <v>-0.39452651888581125</v>
      </c>
      <c r="Z986" s="39">
        <f t="shared" ref="Z986" si="3209">N986*U983+P986*U986-O986*V983-Q986*V986</f>
        <v>0.82487219652096422</v>
      </c>
      <c r="AA986" s="40">
        <f t="shared" ref="AA986" si="3210">(N986*V983+O986*U983+P986*V986+Q986*U986)</f>
        <v>0</v>
      </c>
      <c r="AB986" s="8"/>
      <c r="AC986" s="37">
        <v>0</v>
      </c>
      <c r="AD986" s="40">
        <f>-1/($AD$8*$B983)</f>
        <v>-0.28650709219858156</v>
      </c>
      <c r="AE986" s="39">
        <v>1</v>
      </c>
      <c r="AF986" s="40">
        <v>0</v>
      </c>
      <c r="AH986" s="37">
        <f>X986*AC983+Z986*AC986-Y986*AD983-AA986*AD986</f>
        <v>0</v>
      </c>
      <c r="AI986" s="41">
        <f>(X986*AD983+Y986*AC983+Z986*AD986+AA986*AC986)</f>
        <v>-0.63085825334648959</v>
      </c>
      <c r="AJ986" s="39">
        <f>X986*AE983+Z986*AE986-Y986*AF983-AA986*AF986</f>
        <v>0.82487219652096422</v>
      </c>
      <c r="AK986" s="40">
        <f>(X986*AF983+Y986*AE983+Z986*AF986+AA986*AE986)</f>
        <v>0</v>
      </c>
      <c r="AL986" s="8"/>
      <c r="AM986" s="54">
        <f t="shared" ref="AM986" si="3211">(180/PI())*ATAN(-1*(($AH974*AI983+AK983+$AH$8*AI986+AK986)/($AH$8*AH983+AJ983+$AH$8*AH986+AJ986)))</f>
        <v>39.061000431665931</v>
      </c>
      <c r="AO986" s="151">
        <f t="shared" ref="AO986" si="3212">20*LOG(((($AH$8*AH983+AJ983-$AH$8*AH986-AJ986)^2+($AH$8*AI983+AK983-$AH$8*AI986-AK986)^2)/(($AH$8*AH983+AJ983+$AH$8*AH986+AJ986)^2+($AH$8*AI983+AK983+$AH$8*AI986+AK986)^2))^0.5)</f>
        <v>-26.472182594154781</v>
      </c>
      <c r="AP986" s="149"/>
      <c r="AQ986" s="44"/>
      <c r="AR986" s="44"/>
      <c r="AS986" s="44"/>
      <c r="AT986" s="44"/>
    </row>
    <row r="987" spans="2:46" ht="18.649999999999999" customHeight="1">
      <c r="AO987" s="48"/>
    </row>
    <row r="988" spans="2:46" ht="18.649999999999999" customHeight="1" thickBot="1">
      <c r="E988" s="29" t="s">
        <v>9</v>
      </c>
      <c r="J988" s="29" t="s">
        <v>10</v>
      </c>
      <c r="O988" s="29" t="s">
        <v>11</v>
      </c>
      <c r="T988" s="29" t="s">
        <v>12</v>
      </c>
      <c r="Y988" s="29" t="s">
        <v>13</v>
      </c>
      <c r="AD988" s="29" t="s">
        <v>12</v>
      </c>
      <c r="AI988" s="29" t="s">
        <v>81</v>
      </c>
    </row>
    <row r="989" spans="2:46" ht="18.649999999999999" customHeight="1" thickBot="1">
      <c r="B989" s="28"/>
      <c r="D989" s="227" t="s">
        <v>70</v>
      </c>
      <c r="E989" s="228"/>
      <c r="F989" s="229" t="s">
        <v>71</v>
      </c>
      <c r="G989" s="230"/>
      <c r="H989" s="203"/>
      <c r="I989" s="231" t="s">
        <v>15</v>
      </c>
      <c r="J989" s="232"/>
      <c r="K989" s="233" t="s">
        <v>16</v>
      </c>
      <c r="L989" s="234"/>
      <c r="M989" s="30"/>
      <c r="N989" s="231" t="s">
        <v>72</v>
      </c>
      <c r="O989" s="232"/>
      <c r="P989" s="233" t="s">
        <v>73</v>
      </c>
      <c r="Q989" s="234"/>
      <c r="R989" s="30"/>
      <c r="S989" s="227" t="s">
        <v>74</v>
      </c>
      <c r="T989" s="228"/>
      <c r="U989" s="229" t="s">
        <v>75</v>
      </c>
      <c r="V989" s="230"/>
      <c r="W989" s="8"/>
      <c r="X989" s="231" t="s">
        <v>76</v>
      </c>
      <c r="Y989" s="232"/>
      <c r="Z989" s="233" t="s">
        <v>77</v>
      </c>
      <c r="AA989" s="234"/>
      <c r="AB989" s="8"/>
      <c r="AC989" s="231" t="s">
        <v>78</v>
      </c>
      <c r="AD989" s="232"/>
      <c r="AE989" s="233" t="s">
        <v>17</v>
      </c>
      <c r="AF989" s="234"/>
      <c r="AG989" s="8"/>
      <c r="AH989" s="231" t="s">
        <v>79</v>
      </c>
      <c r="AI989" s="232"/>
      <c r="AJ989" s="233" t="s">
        <v>80</v>
      </c>
      <c r="AK989" s="234"/>
      <c r="AL989" s="8"/>
      <c r="AM989" s="35" t="s">
        <v>82</v>
      </c>
      <c r="AO989" s="147" t="s">
        <v>83</v>
      </c>
      <c r="AP989" s="4"/>
      <c r="AQ989" s="44"/>
      <c r="AR989" s="44"/>
      <c r="AS989" s="44"/>
      <c r="AT989" s="44"/>
    </row>
    <row r="990" spans="2:46" ht="18.649999999999999" customHeight="1" thickTop="1" thickBot="1">
      <c r="B990" s="55">
        <v>2.84</v>
      </c>
      <c r="D990" s="37">
        <v>1</v>
      </c>
      <c r="E990" s="38">
        <v>0</v>
      </c>
      <c r="F990" s="39">
        <v>0</v>
      </c>
      <c r="G990" s="40">
        <f t="shared" ref="G990" si="3213">-1/($E$8*$B990)</f>
        <v>-0.22506338028169015</v>
      </c>
      <c r="I990" s="37">
        <v>1</v>
      </c>
      <c r="J990" s="41">
        <v>0</v>
      </c>
      <c r="K990" s="39">
        <v>0</v>
      </c>
      <c r="L990" s="40">
        <v>0</v>
      </c>
      <c r="N990" s="37">
        <f t="shared" ref="N990" si="3214">D990*I990+F990*I993-E990*J990-G990*J993</f>
        <v>0.91186559015675495</v>
      </c>
      <c r="O990" s="41">
        <f t="shared" ref="O990" si="3215">(D990*J990+E990*I990+F990*J993+G990*I993)</f>
        <v>0</v>
      </c>
      <c r="P990" s="39">
        <f t="shared" ref="P990" si="3216">D990*K990+F990*K993-E990*L990-G990*L993</f>
        <v>0</v>
      </c>
      <c r="Q990" s="40">
        <f t="shared" ref="Q990" si="3217">(D990*L990+E990*K990+F990*L993+G990*K993)</f>
        <v>-0.22506338028169015</v>
      </c>
      <c r="S990" s="37">
        <v>1</v>
      </c>
      <c r="T990" s="38">
        <v>0</v>
      </c>
      <c r="U990" s="39">
        <v>0</v>
      </c>
      <c r="V990" s="40">
        <f t="shared" ref="V990" si="3218">-1/($T$8*$B990)</f>
        <v>-0.44076760563380274</v>
      </c>
      <c r="X990" s="37">
        <f t="shared" ref="X990" si="3219">N990*S990+P990*S993-O990*T990-Q990*T993</f>
        <v>0.91186559015675495</v>
      </c>
      <c r="Y990" s="41">
        <f t="shared" ref="Y990" si="3220">(N990*T990+O990*S990+P990*T993+Q990*S993)</f>
        <v>0</v>
      </c>
      <c r="Z990" s="39">
        <f t="shared" ref="Z990" si="3221">N990*U990+P990*U993-O990*V990-Q990*V993</f>
        <v>0</v>
      </c>
      <c r="AA990" s="40">
        <f t="shared" ref="AA990" si="3222">(N990*V990+O990*U990+P990*V993+Q990*U993)</f>
        <v>-0.62698419311493758</v>
      </c>
      <c r="AB990" s="8"/>
      <c r="AC990" s="37">
        <v>1</v>
      </c>
      <c r="AD990" s="38">
        <v>0</v>
      </c>
      <c r="AE990" s="39">
        <v>0</v>
      </c>
      <c r="AF990" s="40">
        <v>0</v>
      </c>
      <c r="AH990" s="37">
        <f>X990*AC990+Z990*AC993-Y990*AD990-AA990*AD993</f>
        <v>0.73349521028801767</v>
      </c>
      <c r="AI990" s="41">
        <f>(X990*AD990+Y990*AC990+Z990*AD993+AA990*AC993)</f>
        <v>0</v>
      </c>
      <c r="AJ990" s="39">
        <f>X990*AE990+Z990*AE993-Y990*AF990-AA990*AF993</f>
        <v>0</v>
      </c>
      <c r="AK990" s="40">
        <f>(X990*AF990+Y990*AE990+Z990*AF993+AA990*AE993)</f>
        <v>-0.62698419311493758</v>
      </c>
      <c r="AL990" s="8"/>
      <c r="AM990" s="43">
        <f t="shared" ref="AM990" si="3223">20*LOG((2*$AH$8)/(($AH$8*AH990+AJ990+$AH$8*AH993+AJ993)^2+($AH$8*AI990+AK990+$AH$8*AI993+AK993)^2)^0.5)</f>
        <v>-9.5628315844678378E-3</v>
      </c>
      <c r="AO990" s="148">
        <f t="shared" ref="AO990" si="3224">((AH990^2+AI990^2)/(AH993^2+AI993^2))^0.5</f>
        <v>1.1698793079665821</v>
      </c>
      <c r="AP990" s="4"/>
      <c r="AQ990" s="44"/>
      <c r="AR990" s="44"/>
      <c r="AS990" s="44"/>
      <c r="AT990" s="44"/>
    </row>
    <row r="991" spans="2:46" ht="18.649999999999999" customHeight="1" thickBot="1">
      <c r="D991" s="45"/>
      <c r="G991" s="46"/>
      <c r="I991" s="45"/>
      <c r="L991" s="46"/>
      <c r="N991" s="45"/>
      <c r="Q991" s="46"/>
      <c r="S991" s="45"/>
      <c r="V991" s="46"/>
      <c r="X991" s="45"/>
      <c r="AA991" s="46"/>
      <c r="AC991" s="45"/>
      <c r="AF991" s="46"/>
      <c r="AH991" s="45"/>
      <c r="AK991" s="46"/>
      <c r="AO991" s="149"/>
      <c r="AP991" s="149"/>
      <c r="AQ991" s="44"/>
      <c r="AR991" s="44"/>
      <c r="AS991" s="44"/>
      <c r="AT991" s="44"/>
    </row>
    <row r="992" spans="2:46" ht="18.649999999999999" customHeight="1" thickBot="1">
      <c r="D992" s="227" t="s">
        <v>70</v>
      </c>
      <c r="E992" s="228"/>
      <c r="F992" s="229" t="s">
        <v>71</v>
      </c>
      <c r="G992" s="230"/>
      <c r="H992" s="203"/>
      <c r="I992" s="231" t="s">
        <v>15</v>
      </c>
      <c r="J992" s="232"/>
      <c r="K992" s="233" t="s">
        <v>16</v>
      </c>
      <c r="L992" s="234"/>
      <c r="M992" s="30"/>
      <c r="N992" s="231" t="s">
        <v>72</v>
      </c>
      <c r="O992" s="232"/>
      <c r="P992" s="233" t="s">
        <v>73</v>
      </c>
      <c r="Q992" s="234"/>
      <c r="R992" s="30"/>
      <c r="S992" s="227" t="s">
        <v>74</v>
      </c>
      <c r="T992" s="228"/>
      <c r="U992" s="229" t="s">
        <v>75</v>
      </c>
      <c r="V992" s="230"/>
      <c r="W992" s="8"/>
      <c r="X992" s="231" t="s">
        <v>76</v>
      </c>
      <c r="Y992" s="232"/>
      <c r="Z992" s="233" t="s">
        <v>77</v>
      </c>
      <c r="AA992" s="234"/>
      <c r="AB992" s="8"/>
      <c r="AC992" s="231" t="s">
        <v>78</v>
      </c>
      <c r="AD992" s="232"/>
      <c r="AE992" s="233" t="s">
        <v>17</v>
      </c>
      <c r="AF992" s="234"/>
      <c r="AG992" s="8"/>
      <c r="AH992" s="231" t="s">
        <v>79</v>
      </c>
      <c r="AI992" s="232"/>
      <c r="AJ992" s="233" t="s">
        <v>80</v>
      </c>
      <c r="AK992" s="234"/>
      <c r="AL992" s="8"/>
      <c r="AM992" s="52" t="s">
        <v>84</v>
      </c>
      <c r="AO992" s="150" t="s">
        <v>85</v>
      </c>
      <c r="AP992" s="149"/>
      <c r="AQ992" s="44"/>
      <c r="AR992" s="44"/>
      <c r="AS992" s="44"/>
      <c r="AT992" s="44"/>
    </row>
    <row r="993" spans="2:46" ht="18.649999999999999" customHeight="1" thickTop="1" thickBot="1">
      <c r="D993" s="37">
        <v>0</v>
      </c>
      <c r="E993" s="41">
        <v>0</v>
      </c>
      <c r="F993" s="39">
        <v>1</v>
      </c>
      <c r="G993" s="40">
        <v>0</v>
      </c>
      <c r="I993" s="37">
        <v>0</v>
      </c>
      <c r="J993" s="41">
        <f t="shared" ref="J993" si="3225">IF(0=(1-$J$8*$K$8*$B990^2),10^14,$B990*$K$8/(1-$J$8*$K$8*$B990^2))</f>
        <v>-0.39159817884604631</v>
      </c>
      <c r="K993" s="39">
        <v>1</v>
      </c>
      <c r="L993" s="40">
        <v>0</v>
      </c>
      <c r="N993" s="37">
        <f t="shared" ref="N993" si="3226">D993*I990+F993*I993-E993*J990-G993*J993</f>
        <v>0</v>
      </c>
      <c r="O993" s="41">
        <f t="shared" ref="O993" si="3227">(D993*J990+E993*I990+F993*J993+G993*I993)</f>
        <v>-0.39159817884604631</v>
      </c>
      <c r="P993" s="39">
        <f t="shared" ref="P993" si="3228">D993*K990+F993*K993-E993*L990-G993*L993</f>
        <v>1</v>
      </c>
      <c r="Q993" s="40">
        <f t="shared" ref="Q993" si="3229">(D993*L990+E993*K990+F993*L993+G993*K993)</f>
        <v>0</v>
      </c>
      <c r="S993" s="37">
        <v>0</v>
      </c>
      <c r="T993" s="41">
        <v>0</v>
      </c>
      <c r="U993" s="39">
        <v>1</v>
      </c>
      <c r="V993" s="40">
        <v>0</v>
      </c>
      <c r="X993" s="37">
        <f t="shared" ref="X993" si="3230">N993*S990+P993*S993-O993*T990-Q993*T993</f>
        <v>0</v>
      </c>
      <c r="Y993" s="41">
        <f t="shared" ref="Y993" si="3231">(N993*T990+O993*S990+P993*T993+Q993*S993)</f>
        <v>-0.39159817884604631</v>
      </c>
      <c r="Z993" s="39">
        <f t="shared" ref="Z993" si="3232">N993*U990+P993*U993-O993*V990-Q993*V993</f>
        <v>0.82739620833947047</v>
      </c>
      <c r="AA993" s="40">
        <f t="shared" ref="AA993" si="3233">(N993*V990+O993*U990+P993*V993+Q993*U993)</f>
        <v>0</v>
      </c>
      <c r="AB993" s="8"/>
      <c r="AC993" s="37">
        <v>0</v>
      </c>
      <c r="AD993" s="40">
        <f>-1/($AD$8*$B990)</f>
        <v>-0.28448943661971832</v>
      </c>
      <c r="AE993" s="39">
        <v>1</v>
      </c>
      <c r="AF993" s="40">
        <v>0</v>
      </c>
      <c r="AH993" s="37">
        <f>X993*AC990+Z993*AC993-Y993*AD990-AA993*AD993</f>
        <v>0</v>
      </c>
      <c r="AI993" s="41">
        <f>(X993*AD990+Y993*AC990+Z993*AD993+AA993*AC993)</f>
        <v>-0.62698366001783334</v>
      </c>
      <c r="AJ993" s="39">
        <f>X993*AE990+Z993*AE993-Y993*AF990-AA993*AF993</f>
        <v>0.82739620833947047</v>
      </c>
      <c r="AK993" s="40">
        <f>(X993*AF990+Y993*AE990+Z993*AF993+AA993*AE993)</f>
        <v>0</v>
      </c>
      <c r="AL993" s="8"/>
      <c r="AM993" s="54">
        <f t="shared" ref="AM993" si="3234">(180/PI())*ATAN(-1*(($AH981*AI990+AK990+$AH$8*AI993+AK993)/($AH$8*AH990+AJ990+$AH$8*AH993+AJ993)))</f>
        <v>38.777228316894302</v>
      </c>
      <c r="AO993" s="151">
        <f t="shared" ref="AO993" si="3235">20*LOG(((($AH$8*AH990+AJ990-$AH$8*AH993-AJ993)^2+($AH$8*AI990+AK990-$AH$8*AI993-AK993)^2)/(($AH$8*AH990+AJ990+$AH$8*AH993+AJ993)^2+($AH$8*AI990+AK990+$AH$8*AI993+AK993)^2))^0.5)</f>
        <v>-26.576758578648949</v>
      </c>
      <c r="AP993" s="149"/>
      <c r="AQ993" s="44"/>
      <c r="AR993" s="44"/>
      <c r="AS993" s="44"/>
      <c r="AT993" s="44"/>
    </row>
    <row r="994" spans="2:46" ht="18.649999999999999" customHeight="1">
      <c r="AO994" s="48"/>
    </row>
    <row r="995" spans="2:46" ht="18.649999999999999" customHeight="1" thickBot="1">
      <c r="E995" s="29" t="s">
        <v>9</v>
      </c>
      <c r="J995" s="29" t="s">
        <v>10</v>
      </c>
      <c r="O995" s="29" t="s">
        <v>11</v>
      </c>
      <c r="T995" s="29" t="s">
        <v>12</v>
      </c>
      <c r="Y995" s="29" t="s">
        <v>13</v>
      </c>
      <c r="AD995" s="29" t="s">
        <v>12</v>
      </c>
      <c r="AI995" s="29" t="s">
        <v>81</v>
      </c>
    </row>
    <row r="996" spans="2:46" ht="18.649999999999999" customHeight="1" thickBot="1">
      <c r="B996" s="28"/>
      <c r="D996" s="227" t="s">
        <v>70</v>
      </c>
      <c r="E996" s="228"/>
      <c r="F996" s="229" t="s">
        <v>71</v>
      </c>
      <c r="G996" s="230"/>
      <c r="H996" s="203"/>
      <c r="I996" s="231" t="s">
        <v>15</v>
      </c>
      <c r="J996" s="232"/>
      <c r="K996" s="233" t="s">
        <v>16</v>
      </c>
      <c r="L996" s="234"/>
      <c r="M996" s="30"/>
      <c r="N996" s="231" t="s">
        <v>72</v>
      </c>
      <c r="O996" s="232"/>
      <c r="P996" s="233" t="s">
        <v>73</v>
      </c>
      <c r="Q996" s="234"/>
      <c r="R996" s="30"/>
      <c r="S996" s="227" t="s">
        <v>74</v>
      </c>
      <c r="T996" s="228"/>
      <c r="U996" s="229" t="s">
        <v>75</v>
      </c>
      <c r="V996" s="230"/>
      <c r="W996" s="8"/>
      <c r="X996" s="231" t="s">
        <v>76</v>
      </c>
      <c r="Y996" s="232"/>
      <c r="Z996" s="233" t="s">
        <v>77</v>
      </c>
      <c r="AA996" s="234"/>
      <c r="AB996" s="8"/>
      <c r="AC996" s="231" t="s">
        <v>78</v>
      </c>
      <c r="AD996" s="232"/>
      <c r="AE996" s="233" t="s">
        <v>17</v>
      </c>
      <c r="AF996" s="234"/>
      <c r="AG996" s="8"/>
      <c r="AH996" s="231" t="s">
        <v>79</v>
      </c>
      <c r="AI996" s="232"/>
      <c r="AJ996" s="233" t="s">
        <v>80</v>
      </c>
      <c r="AK996" s="234"/>
      <c r="AL996" s="8"/>
      <c r="AM996" s="35" t="s">
        <v>82</v>
      </c>
      <c r="AO996" s="147" t="s">
        <v>83</v>
      </c>
      <c r="AP996" s="4"/>
      <c r="AQ996" s="44"/>
      <c r="AR996" s="44"/>
      <c r="AS996" s="44"/>
      <c r="AT996" s="44"/>
    </row>
    <row r="997" spans="2:46" ht="18.649999999999999" customHeight="1" thickTop="1" thickBot="1">
      <c r="B997" s="55">
        <v>2.86</v>
      </c>
      <c r="D997" s="37">
        <v>1</v>
      </c>
      <c r="E997" s="38">
        <v>0</v>
      </c>
      <c r="F997" s="39">
        <v>0</v>
      </c>
      <c r="G997" s="40">
        <f t="shared" ref="G997" si="3236">-1/($E$8*$B997)</f>
        <v>-0.22348951048951046</v>
      </c>
      <c r="I997" s="37">
        <v>1</v>
      </c>
      <c r="J997" s="41">
        <v>0</v>
      </c>
      <c r="K997" s="39">
        <v>0</v>
      </c>
      <c r="L997" s="40">
        <v>0</v>
      </c>
      <c r="N997" s="37">
        <f t="shared" ref="N997" si="3237">D997*I997+F997*I1000-E997*J997-G997*J1000</f>
        <v>0.91312649425314019</v>
      </c>
      <c r="O997" s="41">
        <f t="shared" ref="O997" si="3238">(D997*J997+E997*I997+F997*J1000+G997*I1000)</f>
        <v>0</v>
      </c>
      <c r="P997" s="39">
        <f t="shared" ref="P997" si="3239">D997*K997+F997*K1000-E997*L997-G997*L1000</f>
        <v>0</v>
      </c>
      <c r="Q997" s="40">
        <f t="shared" ref="Q997" si="3240">(D997*L997+E997*K997+F997*L1000+G997*K1000)</f>
        <v>-0.22348951048951046</v>
      </c>
      <c r="S997" s="37">
        <v>1</v>
      </c>
      <c r="T997" s="38">
        <v>0</v>
      </c>
      <c r="U997" s="39">
        <v>0</v>
      </c>
      <c r="V997" s="40">
        <f t="shared" ref="V997" si="3241">-1/($T$8*$B997)</f>
        <v>-0.43768531468531469</v>
      </c>
      <c r="X997" s="37">
        <f t="shared" ref="X997" si="3242">N997*S997+P997*S1000-O997*T997-Q997*T1000</f>
        <v>0.91312649425314019</v>
      </c>
      <c r="Y997" s="41">
        <f t="shared" ref="Y997" si="3243">(N997*T997+O997*S997+P997*T1000+Q997*S1000)</f>
        <v>0</v>
      </c>
      <c r="Z997" s="39">
        <f t="shared" ref="Z997" si="3244">N997*U997+P997*U1000-O997*V997-Q997*V1000</f>
        <v>0</v>
      </c>
      <c r="AA997" s="40">
        <f t="shared" ref="AA997" si="3245">(N997*V997+O997*U997+P997*V1000+Q997*U1000)</f>
        <v>-0.62315156747419431</v>
      </c>
      <c r="AB997" s="8"/>
      <c r="AC997" s="37">
        <v>1</v>
      </c>
      <c r="AD997" s="38">
        <v>0</v>
      </c>
      <c r="AE997" s="39">
        <v>0</v>
      </c>
      <c r="AF997" s="40">
        <v>0</v>
      </c>
      <c r="AH997" s="37">
        <f>X997*AC997+Z997*AC1000-Y997*AD997-AA997*AD1000</f>
        <v>0.73708617644168029</v>
      </c>
      <c r="AI997" s="41">
        <f>(X997*AD997+Y997*AC997+Z997*AD1000+AA997*AC1000)</f>
        <v>0</v>
      </c>
      <c r="AJ997" s="39">
        <f>X997*AE997+Z997*AE1000-Y997*AF997-AA997*AF1000</f>
        <v>0</v>
      </c>
      <c r="AK997" s="40">
        <f>(X997*AF997+Y997*AE997+Z997*AF1000+AA997*AE1000)</f>
        <v>-0.62315156747419431</v>
      </c>
      <c r="AL997" s="8"/>
      <c r="AM997" s="43">
        <f t="shared" ref="AM997" si="3246">20*LOG((2*$AH$8)/(($AH$8*AH997+AJ997+$AH$8*AH1000+AJ1000)^2+($AH$8*AI997+AK997+$AH$8*AI1000+AK1000)^2)^0.5)</f>
        <v>-9.3359950315338221E-3</v>
      </c>
      <c r="AO997" s="148">
        <f t="shared" ref="AO997" si="3247">((AH997^2+AI997^2)/(AH1000^2+AI1000^2))^0.5</f>
        <v>1.182837101138305</v>
      </c>
      <c r="AP997" s="4"/>
      <c r="AQ997" s="44"/>
      <c r="AR997" s="44"/>
      <c r="AS997" s="44"/>
      <c r="AT997" s="44"/>
    </row>
    <row r="998" spans="2:46" ht="18.649999999999999" customHeight="1" thickBot="1">
      <c r="D998" s="45"/>
      <c r="G998" s="46"/>
      <c r="I998" s="45"/>
      <c r="L998" s="46"/>
      <c r="N998" s="45"/>
      <c r="Q998" s="46"/>
      <c r="S998" s="45"/>
      <c r="V998" s="46"/>
      <c r="X998" s="45"/>
      <c r="AA998" s="46"/>
      <c r="AC998" s="45"/>
      <c r="AF998" s="46"/>
      <c r="AH998" s="45"/>
      <c r="AK998" s="46"/>
      <c r="AO998" s="149"/>
      <c r="AP998" s="149"/>
      <c r="AQ998" s="44"/>
      <c r="AR998" s="44"/>
      <c r="AS998" s="44"/>
      <c r="AT998" s="44"/>
    </row>
    <row r="999" spans="2:46" ht="18.649999999999999" customHeight="1" thickBot="1">
      <c r="D999" s="227" t="s">
        <v>70</v>
      </c>
      <c r="E999" s="228"/>
      <c r="F999" s="229" t="s">
        <v>71</v>
      </c>
      <c r="G999" s="230"/>
      <c r="H999" s="203"/>
      <c r="I999" s="231" t="s">
        <v>15</v>
      </c>
      <c r="J999" s="232"/>
      <c r="K999" s="233" t="s">
        <v>16</v>
      </c>
      <c r="L999" s="234"/>
      <c r="M999" s="30"/>
      <c r="N999" s="231" t="s">
        <v>72</v>
      </c>
      <c r="O999" s="232"/>
      <c r="P999" s="233" t="s">
        <v>73</v>
      </c>
      <c r="Q999" s="234"/>
      <c r="R999" s="30"/>
      <c r="S999" s="227" t="s">
        <v>74</v>
      </c>
      <c r="T999" s="228"/>
      <c r="U999" s="229" t="s">
        <v>75</v>
      </c>
      <c r="V999" s="230"/>
      <c r="W999" s="8"/>
      <c r="X999" s="231" t="s">
        <v>76</v>
      </c>
      <c r="Y999" s="232"/>
      <c r="Z999" s="233" t="s">
        <v>77</v>
      </c>
      <c r="AA999" s="234"/>
      <c r="AB999" s="8"/>
      <c r="AC999" s="231" t="s">
        <v>78</v>
      </c>
      <c r="AD999" s="232"/>
      <c r="AE999" s="233" t="s">
        <v>17</v>
      </c>
      <c r="AF999" s="234"/>
      <c r="AG999" s="8"/>
      <c r="AH999" s="231" t="s">
        <v>79</v>
      </c>
      <c r="AI999" s="232"/>
      <c r="AJ999" s="233" t="s">
        <v>80</v>
      </c>
      <c r="AK999" s="234"/>
      <c r="AL999" s="8"/>
      <c r="AM999" s="52" t="s">
        <v>84</v>
      </c>
      <c r="AO999" s="150" t="s">
        <v>85</v>
      </c>
      <c r="AP999" s="149"/>
      <c r="AQ999" s="44"/>
      <c r="AR999" s="44"/>
      <c r="AS999" s="44"/>
      <c r="AT999" s="44"/>
    </row>
    <row r="1000" spans="2:46" ht="18.649999999999999" customHeight="1" thickTop="1" thickBot="1">
      <c r="D1000" s="37">
        <v>0</v>
      </c>
      <c r="E1000" s="41">
        <v>0</v>
      </c>
      <c r="F1000" s="39">
        <v>1</v>
      </c>
      <c r="G1000" s="40">
        <v>0</v>
      </c>
      <c r="I1000" s="37">
        <v>0</v>
      </c>
      <c r="J1000" s="41">
        <f t="shared" ref="J1000" si="3248">IF(0=(1-$J$8*$K$8*$B997^2),10^14,$B997*$K$8/(1-$J$8*$K$8*$B997^2))</f>
        <v>-0.38871401864266569</v>
      </c>
      <c r="K1000" s="39">
        <v>1</v>
      </c>
      <c r="L1000" s="40">
        <v>0</v>
      </c>
      <c r="N1000" s="37">
        <f t="shared" ref="N1000" si="3249">D1000*I997+F1000*I1000-E1000*J997-G1000*J1000</f>
        <v>0</v>
      </c>
      <c r="O1000" s="41">
        <f t="shared" ref="O1000" si="3250">(D1000*J997+E1000*I997+F1000*J1000+G1000*I1000)</f>
        <v>-0.38871401864266569</v>
      </c>
      <c r="P1000" s="39">
        <f t="shared" ref="P1000" si="3251">D1000*K997+F1000*K1000-E1000*L997-G1000*L1000</f>
        <v>1</v>
      </c>
      <c r="Q1000" s="40">
        <f t="shared" ref="Q1000" si="3252">(D1000*L997+E1000*K997+F1000*L1000+G1000*K1000)</f>
        <v>0</v>
      </c>
      <c r="S1000" s="37">
        <v>0</v>
      </c>
      <c r="T1000" s="41">
        <v>0</v>
      </c>
      <c r="U1000" s="39">
        <v>1</v>
      </c>
      <c r="V1000" s="40">
        <v>0</v>
      </c>
      <c r="X1000" s="37">
        <f t="shared" ref="X1000" si="3253">N1000*S997+P1000*S1000-O1000*T997-Q1000*T1000</f>
        <v>0</v>
      </c>
      <c r="Y1000" s="41">
        <f t="shared" ref="Y1000" si="3254">(N1000*T997+O1000*S997+P1000*T1000+Q1000*S1000)</f>
        <v>-0.38871401864266569</v>
      </c>
      <c r="Z1000" s="39">
        <f t="shared" ref="Z1000" si="3255">N1000*U997+P1000*U1000-O1000*V997-Q1000*V1000</f>
        <v>0.82986558242779163</v>
      </c>
      <c r="AA1000" s="40">
        <f t="shared" ref="AA1000" si="3256">(N1000*V997+O1000*U997+P1000*V1000+Q1000*U1000)</f>
        <v>0</v>
      </c>
      <c r="AB1000" s="8"/>
      <c r="AC1000" s="37">
        <v>0</v>
      </c>
      <c r="AD1000" s="40">
        <f>-1/($AD$8*$B997)</f>
        <v>-0.28249999999999997</v>
      </c>
      <c r="AE1000" s="39">
        <v>1</v>
      </c>
      <c r="AF1000" s="40">
        <v>0</v>
      </c>
      <c r="AH1000" s="37">
        <f>X1000*AC997+Z1000*AC1000-Y1000*AD997-AA1000*AD1000</f>
        <v>0</v>
      </c>
      <c r="AI1000" s="41">
        <f>(X1000*AD997+Y1000*AC997+Z1000*AD1000+AA1000*AC1000)</f>
        <v>-0.62315104567851676</v>
      </c>
      <c r="AJ1000" s="39">
        <f>X1000*AE997+Z1000*AE1000-Y1000*AF997-AA1000*AF1000</f>
        <v>0.82986558242779163</v>
      </c>
      <c r="AK1000" s="40">
        <f>(X1000*AF997+Y1000*AE997+Z1000*AF1000+AA1000*AE1000)</f>
        <v>0</v>
      </c>
      <c r="AL1000" s="8"/>
      <c r="AM1000" s="54">
        <f t="shared" ref="AM1000" si="3257">(180/PI())*ATAN(-1*(($AH988*AI997+AK997+$AH$8*AI1000+AK1000)/($AH$8*AH997+AJ997+$AH$8*AH1000+AJ1000)))</f>
        <v>38.497601489722953</v>
      </c>
      <c r="AO1000" s="151">
        <f t="shared" ref="AO1000" si="3258">20*LOG(((($AH$8*AH997+AJ997-$AH$8*AH1000-AJ1000)^2+($AH$8*AI997+AK997-$AH$8*AI1000-AK1000)^2)/(($AH$8*AH997+AJ997+$AH$8*AH1000+AJ1000)^2+($AH$8*AI997+AK997+$AH$8*AI1000+AK1000)^2))^0.5)</f>
        <v>-26.680904155163478</v>
      </c>
      <c r="AP1000" s="149"/>
      <c r="AQ1000" s="44"/>
      <c r="AR1000" s="44"/>
      <c r="AS1000" s="44"/>
      <c r="AT1000" s="44"/>
    </row>
    <row r="1001" spans="2:46" ht="18.649999999999999" customHeight="1">
      <c r="AO1001" s="48"/>
    </row>
    <row r="1002" spans="2:46" ht="18.649999999999999" customHeight="1" thickBot="1">
      <c r="E1002" s="29" t="s">
        <v>9</v>
      </c>
      <c r="J1002" s="29" t="s">
        <v>10</v>
      </c>
      <c r="O1002" s="29" t="s">
        <v>11</v>
      </c>
      <c r="T1002" s="29" t="s">
        <v>12</v>
      </c>
      <c r="Y1002" s="29" t="s">
        <v>13</v>
      </c>
      <c r="AD1002" s="29" t="s">
        <v>12</v>
      </c>
      <c r="AI1002" s="29" t="s">
        <v>81</v>
      </c>
    </row>
    <row r="1003" spans="2:46" ht="18.649999999999999" customHeight="1" thickBot="1">
      <c r="B1003" s="28"/>
      <c r="D1003" s="227" t="s">
        <v>70</v>
      </c>
      <c r="E1003" s="228"/>
      <c r="F1003" s="229" t="s">
        <v>71</v>
      </c>
      <c r="G1003" s="230"/>
      <c r="H1003" s="203"/>
      <c r="I1003" s="231" t="s">
        <v>15</v>
      </c>
      <c r="J1003" s="232"/>
      <c r="K1003" s="233" t="s">
        <v>16</v>
      </c>
      <c r="L1003" s="234"/>
      <c r="M1003" s="30"/>
      <c r="N1003" s="231" t="s">
        <v>72</v>
      </c>
      <c r="O1003" s="232"/>
      <c r="P1003" s="233" t="s">
        <v>73</v>
      </c>
      <c r="Q1003" s="234"/>
      <c r="R1003" s="30"/>
      <c r="S1003" s="227" t="s">
        <v>74</v>
      </c>
      <c r="T1003" s="228"/>
      <c r="U1003" s="229" t="s">
        <v>75</v>
      </c>
      <c r="V1003" s="230"/>
      <c r="W1003" s="8"/>
      <c r="X1003" s="231" t="s">
        <v>76</v>
      </c>
      <c r="Y1003" s="232"/>
      <c r="Z1003" s="233" t="s">
        <v>77</v>
      </c>
      <c r="AA1003" s="234"/>
      <c r="AB1003" s="8"/>
      <c r="AC1003" s="231" t="s">
        <v>78</v>
      </c>
      <c r="AD1003" s="232"/>
      <c r="AE1003" s="233" t="s">
        <v>17</v>
      </c>
      <c r="AF1003" s="234"/>
      <c r="AG1003" s="8"/>
      <c r="AH1003" s="231" t="s">
        <v>79</v>
      </c>
      <c r="AI1003" s="232"/>
      <c r="AJ1003" s="233" t="s">
        <v>80</v>
      </c>
      <c r="AK1003" s="234"/>
      <c r="AL1003" s="8"/>
      <c r="AM1003" s="35" t="s">
        <v>82</v>
      </c>
      <c r="AO1003" s="147" t="s">
        <v>83</v>
      </c>
      <c r="AP1003" s="4"/>
      <c r="AQ1003" s="44"/>
      <c r="AR1003" s="44"/>
      <c r="AS1003" s="44"/>
      <c r="AT1003" s="44"/>
    </row>
    <row r="1004" spans="2:46" ht="18.649999999999999" customHeight="1" thickTop="1" thickBot="1">
      <c r="B1004" s="55">
        <v>2.88</v>
      </c>
      <c r="D1004" s="37">
        <v>1</v>
      </c>
      <c r="E1004" s="38">
        <v>0</v>
      </c>
      <c r="F1004" s="39">
        <v>0</v>
      </c>
      <c r="G1004" s="40">
        <f t="shared" ref="G1004" si="3259">-1/($E$8*$B1004)</f>
        <v>-0.22193749999999998</v>
      </c>
      <c r="I1004" s="37">
        <v>1</v>
      </c>
      <c r="J1004" s="41">
        <v>0</v>
      </c>
      <c r="K1004" s="39">
        <v>0</v>
      </c>
      <c r="L1004" s="40">
        <v>0</v>
      </c>
      <c r="N1004" s="37">
        <f t="shared" ref="N1004" si="3260">D1004*I1004+F1004*I1007-E1004*J1004-G1004*J1007</f>
        <v>0.9143603054334023</v>
      </c>
      <c r="O1004" s="41">
        <f t="shared" ref="O1004" si="3261">(D1004*J1004+E1004*I1004+F1004*J1007+G1004*I1007)</f>
        <v>0</v>
      </c>
      <c r="P1004" s="39">
        <f t="shared" ref="P1004" si="3262">D1004*K1004+F1004*K1007-E1004*L1004-G1004*L1007</f>
        <v>0</v>
      </c>
      <c r="Q1004" s="40">
        <f t="shared" ref="Q1004" si="3263">(D1004*L1004+E1004*K1004+F1004*L1007+G1004*K1007)</f>
        <v>-0.22193749999999998</v>
      </c>
      <c r="S1004" s="37">
        <v>1</v>
      </c>
      <c r="T1004" s="38">
        <v>0</v>
      </c>
      <c r="U1004" s="39">
        <v>0</v>
      </c>
      <c r="V1004" s="40">
        <f t="shared" ref="V1004" si="3264">-1/($T$8*$B1004)</f>
        <v>-0.43464583333333329</v>
      </c>
      <c r="X1004" s="37">
        <f t="shared" ref="X1004" si="3265">N1004*S1004+P1004*S1007-O1004*T1004-Q1004*T1007</f>
        <v>0.9143603054334023</v>
      </c>
      <c r="Y1004" s="41">
        <f t="shared" ref="Y1004" si="3266">(N1004*T1004+O1004*S1004+P1004*T1007+Q1004*S1007)</f>
        <v>0</v>
      </c>
      <c r="Z1004" s="39">
        <f t="shared" ref="Z1004" si="3267">N1004*U1004+P1004*U1007-O1004*V1004-Q1004*V1007</f>
        <v>0</v>
      </c>
      <c r="AA1004" s="40">
        <f t="shared" ref="AA1004" si="3268">(N1004*V1004+O1004*U1004+P1004*V1007+Q1004*U1007)</f>
        <v>-0.61936039692202227</v>
      </c>
      <c r="AB1004" s="8"/>
      <c r="AC1004" s="37">
        <v>1</v>
      </c>
      <c r="AD1004" s="38">
        <v>0</v>
      </c>
      <c r="AE1004" s="39">
        <v>0</v>
      </c>
      <c r="AF1004" s="40">
        <v>0</v>
      </c>
      <c r="AH1004" s="37">
        <f>X1004*AC1004+Z1004*AC1007-Y1004*AD1004-AA1004*AD1007</f>
        <v>0.74060605797050372</v>
      </c>
      <c r="AI1004" s="41">
        <f>(X1004*AD1004+Y1004*AC1004+Z1004*AD1007+AA1004*AC1007)</f>
        <v>0</v>
      </c>
      <c r="AJ1004" s="39">
        <f>X1004*AE1004+Z1004*AE1007-Y1004*AF1004-AA1004*AF1007</f>
        <v>0</v>
      </c>
      <c r="AK1004" s="40">
        <f>(X1004*AF1004+Y1004*AE1004+Z1004*AF1007+AA1004*AE1007)</f>
        <v>-0.61936039692202227</v>
      </c>
      <c r="AL1004" s="8"/>
      <c r="AM1004" s="43">
        <f t="shared" ref="AM1004" si="3269">20*LOG((2*$AH$8)/(($AH$8*AH1004+AJ1004+$AH$8*AH1007+AJ1007)^2+($AH$8*AI1004+AK1004+$AH$8*AI1007+AK1007)^2)^0.5)</f>
        <v>-9.1154530280131256E-3</v>
      </c>
      <c r="AO1004" s="148">
        <f t="shared" ref="AO1004" si="3270">((AH1004^2+AI1004^2)/(AH1007^2+AI1007^2))^0.5</f>
        <v>1.1957604529782522</v>
      </c>
      <c r="AP1004" s="4"/>
      <c r="AQ1004" s="44"/>
      <c r="AR1004" s="44"/>
      <c r="AS1004" s="44"/>
      <c r="AT1004" s="44"/>
    </row>
    <row r="1005" spans="2:46" ht="18.649999999999999" customHeight="1" thickBot="1">
      <c r="D1005" s="45"/>
      <c r="G1005" s="46"/>
      <c r="I1005" s="45"/>
      <c r="L1005" s="46"/>
      <c r="N1005" s="45"/>
      <c r="Q1005" s="46"/>
      <c r="S1005" s="45"/>
      <c r="V1005" s="46"/>
      <c r="X1005" s="45"/>
      <c r="AA1005" s="46"/>
      <c r="AC1005" s="45"/>
      <c r="AF1005" s="46"/>
      <c r="AH1005" s="45"/>
      <c r="AK1005" s="46"/>
      <c r="AO1005" s="149"/>
      <c r="AP1005" s="149"/>
      <c r="AQ1005" s="44"/>
      <c r="AR1005" s="44"/>
      <c r="AS1005" s="44"/>
      <c r="AT1005" s="44"/>
    </row>
    <row r="1006" spans="2:46" ht="18.649999999999999" customHeight="1" thickBot="1">
      <c r="D1006" s="227" t="s">
        <v>70</v>
      </c>
      <c r="E1006" s="228"/>
      <c r="F1006" s="229" t="s">
        <v>71</v>
      </c>
      <c r="G1006" s="230"/>
      <c r="H1006" s="203"/>
      <c r="I1006" s="231" t="s">
        <v>15</v>
      </c>
      <c r="J1006" s="232"/>
      <c r="K1006" s="233" t="s">
        <v>16</v>
      </c>
      <c r="L1006" s="234"/>
      <c r="M1006" s="30"/>
      <c r="N1006" s="231" t="s">
        <v>72</v>
      </c>
      <c r="O1006" s="232"/>
      <c r="P1006" s="233" t="s">
        <v>73</v>
      </c>
      <c r="Q1006" s="234"/>
      <c r="R1006" s="30"/>
      <c r="S1006" s="227" t="s">
        <v>74</v>
      </c>
      <c r="T1006" s="228"/>
      <c r="U1006" s="229" t="s">
        <v>75</v>
      </c>
      <c r="V1006" s="230"/>
      <c r="W1006" s="8"/>
      <c r="X1006" s="231" t="s">
        <v>76</v>
      </c>
      <c r="Y1006" s="232"/>
      <c r="Z1006" s="233" t="s">
        <v>77</v>
      </c>
      <c r="AA1006" s="234"/>
      <c r="AB1006" s="8"/>
      <c r="AC1006" s="231" t="s">
        <v>78</v>
      </c>
      <c r="AD1006" s="232"/>
      <c r="AE1006" s="233" t="s">
        <v>17</v>
      </c>
      <c r="AF1006" s="234"/>
      <c r="AG1006" s="8"/>
      <c r="AH1006" s="231" t="s">
        <v>79</v>
      </c>
      <c r="AI1006" s="232"/>
      <c r="AJ1006" s="233" t="s">
        <v>80</v>
      </c>
      <c r="AK1006" s="234"/>
      <c r="AL1006" s="8"/>
      <c r="AM1006" s="52" t="s">
        <v>84</v>
      </c>
      <c r="AO1006" s="150" t="s">
        <v>85</v>
      </c>
      <c r="AP1006" s="149"/>
      <c r="AQ1006" s="44"/>
      <c r="AR1006" s="44"/>
      <c r="AS1006" s="44"/>
      <c r="AT1006" s="44"/>
    </row>
    <row r="1007" spans="2:46" ht="18.649999999999999" customHeight="1" thickTop="1" thickBot="1">
      <c r="D1007" s="37">
        <v>0</v>
      </c>
      <c r="E1007" s="41">
        <v>0</v>
      </c>
      <c r="F1007" s="39">
        <v>1</v>
      </c>
      <c r="G1007" s="40">
        <v>0</v>
      </c>
      <c r="I1007" s="37">
        <v>0</v>
      </c>
      <c r="J1007" s="41">
        <f t="shared" ref="J1007" si="3271">IF(0=(1-$J$8*$K$8*$B1004^2),10^14,$B1004*$K$8/(1-$J$8*$K$8*$B1004^2))</f>
        <v>-0.38587302536343665</v>
      </c>
      <c r="K1007" s="39">
        <v>1</v>
      </c>
      <c r="L1007" s="40">
        <v>0</v>
      </c>
      <c r="N1007" s="37">
        <f t="shared" ref="N1007" si="3272">D1007*I1004+F1007*I1007-E1007*J1004-G1007*J1007</f>
        <v>0</v>
      </c>
      <c r="O1007" s="41">
        <f t="shared" ref="O1007" si="3273">(D1007*J1004+E1007*I1004+F1007*J1007+G1007*I1007)</f>
        <v>-0.38587302536343665</v>
      </c>
      <c r="P1007" s="39">
        <f t="shared" ref="P1007" si="3274">D1007*K1004+F1007*K1007-E1007*L1004-G1007*L1007</f>
        <v>1</v>
      </c>
      <c r="Q1007" s="40">
        <f t="shared" ref="Q1007" si="3275">(D1007*L1004+E1007*K1004+F1007*L1007+G1007*K1007)</f>
        <v>0</v>
      </c>
      <c r="S1007" s="37">
        <v>0</v>
      </c>
      <c r="T1007" s="41">
        <v>0</v>
      </c>
      <c r="U1007" s="39">
        <v>1</v>
      </c>
      <c r="V1007" s="40">
        <v>0</v>
      </c>
      <c r="X1007" s="37">
        <f t="shared" ref="X1007" si="3276">N1007*S1004+P1007*S1007-O1007*T1004-Q1007*T1007</f>
        <v>0</v>
      </c>
      <c r="Y1007" s="41">
        <f t="shared" ref="Y1007" si="3277">(N1007*T1004+O1007*S1004+P1007*T1007+Q1007*S1007)</f>
        <v>-0.38587302536343665</v>
      </c>
      <c r="Z1007" s="39">
        <f t="shared" ref="Z1007" si="3278">N1007*U1004+P1007*U1007-O1007*V1004-Q1007*V1007</f>
        <v>0.83228189733005464</v>
      </c>
      <c r="AA1007" s="40">
        <f t="shared" ref="AA1007" si="3279">(N1007*V1004+O1007*U1004+P1007*V1007+Q1007*U1007)</f>
        <v>0</v>
      </c>
      <c r="AB1007" s="8"/>
      <c r="AC1007" s="37">
        <v>0</v>
      </c>
      <c r="AD1007" s="40">
        <f>-1/($AD$8*$B1004)</f>
        <v>-0.28053819444444444</v>
      </c>
      <c r="AE1007" s="39">
        <v>1</v>
      </c>
      <c r="AF1007" s="40">
        <v>0</v>
      </c>
      <c r="AH1007" s="37">
        <f>X1007*AC1004+Z1007*AC1007-Y1007*AD1004-AA1007*AD1007</f>
        <v>0</v>
      </c>
      <c r="AI1007" s="41">
        <f>(X1007*AD1004+Y1007*AC1004+Z1007*AD1007+AA1007*AC1007)</f>
        <v>-0.61935988610920667</v>
      </c>
      <c r="AJ1007" s="39">
        <f>X1007*AE1004+Z1007*AE1007-Y1007*AF1004-AA1007*AF1007</f>
        <v>0.83228189733005464</v>
      </c>
      <c r="AK1007" s="40">
        <f>(X1007*AF1004+Y1007*AE1004+Z1007*AF1007+AA1007*AE1007)</f>
        <v>0</v>
      </c>
      <c r="AL1007" s="8"/>
      <c r="AM1007" s="54">
        <f t="shared" ref="AM1007" si="3280">(180/PI())*ATAN(-1*(($AH995*AI1004+AK1004+$AH$8*AI1007+AK1007)/($AH$8*AH1004+AJ1004+$AH$8*AH1007+AJ1007)))</f>
        <v>38.222028773031305</v>
      </c>
      <c r="AO1007" s="151">
        <f t="shared" ref="AO1007" si="3281">20*LOG(((($AH$8*AH1004+AJ1004-$AH$8*AH1007-AJ1007)^2+($AH$8*AI1004+AK1004-$AH$8*AI1007-AK1007)^2)/(($AH$8*AH1004+AJ1004+$AH$8*AH1007+AJ1007)^2+($AH$8*AI1004+AK1004+$AH$8*AI1007+AK1007)^2))^0.5)</f>
        <v>-26.784617467465452</v>
      </c>
      <c r="AP1007" s="149"/>
      <c r="AQ1007" s="44"/>
      <c r="AR1007" s="44"/>
      <c r="AS1007" s="44"/>
      <c r="AT1007" s="44"/>
    </row>
    <row r="1008" spans="2:46" ht="18.649999999999999" customHeight="1">
      <c r="AO1008" s="48"/>
    </row>
    <row r="1009" spans="2:46" ht="18.649999999999999" customHeight="1" thickBot="1">
      <c r="E1009" s="29" t="s">
        <v>9</v>
      </c>
      <c r="J1009" s="29" t="s">
        <v>10</v>
      </c>
      <c r="O1009" s="29" t="s">
        <v>11</v>
      </c>
      <c r="T1009" s="29" t="s">
        <v>12</v>
      </c>
      <c r="Y1009" s="29" t="s">
        <v>13</v>
      </c>
      <c r="AD1009" s="29" t="s">
        <v>12</v>
      </c>
      <c r="AI1009" s="29" t="s">
        <v>81</v>
      </c>
    </row>
    <row r="1010" spans="2:46" ht="18.649999999999999" customHeight="1" thickBot="1">
      <c r="B1010" s="28"/>
      <c r="D1010" s="227" t="s">
        <v>70</v>
      </c>
      <c r="E1010" s="228"/>
      <c r="F1010" s="229" t="s">
        <v>71</v>
      </c>
      <c r="G1010" s="230"/>
      <c r="H1010" s="203"/>
      <c r="I1010" s="231" t="s">
        <v>15</v>
      </c>
      <c r="J1010" s="232"/>
      <c r="K1010" s="233" t="s">
        <v>16</v>
      </c>
      <c r="L1010" s="234"/>
      <c r="M1010" s="30"/>
      <c r="N1010" s="231" t="s">
        <v>72</v>
      </c>
      <c r="O1010" s="232"/>
      <c r="P1010" s="233" t="s">
        <v>73</v>
      </c>
      <c r="Q1010" s="234"/>
      <c r="R1010" s="30"/>
      <c r="S1010" s="227" t="s">
        <v>74</v>
      </c>
      <c r="T1010" s="228"/>
      <c r="U1010" s="229" t="s">
        <v>75</v>
      </c>
      <c r="V1010" s="230"/>
      <c r="W1010" s="8"/>
      <c r="X1010" s="231" t="s">
        <v>76</v>
      </c>
      <c r="Y1010" s="232"/>
      <c r="Z1010" s="233" t="s">
        <v>77</v>
      </c>
      <c r="AA1010" s="234"/>
      <c r="AB1010" s="8"/>
      <c r="AC1010" s="231" t="s">
        <v>78</v>
      </c>
      <c r="AD1010" s="232"/>
      <c r="AE1010" s="233" t="s">
        <v>17</v>
      </c>
      <c r="AF1010" s="234"/>
      <c r="AG1010" s="8"/>
      <c r="AH1010" s="231" t="s">
        <v>79</v>
      </c>
      <c r="AI1010" s="232"/>
      <c r="AJ1010" s="233" t="s">
        <v>80</v>
      </c>
      <c r="AK1010" s="234"/>
      <c r="AL1010" s="8"/>
      <c r="AM1010" s="35" t="s">
        <v>82</v>
      </c>
      <c r="AO1010" s="147" t="s">
        <v>83</v>
      </c>
      <c r="AP1010" s="4"/>
      <c r="AQ1010" s="44"/>
      <c r="AR1010" s="44"/>
      <c r="AS1010" s="44"/>
      <c r="AT1010" s="44"/>
    </row>
    <row r="1011" spans="2:46" ht="18.649999999999999" customHeight="1" thickTop="1" thickBot="1">
      <c r="B1011" s="55">
        <v>2.9</v>
      </c>
      <c r="D1011" s="37">
        <v>1</v>
      </c>
      <c r="E1011" s="38">
        <v>0</v>
      </c>
      <c r="F1011" s="39">
        <v>0</v>
      </c>
      <c r="G1011" s="40">
        <f t="shared" ref="G1011" si="3282">-1/($E$8*$B1011)</f>
        <v>-0.2204068965517241</v>
      </c>
      <c r="I1011" s="37">
        <v>1</v>
      </c>
      <c r="J1011" s="41">
        <v>0</v>
      </c>
      <c r="K1011" s="39">
        <v>0</v>
      </c>
      <c r="L1011" s="40">
        <v>0</v>
      </c>
      <c r="N1011" s="37">
        <f t="shared" ref="N1011" si="3283">D1011*I1011+F1011*I1014-E1011*J1011-G1011*J1014</f>
        <v>0.91556780060316467</v>
      </c>
      <c r="O1011" s="41">
        <f t="shared" ref="O1011" si="3284">(D1011*J1011+E1011*I1011+F1011*J1014+G1011*I1014)</f>
        <v>0</v>
      </c>
      <c r="P1011" s="39">
        <f t="shared" ref="P1011" si="3285">D1011*K1011+F1011*K1014-E1011*L1011-G1011*L1014</f>
        <v>0</v>
      </c>
      <c r="Q1011" s="40">
        <f t="shared" ref="Q1011" si="3286">(D1011*L1011+E1011*K1011+F1011*L1014+G1011*K1014)</f>
        <v>-0.2204068965517241</v>
      </c>
      <c r="S1011" s="37">
        <v>1</v>
      </c>
      <c r="T1011" s="38">
        <v>0</v>
      </c>
      <c r="U1011" s="39">
        <v>0</v>
      </c>
      <c r="V1011" s="40">
        <f t="shared" ref="V1011" si="3287">-1/($T$8*$B1011)</f>
        <v>-0.43164827586206894</v>
      </c>
      <c r="X1011" s="37">
        <f t="shared" ref="X1011" si="3288">N1011*S1011+P1011*S1014-O1011*T1011-Q1011*T1014</f>
        <v>0.91556780060316467</v>
      </c>
      <c r="Y1011" s="41">
        <f t="shared" ref="Y1011" si="3289">(N1011*T1011+O1011*S1011+P1011*T1014+Q1011*S1014)</f>
        <v>0</v>
      </c>
      <c r="Z1011" s="39">
        <f t="shared" ref="Z1011" si="3290">N1011*U1011+P1011*U1014-O1011*V1011-Q1011*V1014</f>
        <v>0</v>
      </c>
      <c r="AA1011" s="40">
        <f t="shared" ref="AA1011" si="3291">(N1011*V1011+O1011*U1011+P1011*V1014+Q1011*U1014)</f>
        <v>-0.61561015911690664</v>
      </c>
      <c r="AB1011" s="8"/>
      <c r="AC1011" s="37">
        <v>1</v>
      </c>
      <c r="AD1011" s="38">
        <v>0</v>
      </c>
      <c r="AE1011" s="39">
        <v>0</v>
      </c>
      <c r="AF1011" s="40">
        <v>0</v>
      </c>
      <c r="AH1011" s="37">
        <f>X1011*AC1011+Z1011*AC1014-Y1011*AD1011-AA1011*AD1014</f>
        <v>0.74405668747954234</v>
      </c>
      <c r="AI1011" s="41">
        <f>(X1011*AD1011+Y1011*AC1011+Z1011*AD1014+AA1011*AC1014)</f>
        <v>0</v>
      </c>
      <c r="AJ1011" s="39">
        <f>X1011*AE1011+Z1011*AE1014-Y1011*AF1011-AA1011*AF1014</f>
        <v>0</v>
      </c>
      <c r="AK1011" s="40">
        <f>(X1011*AF1011+Y1011*AE1011+Z1011*AF1014+AA1011*AE1014)</f>
        <v>-0.61561015911690664</v>
      </c>
      <c r="AL1011" s="8"/>
      <c r="AM1011" s="43">
        <f t="shared" ref="AM1011" si="3292">20*LOG((2*$AH$8)/(($AH$8*AH1011+AJ1011+$AH$8*AH1014+AJ1014)^2+($AH$8*AI1011+AK1011+$AH$8*AI1014+AK1014)^2)^0.5)</f>
        <v>-8.9010161396214389E-3</v>
      </c>
      <c r="AO1011" s="148">
        <f t="shared" ref="AO1011" si="3293">((AH1011^2+AI1011^2)/(AH1014^2+AI1014^2))^0.5</f>
        <v>1.208650118831585</v>
      </c>
      <c r="AP1011" s="4"/>
      <c r="AQ1011" s="44"/>
      <c r="AR1011" s="44"/>
      <c r="AS1011" s="44"/>
      <c r="AT1011" s="44"/>
    </row>
    <row r="1012" spans="2:46" ht="18.649999999999999" customHeight="1" thickBot="1">
      <c r="D1012" s="45"/>
      <c r="G1012" s="46"/>
      <c r="I1012" s="45"/>
      <c r="L1012" s="46"/>
      <c r="N1012" s="45"/>
      <c r="Q1012" s="46"/>
      <c r="S1012" s="45"/>
      <c r="V1012" s="46"/>
      <c r="X1012" s="45"/>
      <c r="AA1012" s="46"/>
      <c r="AC1012" s="45"/>
      <c r="AF1012" s="46"/>
      <c r="AH1012" s="45"/>
      <c r="AK1012" s="46"/>
      <c r="AO1012" s="149"/>
      <c r="AP1012" s="149"/>
      <c r="AQ1012" s="44"/>
      <c r="AR1012" s="44"/>
      <c r="AS1012" s="44"/>
      <c r="AT1012" s="44"/>
    </row>
    <row r="1013" spans="2:46" ht="18.649999999999999" customHeight="1" thickBot="1">
      <c r="D1013" s="227" t="s">
        <v>70</v>
      </c>
      <c r="E1013" s="228"/>
      <c r="F1013" s="229" t="s">
        <v>71</v>
      </c>
      <c r="G1013" s="230"/>
      <c r="H1013" s="203"/>
      <c r="I1013" s="231" t="s">
        <v>15</v>
      </c>
      <c r="J1013" s="232"/>
      <c r="K1013" s="233" t="s">
        <v>16</v>
      </c>
      <c r="L1013" s="234"/>
      <c r="M1013" s="30"/>
      <c r="N1013" s="231" t="s">
        <v>72</v>
      </c>
      <c r="O1013" s="232"/>
      <c r="P1013" s="233" t="s">
        <v>73</v>
      </c>
      <c r="Q1013" s="234"/>
      <c r="R1013" s="30"/>
      <c r="S1013" s="227" t="s">
        <v>74</v>
      </c>
      <c r="T1013" s="228"/>
      <c r="U1013" s="229" t="s">
        <v>75</v>
      </c>
      <c r="V1013" s="230"/>
      <c r="W1013" s="8"/>
      <c r="X1013" s="231" t="s">
        <v>76</v>
      </c>
      <c r="Y1013" s="232"/>
      <c r="Z1013" s="233" t="s">
        <v>77</v>
      </c>
      <c r="AA1013" s="234"/>
      <c r="AB1013" s="8"/>
      <c r="AC1013" s="231" t="s">
        <v>78</v>
      </c>
      <c r="AD1013" s="232"/>
      <c r="AE1013" s="233" t="s">
        <v>17</v>
      </c>
      <c r="AF1013" s="234"/>
      <c r="AG1013" s="8"/>
      <c r="AH1013" s="231" t="s">
        <v>79</v>
      </c>
      <c r="AI1013" s="232"/>
      <c r="AJ1013" s="233" t="s">
        <v>80</v>
      </c>
      <c r="AK1013" s="234"/>
      <c r="AL1013" s="8"/>
      <c r="AM1013" s="52" t="s">
        <v>84</v>
      </c>
      <c r="AO1013" s="150" t="s">
        <v>85</v>
      </c>
      <c r="AP1013" s="149"/>
      <c r="AQ1013" s="44"/>
      <c r="AR1013" s="44"/>
      <c r="AS1013" s="44"/>
      <c r="AT1013" s="44"/>
    </row>
    <row r="1014" spans="2:46" ht="18.649999999999999" customHeight="1" thickTop="1" thickBot="1">
      <c r="D1014" s="37">
        <v>0</v>
      </c>
      <c r="E1014" s="41">
        <v>0</v>
      </c>
      <c r="F1014" s="39">
        <v>1</v>
      </c>
      <c r="G1014" s="40">
        <v>0</v>
      </c>
      <c r="I1014" s="37">
        <v>0</v>
      </c>
      <c r="J1014" s="41">
        <f t="shared" ref="J1014" si="3294">IF(0=(1-$J$8*$K$8*$B1011^2),10^14,$B1011*$K$8/(1-$J$8*$K$8*$B1011^2))</f>
        <v>-0.38307421735790015</v>
      </c>
      <c r="K1014" s="39">
        <v>1</v>
      </c>
      <c r="L1014" s="40">
        <v>0</v>
      </c>
      <c r="N1014" s="37">
        <f t="shared" ref="N1014" si="3295">D1014*I1011+F1014*I1014-E1014*J1011-G1014*J1014</f>
        <v>0</v>
      </c>
      <c r="O1014" s="41">
        <f t="shared" ref="O1014" si="3296">(D1014*J1011+E1014*I1011+F1014*J1014+G1014*I1014)</f>
        <v>-0.38307421735790015</v>
      </c>
      <c r="P1014" s="39">
        <f t="shared" ref="P1014" si="3297">D1014*K1011+F1014*K1014-E1014*L1011-G1014*L1014</f>
        <v>1</v>
      </c>
      <c r="Q1014" s="40">
        <f t="shared" ref="Q1014" si="3298">(D1014*L1011+E1014*K1011+F1014*L1014+G1014*K1014)</f>
        <v>0</v>
      </c>
      <c r="S1014" s="37">
        <v>0</v>
      </c>
      <c r="T1014" s="41">
        <v>0</v>
      </c>
      <c r="U1014" s="39">
        <v>1</v>
      </c>
      <c r="V1014" s="40">
        <v>0</v>
      </c>
      <c r="X1014" s="37">
        <f t="shared" ref="X1014" si="3299">N1014*S1011+P1014*S1014-O1014*T1011-Q1014*T1014</f>
        <v>0</v>
      </c>
      <c r="Y1014" s="41">
        <f t="shared" ref="Y1014" si="3300">(N1014*T1011+O1014*S1011+P1014*T1014+Q1014*S1014)</f>
        <v>-0.38307421735790015</v>
      </c>
      <c r="Z1014" s="39">
        <f t="shared" ref="Z1014" si="3301">N1014*U1011+P1014*U1014-O1014*V1011-Q1014*V1014</f>
        <v>0.83464667455025099</v>
      </c>
      <c r="AA1014" s="40">
        <f t="shared" ref="AA1014" si="3302">(N1014*V1011+O1014*U1011+P1014*V1014+Q1014*U1014)</f>
        <v>0</v>
      </c>
      <c r="AB1014" s="8"/>
      <c r="AC1014" s="37">
        <v>0</v>
      </c>
      <c r="AD1014" s="40">
        <f>-1/($AD$8*$B1011)</f>
        <v>-0.27860344827586203</v>
      </c>
      <c r="AE1014" s="39">
        <v>1</v>
      </c>
      <c r="AF1014" s="40">
        <v>0</v>
      </c>
      <c r="AH1014" s="37">
        <f>X1014*AC1011+Z1014*AC1014-Y1014*AD1011-AA1014*AD1014</f>
        <v>0</v>
      </c>
      <c r="AI1014" s="41">
        <f>(X1014*AD1011+Y1014*AC1011+Z1014*AD1014+AA1014*AC1014)</f>
        <v>-0.6156096589795812</v>
      </c>
      <c r="AJ1014" s="39">
        <f>X1014*AE1011+Z1014*AE1014-Y1014*AF1011-AA1014*AF1014</f>
        <v>0.83464667455025099</v>
      </c>
      <c r="AK1014" s="40">
        <f>(X1014*AF1011+Y1014*AE1011+Z1014*AF1014+AA1014*AE1014)</f>
        <v>0</v>
      </c>
      <c r="AL1014" s="8"/>
      <c r="AM1014" s="54">
        <f t="shared" ref="AM1014" si="3303">(180/PI())*ATAN(-1*(($AH1002*AI1011+AK1011+$AH$8*AI1014+AK1014)/($AH$8*AH1011+AJ1011+$AH$8*AH1014+AJ1014)))</f>
        <v>37.950421672942959</v>
      </c>
      <c r="AO1014" s="151">
        <f t="shared" ref="AO1014" si="3304">20*LOG(((($AH$8*AH1011+AJ1011-$AH$8*AH1014-AJ1014)^2+($AH$8*AI1011+AK1011-$AH$8*AI1014-AK1014)^2)/(($AH$8*AH1011+AJ1011+$AH$8*AH1014+AJ1014)^2+($AH$8*AI1011+AK1011+$AH$8*AI1014+AK1014)^2))^0.5)</f>
        <v>-26.887896975806605</v>
      </c>
      <c r="AP1014" s="149"/>
      <c r="AQ1014" s="44"/>
      <c r="AR1014" s="44"/>
      <c r="AS1014" s="44"/>
      <c r="AT1014" s="44"/>
    </row>
    <row r="1015" spans="2:46" ht="18.649999999999999" customHeight="1">
      <c r="AO1015" s="48"/>
    </row>
    <row r="1016" spans="2:46" ht="18.649999999999999" customHeight="1" thickBot="1">
      <c r="E1016" s="29" t="s">
        <v>9</v>
      </c>
      <c r="J1016" s="29" t="s">
        <v>10</v>
      </c>
      <c r="O1016" s="29" t="s">
        <v>11</v>
      </c>
      <c r="T1016" s="29" t="s">
        <v>12</v>
      </c>
      <c r="Y1016" s="29" t="s">
        <v>13</v>
      </c>
      <c r="AD1016" s="29" t="s">
        <v>12</v>
      </c>
      <c r="AI1016" s="29" t="s">
        <v>81</v>
      </c>
    </row>
    <row r="1017" spans="2:46" ht="18.649999999999999" customHeight="1" thickBot="1">
      <c r="B1017" s="28"/>
      <c r="D1017" s="227" t="s">
        <v>70</v>
      </c>
      <c r="E1017" s="228"/>
      <c r="F1017" s="229" t="s">
        <v>71</v>
      </c>
      <c r="G1017" s="230"/>
      <c r="H1017" s="203"/>
      <c r="I1017" s="231" t="s">
        <v>15</v>
      </c>
      <c r="J1017" s="232"/>
      <c r="K1017" s="233" t="s">
        <v>16</v>
      </c>
      <c r="L1017" s="234"/>
      <c r="M1017" s="30"/>
      <c r="N1017" s="231" t="s">
        <v>72</v>
      </c>
      <c r="O1017" s="232"/>
      <c r="P1017" s="233" t="s">
        <v>73</v>
      </c>
      <c r="Q1017" s="234"/>
      <c r="R1017" s="30"/>
      <c r="S1017" s="227" t="s">
        <v>74</v>
      </c>
      <c r="T1017" s="228"/>
      <c r="U1017" s="229" t="s">
        <v>75</v>
      </c>
      <c r="V1017" s="230"/>
      <c r="W1017" s="8"/>
      <c r="X1017" s="231" t="s">
        <v>76</v>
      </c>
      <c r="Y1017" s="232"/>
      <c r="Z1017" s="233" t="s">
        <v>77</v>
      </c>
      <c r="AA1017" s="234"/>
      <c r="AB1017" s="8"/>
      <c r="AC1017" s="231" t="s">
        <v>78</v>
      </c>
      <c r="AD1017" s="232"/>
      <c r="AE1017" s="233" t="s">
        <v>17</v>
      </c>
      <c r="AF1017" s="234"/>
      <c r="AG1017" s="8"/>
      <c r="AH1017" s="231" t="s">
        <v>79</v>
      </c>
      <c r="AI1017" s="232"/>
      <c r="AJ1017" s="233" t="s">
        <v>80</v>
      </c>
      <c r="AK1017" s="234"/>
      <c r="AL1017" s="8"/>
      <c r="AM1017" s="35" t="s">
        <v>82</v>
      </c>
      <c r="AO1017" s="147" t="s">
        <v>83</v>
      </c>
      <c r="AP1017" s="4"/>
      <c r="AQ1017" s="44"/>
      <c r="AR1017" s="44"/>
      <c r="AS1017" s="44"/>
      <c r="AT1017" s="44"/>
    </row>
    <row r="1018" spans="2:46" ht="18.649999999999999" customHeight="1" thickTop="1" thickBot="1">
      <c r="B1018" s="55">
        <v>2.92</v>
      </c>
      <c r="D1018" s="37">
        <v>1</v>
      </c>
      <c r="E1018" s="38">
        <v>0</v>
      </c>
      <c r="F1018" s="39">
        <v>0</v>
      </c>
      <c r="G1018" s="40">
        <f t="shared" ref="G1018" si="3305">-1/($E$8*$B1018)</f>
        <v>-0.21889726027397258</v>
      </c>
      <c r="I1018" s="37">
        <v>1</v>
      </c>
      <c r="J1018" s="41">
        <v>0</v>
      </c>
      <c r="K1018" s="39">
        <v>0</v>
      </c>
      <c r="L1018" s="40">
        <v>0</v>
      </c>
      <c r="N1018" s="37">
        <f t="shared" ref="N1018" si="3306">D1018*I1018+F1018*I1021-E1018*J1018-G1018*J1021</f>
        <v>0.91674972880549677</v>
      </c>
      <c r="O1018" s="41">
        <f t="shared" ref="O1018" si="3307">(D1018*J1018+E1018*I1018+F1018*J1021+G1018*I1021)</f>
        <v>0</v>
      </c>
      <c r="P1018" s="39">
        <f t="shared" ref="P1018" si="3308">D1018*K1018+F1018*K1021-E1018*L1018-G1018*L1021</f>
        <v>0</v>
      </c>
      <c r="Q1018" s="40">
        <f t="shared" ref="Q1018" si="3309">(D1018*L1018+E1018*K1018+F1018*L1021+G1018*K1021)</f>
        <v>-0.21889726027397258</v>
      </c>
      <c r="S1018" s="37">
        <v>1</v>
      </c>
      <c r="T1018" s="38">
        <v>0</v>
      </c>
      <c r="U1018" s="39">
        <v>0</v>
      </c>
      <c r="V1018" s="40">
        <f t="shared" ref="V1018" si="3310">-1/($T$8*$B1018)</f>
        <v>-0.42869178082191772</v>
      </c>
      <c r="X1018" s="37">
        <f t="shared" ref="X1018" si="3311">N1018*S1018+P1018*S1021-O1018*T1018-Q1018*T1021</f>
        <v>0.91674972880549677</v>
      </c>
      <c r="Y1018" s="41">
        <f t="shared" ref="Y1018" si="3312">(N1018*T1018+O1018*S1018+P1018*T1021+Q1018*S1021)</f>
        <v>0</v>
      </c>
      <c r="Z1018" s="39">
        <f t="shared" ref="Z1018" si="3313">N1018*U1018+P1018*U1021-O1018*V1018-Q1018*V1021</f>
        <v>0</v>
      </c>
      <c r="AA1018" s="40">
        <f t="shared" ref="AA1018" si="3314">(N1018*V1018+O1018*U1018+P1018*V1021+Q1018*U1021)</f>
        <v>-0.61190033408361111</v>
      </c>
      <c r="AB1018" s="8"/>
      <c r="AC1018" s="37">
        <v>1</v>
      </c>
      <c r="AD1018" s="38">
        <v>0</v>
      </c>
      <c r="AE1018" s="39">
        <v>0</v>
      </c>
      <c r="AF1018" s="40">
        <v>0</v>
      </c>
      <c r="AH1018" s="37">
        <f>X1018*AC1018+Z1018*AC1021-Y1018*AD1018-AA1018*AD1021</f>
        <v>0.74743984013328668</v>
      </c>
      <c r="AI1018" s="41">
        <f>(X1018*AD1018+Y1018*AC1018+Z1018*AD1021+AA1018*AC1021)</f>
        <v>0</v>
      </c>
      <c r="AJ1018" s="39">
        <f>X1018*AE1018+Z1018*AE1021-Y1018*AF1018-AA1018*AF1021</f>
        <v>0</v>
      </c>
      <c r="AK1018" s="40">
        <f>(X1018*AF1018+Y1018*AE1018+Z1018*AF1021+AA1018*AE1021)</f>
        <v>-0.61190033408361111</v>
      </c>
      <c r="AL1018" s="8"/>
      <c r="AM1018" s="43">
        <f t="shared" ref="AM1018" si="3315">20*LOG((2*$AH$8)/(($AH$8*AH1018+AJ1018+$AH$8*AH1021+AJ1021)^2+($AH$8*AI1018+AK1018+$AH$8*AI1021+AK1021)^2)^0.5)</f>
        <v>-8.6925004183902744E-3</v>
      </c>
      <c r="AO1018" s="148">
        <f t="shared" ref="AO1018" si="3316">((AH1018^2+AI1018^2)/(AH1021^2+AI1021^2))^0.5</f>
        <v>1.2215068316574729</v>
      </c>
      <c r="AP1018" s="4"/>
      <c r="AQ1018" s="44"/>
      <c r="AR1018" s="44"/>
      <c r="AS1018" s="44"/>
      <c r="AT1018" s="44"/>
    </row>
    <row r="1019" spans="2:46" ht="18.649999999999999" customHeight="1" thickBot="1">
      <c r="D1019" s="45"/>
      <c r="G1019" s="46"/>
      <c r="I1019" s="45"/>
      <c r="L1019" s="46"/>
      <c r="N1019" s="45"/>
      <c r="Q1019" s="46"/>
      <c r="S1019" s="45"/>
      <c r="V1019" s="46"/>
      <c r="X1019" s="45"/>
      <c r="AA1019" s="46"/>
      <c r="AC1019" s="45"/>
      <c r="AF1019" s="46"/>
      <c r="AH1019" s="45"/>
      <c r="AK1019" s="46"/>
      <c r="AO1019" s="149"/>
      <c r="AP1019" s="149"/>
      <c r="AQ1019" s="44"/>
      <c r="AR1019" s="44"/>
      <c r="AS1019" s="44"/>
      <c r="AT1019" s="44"/>
    </row>
    <row r="1020" spans="2:46" ht="18.649999999999999" customHeight="1" thickBot="1">
      <c r="D1020" s="227" t="s">
        <v>70</v>
      </c>
      <c r="E1020" s="228"/>
      <c r="F1020" s="229" t="s">
        <v>71</v>
      </c>
      <c r="G1020" s="230"/>
      <c r="H1020" s="203"/>
      <c r="I1020" s="231" t="s">
        <v>15</v>
      </c>
      <c r="J1020" s="232"/>
      <c r="K1020" s="233" t="s">
        <v>16</v>
      </c>
      <c r="L1020" s="234"/>
      <c r="M1020" s="30"/>
      <c r="N1020" s="231" t="s">
        <v>72</v>
      </c>
      <c r="O1020" s="232"/>
      <c r="P1020" s="233" t="s">
        <v>73</v>
      </c>
      <c r="Q1020" s="234"/>
      <c r="R1020" s="30"/>
      <c r="S1020" s="227" t="s">
        <v>74</v>
      </c>
      <c r="T1020" s="228"/>
      <c r="U1020" s="229" t="s">
        <v>75</v>
      </c>
      <c r="V1020" s="230"/>
      <c r="W1020" s="8"/>
      <c r="X1020" s="231" t="s">
        <v>76</v>
      </c>
      <c r="Y1020" s="232"/>
      <c r="Z1020" s="233" t="s">
        <v>77</v>
      </c>
      <c r="AA1020" s="234"/>
      <c r="AB1020" s="8"/>
      <c r="AC1020" s="231" t="s">
        <v>78</v>
      </c>
      <c r="AD1020" s="232"/>
      <c r="AE1020" s="233" t="s">
        <v>17</v>
      </c>
      <c r="AF1020" s="234"/>
      <c r="AG1020" s="8"/>
      <c r="AH1020" s="231" t="s">
        <v>79</v>
      </c>
      <c r="AI1020" s="232"/>
      <c r="AJ1020" s="233" t="s">
        <v>80</v>
      </c>
      <c r="AK1020" s="234"/>
      <c r="AL1020" s="8"/>
      <c r="AM1020" s="52" t="s">
        <v>84</v>
      </c>
      <c r="AO1020" s="150" t="s">
        <v>85</v>
      </c>
      <c r="AP1020" s="149"/>
      <c r="AQ1020" s="44"/>
      <c r="AR1020" s="44"/>
      <c r="AS1020" s="44"/>
      <c r="AT1020" s="44"/>
    </row>
    <row r="1021" spans="2:46" ht="18.649999999999999" customHeight="1" thickTop="1" thickBot="1">
      <c r="D1021" s="37">
        <v>0</v>
      </c>
      <c r="E1021" s="41">
        <v>0</v>
      </c>
      <c r="F1021" s="39">
        <v>1</v>
      </c>
      <c r="G1021" s="40">
        <v>0</v>
      </c>
      <c r="I1021" s="37">
        <v>0</v>
      </c>
      <c r="J1021" s="41">
        <f t="shared" ref="J1021" si="3317">IF(0=(1-$J$8*$K$8*$B1018^2),10^14,$B1018*$K$8/(1-$J$8*$K$8*$B1018^2))</f>
        <v>-0.38031664302379525</v>
      </c>
      <c r="K1021" s="39">
        <v>1</v>
      </c>
      <c r="L1021" s="40">
        <v>0</v>
      </c>
      <c r="N1021" s="37">
        <f t="shared" ref="N1021" si="3318">D1021*I1018+F1021*I1021-E1021*J1018-G1021*J1021</f>
        <v>0</v>
      </c>
      <c r="O1021" s="41">
        <f t="shared" ref="O1021" si="3319">(D1021*J1018+E1021*I1018+F1021*J1021+G1021*I1021)</f>
        <v>-0.38031664302379525</v>
      </c>
      <c r="P1021" s="39">
        <f t="shared" ref="P1021" si="3320">D1021*K1018+F1021*K1021-E1021*L1018-G1021*L1021</f>
        <v>1</v>
      </c>
      <c r="Q1021" s="40">
        <f t="shared" ref="Q1021" si="3321">(D1021*L1018+E1021*K1018+F1021*L1021+G1021*K1021)</f>
        <v>0</v>
      </c>
      <c r="S1021" s="37">
        <v>0</v>
      </c>
      <c r="T1021" s="41">
        <v>0</v>
      </c>
      <c r="U1021" s="39">
        <v>1</v>
      </c>
      <c r="V1021" s="40">
        <v>0</v>
      </c>
      <c r="X1021" s="37">
        <f t="shared" ref="X1021" si="3322">N1021*S1018+P1021*S1021-O1021*T1018-Q1021*T1021</f>
        <v>0</v>
      </c>
      <c r="Y1021" s="41">
        <f t="shared" ref="Y1021" si="3323">(N1021*T1018+O1021*S1018+P1021*T1021+Q1021*S1021)</f>
        <v>-0.38031664302379525</v>
      </c>
      <c r="Z1021" s="39">
        <f t="shared" ref="Z1021" si="3324">N1021*U1018+P1021*U1021-O1021*V1018-Q1021*V1021</f>
        <v>0.83696138102591566</v>
      </c>
      <c r="AA1021" s="40">
        <f t="shared" ref="AA1021" si="3325">(N1021*V1018+O1021*U1018+P1021*V1021+Q1021*U1021)</f>
        <v>0</v>
      </c>
      <c r="AB1021" s="8"/>
      <c r="AC1021" s="37">
        <v>0</v>
      </c>
      <c r="AD1021" s="40">
        <f>-1/($AD$8*$B1018)</f>
        <v>-0.27669520547945203</v>
      </c>
      <c r="AE1021" s="39">
        <v>1</v>
      </c>
      <c r="AF1021" s="40">
        <v>0</v>
      </c>
      <c r="AH1021" s="37">
        <f>X1021*AC1018+Z1021*AC1021-Y1021*AD1018-AA1021*AD1021</f>
        <v>0</v>
      </c>
      <c r="AI1021" s="41">
        <f>(X1021*AD1018+Y1021*AC1018+Z1021*AD1021+AA1021*AC1021)</f>
        <v>-0.6118998443251269</v>
      </c>
      <c r="AJ1021" s="39">
        <f>X1021*AE1018+Z1021*AE1021-Y1021*AF1018-AA1021*AF1021</f>
        <v>0.83696138102591566</v>
      </c>
      <c r="AK1021" s="40">
        <f>(X1021*AF1018+Y1021*AE1018+Z1021*AF1021+AA1021*AE1021)</f>
        <v>0</v>
      </c>
      <c r="AL1021" s="8"/>
      <c r="AM1021" s="54">
        <f t="shared" ref="AM1021" si="3326">(180/PI())*ATAN(-1*(($AH1009*AI1018+AK1018+$AH$8*AI1021+AK1021)/($AH$8*AH1018+AJ1018+$AH$8*AH1021+AJ1021)))</f>
        <v>37.682694279659977</v>
      </c>
      <c r="AO1021" s="151">
        <f t="shared" ref="AO1021" si="3327">20*LOG(((($AH$8*AH1018+AJ1018-$AH$8*AH1021-AJ1021)^2+($AH$8*AI1018+AK1018-$AH$8*AI1021-AK1021)^2)/(($AH$8*AH1018+AJ1018+$AH$8*AH1021+AJ1021)^2+($AH$8*AI1018+AK1018+$AH$8*AI1021+AK1021)^2))^0.5)</f>
        <v>-26.990741435698659</v>
      </c>
      <c r="AP1021" s="149"/>
      <c r="AQ1021" s="44"/>
      <c r="AR1021" s="44"/>
      <c r="AS1021" s="44"/>
      <c r="AT1021" s="44"/>
    </row>
    <row r="1022" spans="2:46" ht="18.649999999999999" customHeight="1">
      <c r="AO1022" s="48"/>
    </row>
    <row r="1023" spans="2:46" ht="18.649999999999999" customHeight="1" thickBot="1">
      <c r="E1023" s="29" t="s">
        <v>9</v>
      </c>
      <c r="J1023" s="29" t="s">
        <v>10</v>
      </c>
      <c r="O1023" s="29" t="s">
        <v>11</v>
      </c>
      <c r="T1023" s="29" t="s">
        <v>12</v>
      </c>
      <c r="Y1023" s="29" t="s">
        <v>13</v>
      </c>
      <c r="AD1023" s="29" t="s">
        <v>12</v>
      </c>
      <c r="AI1023" s="29" t="s">
        <v>81</v>
      </c>
    </row>
    <row r="1024" spans="2:46" ht="18.649999999999999" customHeight="1" thickBot="1">
      <c r="B1024" s="28"/>
      <c r="D1024" s="227" t="s">
        <v>70</v>
      </c>
      <c r="E1024" s="228"/>
      <c r="F1024" s="229" t="s">
        <v>71</v>
      </c>
      <c r="G1024" s="230"/>
      <c r="H1024" s="203"/>
      <c r="I1024" s="231" t="s">
        <v>15</v>
      </c>
      <c r="J1024" s="232"/>
      <c r="K1024" s="233" t="s">
        <v>16</v>
      </c>
      <c r="L1024" s="234"/>
      <c r="M1024" s="30"/>
      <c r="N1024" s="231" t="s">
        <v>72</v>
      </c>
      <c r="O1024" s="232"/>
      <c r="P1024" s="233" t="s">
        <v>73</v>
      </c>
      <c r="Q1024" s="234"/>
      <c r="R1024" s="30"/>
      <c r="S1024" s="227" t="s">
        <v>74</v>
      </c>
      <c r="T1024" s="228"/>
      <c r="U1024" s="229" t="s">
        <v>75</v>
      </c>
      <c r="V1024" s="230"/>
      <c r="W1024" s="8"/>
      <c r="X1024" s="231" t="s">
        <v>76</v>
      </c>
      <c r="Y1024" s="232"/>
      <c r="Z1024" s="233" t="s">
        <v>77</v>
      </c>
      <c r="AA1024" s="234"/>
      <c r="AB1024" s="8"/>
      <c r="AC1024" s="231" t="s">
        <v>78</v>
      </c>
      <c r="AD1024" s="232"/>
      <c r="AE1024" s="233" t="s">
        <v>17</v>
      </c>
      <c r="AF1024" s="234"/>
      <c r="AG1024" s="8"/>
      <c r="AH1024" s="231" t="s">
        <v>79</v>
      </c>
      <c r="AI1024" s="232"/>
      <c r="AJ1024" s="233" t="s">
        <v>80</v>
      </c>
      <c r="AK1024" s="234"/>
      <c r="AL1024" s="8"/>
      <c r="AM1024" s="35" t="s">
        <v>82</v>
      </c>
      <c r="AO1024" s="147" t="s">
        <v>83</v>
      </c>
      <c r="AP1024" s="4"/>
      <c r="AQ1024" s="44"/>
      <c r="AR1024" s="44"/>
      <c r="AS1024" s="44"/>
      <c r="AT1024" s="44"/>
    </row>
    <row r="1025" spans="2:46" ht="18.649999999999999" customHeight="1" thickTop="1" thickBot="1">
      <c r="B1025" s="55">
        <v>2.94</v>
      </c>
      <c r="D1025" s="37">
        <v>1</v>
      </c>
      <c r="E1025" s="38">
        <v>0</v>
      </c>
      <c r="F1025" s="39">
        <v>0</v>
      </c>
      <c r="G1025" s="40">
        <f t="shared" ref="G1025" si="3328">-1/($E$8*$B1025)</f>
        <v>-0.21740816326530613</v>
      </c>
      <c r="I1025" s="37">
        <v>1</v>
      </c>
      <c r="J1025" s="41">
        <v>0</v>
      </c>
      <c r="K1025" s="39">
        <v>0</v>
      </c>
      <c r="L1025" s="40">
        <v>0</v>
      </c>
      <c r="N1025" s="37">
        <f t="shared" ref="N1025" si="3329">D1025*I1025+F1025*I1028-E1025*J1025-G1025*J1028</f>
        <v>0.91790681242013106</v>
      </c>
      <c r="O1025" s="41">
        <f t="shared" ref="O1025" si="3330">(D1025*J1025+E1025*I1025+F1025*J1028+G1025*I1028)</f>
        <v>0</v>
      </c>
      <c r="P1025" s="39">
        <f t="shared" ref="P1025" si="3331">D1025*K1025+F1025*K1028-E1025*L1025-G1025*L1028</f>
        <v>0</v>
      </c>
      <c r="Q1025" s="40">
        <f t="shared" ref="Q1025" si="3332">(D1025*L1025+E1025*K1025+F1025*L1028+G1025*K1028)</f>
        <v>-0.21740816326530613</v>
      </c>
      <c r="S1025" s="37">
        <v>1</v>
      </c>
      <c r="T1025" s="38">
        <v>0</v>
      </c>
      <c r="U1025" s="39">
        <v>0</v>
      </c>
      <c r="V1025" s="40">
        <f t="shared" ref="V1025" si="3333">-1/($T$8*$B1025)</f>
        <v>-0.42577551020408161</v>
      </c>
      <c r="X1025" s="37">
        <f t="shared" ref="X1025" si="3334">N1025*S1025+P1025*S1028-O1025*T1025-Q1025*T1028</f>
        <v>0.91790681242013106</v>
      </c>
      <c r="Y1025" s="41">
        <f t="shared" ref="Y1025" si="3335">(N1025*T1025+O1025*S1025+P1025*T1028+Q1025*S1028)</f>
        <v>0</v>
      </c>
      <c r="Z1025" s="39">
        <f t="shared" ref="Z1025" si="3336">N1025*U1025+P1025*U1028-O1025*V1025-Q1025*V1028</f>
        <v>0</v>
      </c>
      <c r="AA1025" s="40">
        <f t="shared" ref="AA1025" si="3337">(N1025*V1025+O1025*U1025+P1025*V1028+Q1025*U1028)</f>
        <v>-0.6082304046432897</v>
      </c>
      <c r="AB1025" s="8"/>
      <c r="AC1025" s="37">
        <v>1</v>
      </c>
      <c r="AD1025" s="38">
        <v>0</v>
      </c>
      <c r="AE1025" s="39">
        <v>0</v>
      </c>
      <c r="AF1025" s="40">
        <v>0</v>
      </c>
      <c r="AH1025" s="37">
        <f>X1025*AC1025+Z1025*AC1028-Y1025*AD1025-AA1025*AD1028</f>
        <v>0.75075723574273456</v>
      </c>
      <c r="AI1025" s="41">
        <f>(X1025*AD1025+Y1025*AC1025+Z1025*AD1028+AA1025*AC1028)</f>
        <v>0</v>
      </c>
      <c r="AJ1025" s="39">
        <f>X1025*AE1025+Z1025*AE1028-Y1025*AF1025-AA1025*AF1028</f>
        <v>0</v>
      </c>
      <c r="AK1025" s="40">
        <f>(X1025*AF1025+Y1025*AE1025+Z1025*AF1028+AA1025*AE1028)</f>
        <v>-0.6082304046432897</v>
      </c>
      <c r="AL1025" s="8"/>
      <c r="AM1025" s="43">
        <f t="shared" ref="AM1025" si="3338">20*LOG((2*$AH$8)/(($AH$8*AH1025+AJ1025+$AH$8*AH1028+AJ1028)^2+($AH$8*AI1025+AK1025+$AH$8*AI1028+AK1028)^2)^0.5)</f>
        <v>-8.4897273055930082E-3</v>
      </c>
      <c r="AO1025" s="148">
        <f t="shared" ref="AO1025" si="3339">((AH1025^2+AI1025^2)/(AH1028^2+AI1028^2))^0.5</f>
        <v>1.23433130287167</v>
      </c>
      <c r="AP1025" s="4"/>
      <c r="AQ1025" s="44"/>
      <c r="AR1025" s="44"/>
      <c r="AS1025" s="44"/>
      <c r="AT1025" s="44"/>
    </row>
    <row r="1026" spans="2:46" ht="18.649999999999999" customHeight="1" thickBot="1">
      <c r="D1026" s="45"/>
      <c r="G1026" s="46"/>
      <c r="I1026" s="45"/>
      <c r="L1026" s="46"/>
      <c r="N1026" s="45"/>
      <c r="Q1026" s="46"/>
      <c r="S1026" s="45"/>
      <c r="V1026" s="46"/>
      <c r="X1026" s="45"/>
      <c r="AA1026" s="46"/>
      <c r="AC1026" s="45"/>
      <c r="AF1026" s="46"/>
      <c r="AH1026" s="45"/>
      <c r="AK1026" s="46"/>
      <c r="AO1026" s="149"/>
      <c r="AP1026" s="149"/>
      <c r="AQ1026" s="44"/>
      <c r="AR1026" s="44"/>
      <c r="AS1026" s="44"/>
      <c r="AT1026" s="44"/>
    </row>
    <row r="1027" spans="2:46" ht="18.649999999999999" customHeight="1" thickBot="1">
      <c r="D1027" s="227" t="s">
        <v>70</v>
      </c>
      <c r="E1027" s="228"/>
      <c r="F1027" s="229" t="s">
        <v>71</v>
      </c>
      <c r="G1027" s="230"/>
      <c r="H1027" s="203"/>
      <c r="I1027" s="231" t="s">
        <v>15</v>
      </c>
      <c r="J1027" s="232"/>
      <c r="K1027" s="233" t="s">
        <v>16</v>
      </c>
      <c r="L1027" s="234"/>
      <c r="M1027" s="30"/>
      <c r="N1027" s="231" t="s">
        <v>72</v>
      </c>
      <c r="O1027" s="232"/>
      <c r="P1027" s="233" t="s">
        <v>73</v>
      </c>
      <c r="Q1027" s="234"/>
      <c r="R1027" s="30"/>
      <c r="S1027" s="227" t="s">
        <v>74</v>
      </c>
      <c r="T1027" s="228"/>
      <c r="U1027" s="229" t="s">
        <v>75</v>
      </c>
      <c r="V1027" s="230"/>
      <c r="W1027" s="8"/>
      <c r="X1027" s="231" t="s">
        <v>76</v>
      </c>
      <c r="Y1027" s="232"/>
      <c r="Z1027" s="233" t="s">
        <v>77</v>
      </c>
      <c r="AA1027" s="234"/>
      <c r="AB1027" s="8"/>
      <c r="AC1027" s="231" t="s">
        <v>78</v>
      </c>
      <c r="AD1027" s="232"/>
      <c r="AE1027" s="233" t="s">
        <v>17</v>
      </c>
      <c r="AF1027" s="234"/>
      <c r="AG1027" s="8"/>
      <c r="AH1027" s="231" t="s">
        <v>79</v>
      </c>
      <c r="AI1027" s="232"/>
      <c r="AJ1027" s="233" t="s">
        <v>80</v>
      </c>
      <c r="AK1027" s="234"/>
      <c r="AL1027" s="8"/>
      <c r="AM1027" s="52" t="s">
        <v>84</v>
      </c>
      <c r="AO1027" s="150" t="s">
        <v>85</v>
      </c>
      <c r="AP1027" s="149"/>
      <c r="AQ1027" s="44"/>
      <c r="AR1027" s="44"/>
      <c r="AS1027" s="44"/>
      <c r="AT1027" s="44"/>
    </row>
    <row r="1028" spans="2:46" ht="18.649999999999999" customHeight="1" thickTop="1" thickBot="1">
      <c r="D1028" s="37">
        <v>0</v>
      </c>
      <c r="E1028" s="41">
        <v>0</v>
      </c>
      <c r="F1028" s="39">
        <v>1</v>
      </c>
      <c r="G1028" s="40">
        <v>0</v>
      </c>
      <c r="I1028" s="37">
        <v>0</v>
      </c>
      <c r="J1028" s="41">
        <f t="shared" ref="J1028" si="3340">IF(0=(1-$J$8*$K$8*$B1025^2),10^14,$B1025*$K$8/(1-$J$8*$K$8*$B1025^2))</f>
        <v>-0.37759937965019991</v>
      </c>
      <c r="K1028" s="39">
        <v>1</v>
      </c>
      <c r="L1028" s="40">
        <v>0</v>
      </c>
      <c r="N1028" s="37">
        <f t="shared" ref="N1028" si="3341">D1028*I1025+F1028*I1028-E1028*J1025-G1028*J1028</f>
        <v>0</v>
      </c>
      <c r="O1028" s="41">
        <f t="shared" ref="O1028" si="3342">(D1028*J1025+E1028*I1025+F1028*J1028+G1028*I1028)</f>
        <v>-0.37759937965019991</v>
      </c>
      <c r="P1028" s="39">
        <f t="shared" ref="P1028" si="3343">D1028*K1025+F1028*K1028-E1028*L1025-G1028*L1028</f>
        <v>1</v>
      </c>
      <c r="Q1028" s="40">
        <f t="shared" ref="Q1028" si="3344">(D1028*L1025+E1028*K1025+F1028*L1028+G1028*K1028)</f>
        <v>0</v>
      </c>
      <c r="S1028" s="37">
        <v>0</v>
      </c>
      <c r="T1028" s="41">
        <v>0</v>
      </c>
      <c r="U1028" s="39">
        <v>1</v>
      </c>
      <c r="V1028" s="40">
        <v>0</v>
      </c>
      <c r="X1028" s="37">
        <f t="shared" ref="X1028" si="3345">N1028*S1025+P1028*S1028-O1028*T1025-Q1028*T1028</f>
        <v>0</v>
      </c>
      <c r="Y1028" s="41">
        <f t="shared" ref="Y1028" si="3346">(N1028*T1025+O1028*S1025+P1028*T1028+Q1028*S1028)</f>
        <v>-0.37759937965019991</v>
      </c>
      <c r="Z1028" s="39">
        <f t="shared" ref="Z1028" si="3347">N1028*U1025+P1028*U1028-O1028*V1025-Q1028*V1028</f>
        <v>0.83922743147669143</v>
      </c>
      <c r="AA1028" s="40">
        <f t="shared" ref="AA1028" si="3348">(N1028*V1025+O1028*U1025+P1028*V1028+Q1028*U1028)</f>
        <v>0</v>
      </c>
      <c r="AB1028" s="8"/>
      <c r="AC1028" s="37">
        <v>0</v>
      </c>
      <c r="AD1028" s="40">
        <f>-1/($AD$8*$B1025)</f>
        <v>-0.274812925170068</v>
      </c>
      <c r="AE1028" s="39">
        <v>1</v>
      </c>
      <c r="AF1028" s="40">
        <v>0</v>
      </c>
      <c r="AH1028" s="37">
        <f>X1028*AC1025+Z1028*AC1028-Y1028*AD1025-AA1028*AD1028</f>
        <v>0</v>
      </c>
      <c r="AI1028" s="41">
        <f>(X1028*AD1025+Y1028*AC1025+Z1028*AD1028+AA1028*AC1028)</f>
        <v>-0.60822992497727224</v>
      </c>
      <c r="AJ1028" s="39">
        <f>X1028*AE1025+Z1028*AE1028-Y1028*AF1025-AA1028*AF1028</f>
        <v>0.83922743147669143</v>
      </c>
      <c r="AK1028" s="40">
        <f>(X1028*AF1025+Y1028*AE1025+Z1028*AF1028+AA1028*AE1028)</f>
        <v>0</v>
      </c>
      <c r="AL1028" s="8"/>
      <c r="AM1028" s="54">
        <f t="shared" ref="AM1028" si="3349">(180/PI())*ATAN(-1*(($AH1016*AI1025+AK1025+$AH$8*AI1028+AK1028)/($AH$8*AH1025+AJ1025+$AH$8*AH1028+AJ1028)))</f>
        <v>37.418763172727459</v>
      </c>
      <c r="AO1028" s="151">
        <f t="shared" ref="AO1028" si="3350">20*LOG(((($AH$8*AH1025+AJ1025-$AH$8*AH1028-AJ1028)^2+($AH$8*AI1025+AK1025-$AH$8*AI1028-AK1028)^2)/(($AH$8*AH1025+AJ1025+$AH$8*AH1028+AJ1028)^2+($AH$8*AI1025+AK1025+$AH$8*AI1028+AK1028)^2))^0.5)</f>
        <v>-27.093149878099815</v>
      </c>
      <c r="AP1028" s="149"/>
      <c r="AQ1028" s="44"/>
      <c r="AR1028" s="44"/>
      <c r="AS1028" s="44"/>
      <c r="AT1028" s="44"/>
    </row>
    <row r="1029" spans="2:46" ht="18.649999999999999" customHeight="1">
      <c r="AO1029" s="48"/>
    </row>
    <row r="1030" spans="2:46" ht="18.649999999999999" customHeight="1" thickBot="1">
      <c r="E1030" s="29" t="s">
        <v>9</v>
      </c>
      <c r="J1030" s="29" t="s">
        <v>10</v>
      </c>
      <c r="O1030" s="29" t="s">
        <v>11</v>
      </c>
      <c r="T1030" s="29" t="s">
        <v>12</v>
      </c>
      <c r="Y1030" s="29" t="s">
        <v>13</v>
      </c>
      <c r="AD1030" s="29" t="s">
        <v>12</v>
      </c>
      <c r="AI1030" s="29" t="s">
        <v>81</v>
      </c>
    </row>
    <row r="1031" spans="2:46" ht="18.649999999999999" customHeight="1" thickBot="1">
      <c r="B1031" s="28"/>
      <c r="D1031" s="227" t="s">
        <v>70</v>
      </c>
      <c r="E1031" s="228"/>
      <c r="F1031" s="229" t="s">
        <v>71</v>
      </c>
      <c r="G1031" s="230"/>
      <c r="H1031" s="203"/>
      <c r="I1031" s="231" t="s">
        <v>15</v>
      </c>
      <c r="J1031" s="232"/>
      <c r="K1031" s="233" t="s">
        <v>16</v>
      </c>
      <c r="L1031" s="234"/>
      <c r="M1031" s="30"/>
      <c r="N1031" s="231" t="s">
        <v>72</v>
      </c>
      <c r="O1031" s="232"/>
      <c r="P1031" s="233" t="s">
        <v>73</v>
      </c>
      <c r="Q1031" s="234"/>
      <c r="R1031" s="30"/>
      <c r="S1031" s="227" t="s">
        <v>74</v>
      </c>
      <c r="T1031" s="228"/>
      <c r="U1031" s="229" t="s">
        <v>75</v>
      </c>
      <c r="V1031" s="230"/>
      <c r="W1031" s="8"/>
      <c r="X1031" s="231" t="s">
        <v>76</v>
      </c>
      <c r="Y1031" s="232"/>
      <c r="Z1031" s="233" t="s">
        <v>77</v>
      </c>
      <c r="AA1031" s="234"/>
      <c r="AB1031" s="8"/>
      <c r="AC1031" s="231" t="s">
        <v>78</v>
      </c>
      <c r="AD1031" s="232"/>
      <c r="AE1031" s="233" t="s">
        <v>17</v>
      </c>
      <c r="AF1031" s="234"/>
      <c r="AG1031" s="8"/>
      <c r="AH1031" s="231" t="s">
        <v>79</v>
      </c>
      <c r="AI1031" s="232"/>
      <c r="AJ1031" s="233" t="s">
        <v>80</v>
      </c>
      <c r="AK1031" s="234"/>
      <c r="AL1031" s="8"/>
      <c r="AM1031" s="35" t="s">
        <v>82</v>
      </c>
      <c r="AO1031" s="147" t="s">
        <v>83</v>
      </c>
      <c r="AP1031" s="4"/>
      <c r="AQ1031" s="44"/>
      <c r="AR1031" s="44"/>
      <c r="AS1031" s="44"/>
      <c r="AT1031" s="44"/>
    </row>
    <row r="1032" spans="2:46" ht="18.649999999999999" customHeight="1" thickTop="1" thickBot="1">
      <c r="B1032" s="55">
        <v>2.96</v>
      </c>
      <c r="D1032" s="37">
        <v>1</v>
      </c>
      <c r="E1032" s="38">
        <v>0</v>
      </c>
      <c r="F1032" s="39">
        <v>0</v>
      </c>
      <c r="G1032" s="40">
        <f t="shared" ref="G1032" si="3351">-1/($E$8*$B1032)</f>
        <v>-0.21593918918918914</v>
      </c>
      <c r="I1032" s="37">
        <v>1</v>
      </c>
      <c r="J1032" s="41">
        <v>0</v>
      </c>
      <c r="K1032" s="39">
        <v>0</v>
      </c>
      <c r="L1032" s="40">
        <v>0</v>
      </c>
      <c r="N1032" s="37">
        <f t="shared" ref="N1032" si="3352">D1032*I1032+F1032*I1035-E1032*J1032-G1032*J1035</f>
        <v>0.91903974830248325</v>
      </c>
      <c r="O1032" s="41">
        <f t="shared" ref="O1032" si="3353">(D1032*J1032+E1032*I1032+F1032*J1035+G1032*I1035)</f>
        <v>0</v>
      </c>
      <c r="P1032" s="39">
        <f t="shared" ref="P1032" si="3354">D1032*K1032+F1032*K1035-E1032*L1032-G1032*L1035</f>
        <v>0</v>
      </c>
      <c r="Q1032" s="40">
        <f t="shared" ref="Q1032" si="3355">(D1032*L1032+E1032*K1032+F1032*L1035+G1032*K1035)</f>
        <v>-0.21593918918918914</v>
      </c>
      <c r="S1032" s="37">
        <v>1</v>
      </c>
      <c r="T1032" s="38">
        <v>0</v>
      </c>
      <c r="U1032" s="39">
        <v>0</v>
      </c>
      <c r="V1032" s="40">
        <f t="shared" ref="V1032" si="3356">-1/($T$8*$B1032)</f>
        <v>-0.42289864864864862</v>
      </c>
      <c r="X1032" s="37">
        <f t="shared" ref="X1032" si="3357">N1032*S1032+P1032*S1035-O1032*T1032-Q1032*T1035</f>
        <v>0.91903974830248325</v>
      </c>
      <c r="Y1032" s="41">
        <f t="shared" ref="Y1032" si="3358">(N1032*T1032+O1032*S1032+P1032*T1035+Q1032*S1035)</f>
        <v>0</v>
      </c>
      <c r="Z1032" s="39">
        <f t="shared" ref="Z1032" si="3359">N1032*U1032+P1032*U1035-O1032*V1032-Q1032*V1035</f>
        <v>0</v>
      </c>
      <c r="AA1032" s="40">
        <f t="shared" ref="AA1032" si="3360">(N1032*V1032+O1032*U1032+P1032*V1035+Q1032*U1035)</f>
        <v>-0.60459985680070349</v>
      </c>
      <c r="AB1032" s="8"/>
      <c r="AC1032" s="37">
        <v>1</v>
      </c>
      <c r="AD1032" s="38">
        <v>0</v>
      </c>
      <c r="AE1032" s="39">
        <v>0</v>
      </c>
      <c r="AF1032" s="40">
        <v>0</v>
      </c>
      <c r="AH1032" s="37">
        <f>X1032*AC1032+Z1032*AC1035-Y1032*AD1032-AA1032*AD1035</f>
        <v>0.75401054076798046</v>
      </c>
      <c r="AI1032" s="41">
        <f>(X1032*AD1032+Y1032*AC1032+Z1032*AD1035+AA1032*AC1035)</f>
        <v>0</v>
      </c>
      <c r="AJ1032" s="39">
        <f>X1032*AE1032+Z1032*AE1035-Y1032*AF1032-AA1032*AF1035</f>
        <v>0</v>
      </c>
      <c r="AK1032" s="40">
        <f>(X1032*AF1032+Y1032*AE1032+Z1032*AF1035+AA1032*AE1035)</f>
        <v>-0.60459985680070349</v>
      </c>
      <c r="AL1032" s="8"/>
      <c r="AM1032" s="43">
        <f t="shared" ref="AM1032" si="3361">20*LOG((2*$AH$8)/(($AH$8*AH1032+AJ1032+$AH$8*AH1035+AJ1035)^2+($AH$8*AI1032+AK1032+$AH$8*AI1035+AK1035)^2)^0.5)</f>
        <v>-8.2925235282633458E-3</v>
      </c>
      <c r="AO1032" s="148">
        <f t="shared" ref="AO1032" si="3362">((AH1032^2+AI1032^2)/(AH1035^2+AI1035^2))^0.5</f>
        <v>1.2471242231503519</v>
      </c>
      <c r="AP1032" s="4"/>
      <c r="AQ1032" s="44"/>
      <c r="AR1032" s="44"/>
      <c r="AS1032" s="44"/>
      <c r="AT1032" s="44"/>
    </row>
    <row r="1033" spans="2:46" ht="18.649999999999999" customHeight="1" thickBot="1">
      <c r="D1033" s="45"/>
      <c r="G1033" s="46"/>
      <c r="I1033" s="45"/>
      <c r="L1033" s="46"/>
      <c r="N1033" s="45"/>
      <c r="Q1033" s="46"/>
      <c r="S1033" s="45"/>
      <c r="V1033" s="46"/>
      <c r="X1033" s="45"/>
      <c r="AA1033" s="46"/>
      <c r="AC1033" s="45"/>
      <c r="AF1033" s="46"/>
      <c r="AH1033" s="45"/>
      <c r="AK1033" s="46"/>
      <c r="AO1033" s="149"/>
      <c r="AP1033" s="149"/>
      <c r="AQ1033" s="44"/>
      <c r="AR1033" s="44"/>
      <c r="AS1033" s="44"/>
      <c r="AT1033" s="44"/>
    </row>
    <row r="1034" spans="2:46" ht="18.649999999999999" customHeight="1" thickBot="1">
      <c r="D1034" s="227" t="s">
        <v>70</v>
      </c>
      <c r="E1034" s="228"/>
      <c r="F1034" s="229" t="s">
        <v>71</v>
      </c>
      <c r="G1034" s="230"/>
      <c r="H1034" s="203"/>
      <c r="I1034" s="231" t="s">
        <v>15</v>
      </c>
      <c r="J1034" s="232"/>
      <c r="K1034" s="233" t="s">
        <v>16</v>
      </c>
      <c r="L1034" s="234"/>
      <c r="M1034" s="30"/>
      <c r="N1034" s="231" t="s">
        <v>72</v>
      </c>
      <c r="O1034" s="232"/>
      <c r="P1034" s="233" t="s">
        <v>73</v>
      </c>
      <c r="Q1034" s="234"/>
      <c r="R1034" s="30"/>
      <c r="S1034" s="227" t="s">
        <v>74</v>
      </c>
      <c r="T1034" s="228"/>
      <c r="U1034" s="229" t="s">
        <v>75</v>
      </c>
      <c r="V1034" s="230"/>
      <c r="W1034" s="8"/>
      <c r="X1034" s="231" t="s">
        <v>76</v>
      </c>
      <c r="Y1034" s="232"/>
      <c r="Z1034" s="233" t="s">
        <v>77</v>
      </c>
      <c r="AA1034" s="234"/>
      <c r="AB1034" s="8"/>
      <c r="AC1034" s="231" t="s">
        <v>78</v>
      </c>
      <c r="AD1034" s="232"/>
      <c r="AE1034" s="233" t="s">
        <v>17</v>
      </c>
      <c r="AF1034" s="234"/>
      <c r="AG1034" s="8"/>
      <c r="AH1034" s="231" t="s">
        <v>79</v>
      </c>
      <c r="AI1034" s="232"/>
      <c r="AJ1034" s="233" t="s">
        <v>80</v>
      </c>
      <c r="AK1034" s="234"/>
      <c r="AL1034" s="8"/>
      <c r="AM1034" s="52" t="s">
        <v>84</v>
      </c>
      <c r="AO1034" s="150" t="s">
        <v>85</v>
      </c>
      <c r="AP1034" s="149"/>
      <c r="AQ1034" s="44"/>
      <c r="AR1034" s="44"/>
      <c r="AS1034" s="44"/>
      <c r="AT1034" s="44"/>
    </row>
    <row r="1035" spans="2:46" ht="18.649999999999999" customHeight="1" thickTop="1" thickBot="1">
      <c r="D1035" s="37">
        <v>0</v>
      </c>
      <c r="E1035" s="41">
        <v>0</v>
      </c>
      <c r="F1035" s="39">
        <v>1</v>
      </c>
      <c r="G1035" s="40">
        <v>0</v>
      </c>
      <c r="I1035" s="37">
        <v>0</v>
      </c>
      <c r="J1035" s="41">
        <f t="shared" ref="J1035" si="3363">IF(0=(1-$J$8*$K$8*$B1032^2),10^14,$B1032*$K$8/(1-$J$8*$K$8*$B1032^2))</f>
        <v>-0.37492153231429248</v>
      </c>
      <c r="K1035" s="39">
        <v>1</v>
      </c>
      <c r="L1035" s="40">
        <v>0</v>
      </c>
      <c r="N1035" s="37">
        <f t="shared" ref="N1035" si="3364">D1035*I1032+F1035*I1035-E1035*J1032-G1035*J1035</f>
        <v>0</v>
      </c>
      <c r="O1035" s="41">
        <f t="shared" ref="O1035" si="3365">(D1035*J1032+E1035*I1032+F1035*J1035+G1035*I1035)</f>
        <v>-0.37492153231429248</v>
      </c>
      <c r="P1035" s="39">
        <f t="shared" ref="P1035" si="3366">D1035*K1032+F1035*K1035-E1035*L1032-G1035*L1035</f>
        <v>1</v>
      </c>
      <c r="Q1035" s="40">
        <f t="shared" ref="Q1035" si="3367">(D1035*L1032+E1035*K1032+F1035*L1035+G1035*K1035)</f>
        <v>0</v>
      </c>
      <c r="S1035" s="37">
        <v>0</v>
      </c>
      <c r="T1035" s="41">
        <v>0</v>
      </c>
      <c r="U1035" s="39">
        <v>1</v>
      </c>
      <c r="V1035" s="40">
        <v>0</v>
      </c>
      <c r="X1035" s="37">
        <f t="shared" ref="X1035" si="3368">N1035*S1032+P1035*S1035-O1035*T1032-Q1035*T1035</f>
        <v>0</v>
      </c>
      <c r="Y1035" s="41">
        <f t="shared" ref="Y1035" si="3369">(N1035*T1032+O1035*S1032+P1035*T1035+Q1035*S1035)</f>
        <v>-0.37492153231429248</v>
      </c>
      <c r="Z1035" s="39">
        <f t="shared" ref="Z1035" si="3370">N1035*U1032+P1035*U1035-O1035*V1032-Q1035*V1035</f>
        <v>0.84144619063500503</v>
      </c>
      <c r="AA1035" s="40">
        <f t="shared" ref="AA1035" si="3371">(N1035*V1032+O1035*U1032+P1035*V1035+Q1035*U1035)</f>
        <v>0</v>
      </c>
      <c r="AB1035" s="8"/>
      <c r="AC1035" s="37">
        <v>0</v>
      </c>
      <c r="AD1035" s="40">
        <f>-1/($AD$8*$B1032)</f>
        <v>-0.27295608108108105</v>
      </c>
      <c r="AE1035" s="39">
        <v>1</v>
      </c>
      <c r="AF1035" s="40">
        <v>0</v>
      </c>
      <c r="AH1035" s="37">
        <f>X1035*AC1032+Z1035*AC1035-Y1035*AD1032-AA1035*AD1035</f>
        <v>0</v>
      </c>
      <c r="AI1035" s="41">
        <f>(X1035*AD1032+Y1035*AC1032+Z1035*AD1035+AA1035*AC1035)</f>
        <v>-0.60459938695062765</v>
      </c>
      <c r="AJ1035" s="39">
        <f>X1035*AE1032+Z1035*AE1035-Y1035*AF1032-AA1035*AF1035</f>
        <v>0.84144619063500503</v>
      </c>
      <c r="AK1035" s="40">
        <f>(X1035*AF1032+Y1035*AE1032+Z1035*AF1035+AA1035*AE1035)</f>
        <v>0</v>
      </c>
      <c r="AL1035" s="8"/>
      <c r="AM1035" s="54">
        <f t="shared" ref="AM1035" si="3372">(180/PI())*ATAN(-1*(($AH1023*AI1032+AK1032+$AH$8*AI1035+AK1035)/($AH$8*AH1032+AJ1032+$AH$8*AH1035+AJ1035)))</f>
        <v>37.158547330494706</v>
      </c>
      <c r="AO1035" s="151">
        <f t="shared" ref="AO1035" si="3373">20*LOG(((($AH$8*AH1032+AJ1032-$AH$8*AH1035-AJ1035)^2+($AH$8*AI1032+AK1032-$AH$8*AI1035-AK1035)^2)/(($AH$8*AH1032+AJ1032+$AH$8*AH1035+AJ1035)^2+($AH$8*AI1032+AK1032+$AH$8*AI1035+AK1035)^2))^0.5)</f>
        <v>-27.195121590910638</v>
      </c>
      <c r="AP1035" s="149"/>
      <c r="AQ1035" s="44"/>
      <c r="AR1035" s="44"/>
      <c r="AS1035" s="44"/>
      <c r="AT1035" s="44"/>
    </row>
    <row r="1036" spans="2:46" ht="18.649999999999999" customHeight="1">
      <c r="AO1036" s="48"/>
    </row>
    <row r="1037" spans="2:46" ht="18.649999999999999" customHeight="1" thickBot="1">
      <c r="E1037" s="29" t="s">
        <v>9</v>
      </c>
      <c r="J1037" s="29" t="s">
        <v>10</v>
      </c>
      <c r="O1037" s="29" t="s">
        <v>11</v>
      </c>
      <c r="T1037" s="29" t="s">
        <v>12</v>
      </c>
      <c r="Y1037" s="29" t="s">
        <v>13</v>
      </c>
      <c r="AD1037" s="29" t="s">
        <v>12</v>
      </c>
      <c r="AI1037" s="29" t="s">
        <v>81</v>
      </c>
    </row>
    <row r="1038" spans="2:46" ht="18.649999999999999" customHeight="1" thickBot="1">
      <c r="B1038" s="28"/>
      <c r="D1038" s="227" t="s">
        <v>70</v>
      </c>
      <c r="E1038" s="228"/>
      <c r="F1038" s="229" t="s">
        <v>71</v>
      </c>
      <c r="G1038" s="230"/>
      <c r="H1038" s="203"/>
      <c r="I1038" s="231" t="s">
        <v>15</v>
      </c>
      <c r="J1038" s="232"/>
      <c r="K1038" s="233" t="s">
        <v>16</v>
      </c>
      <c r="L1038" s="234"/>
      <c r="M1038" s="30"/>
      <c r="N1038" s="231" t="s">
        <v>72</v>
      </c>
      <c r="O1038" s="232"/>
      <c r="P1038" s="233" t="s">
        <v>73</v>
      </c>
      <c r="Q1038" s="234"/>
      <c r="R1038" s="30"/>
      <c r="S1038" s="227" t="s">
        <v>74</v>
      </c>
      <c r="T1038" s="228"/>
      <c r="U1038" s="229" t="s">
        <v>75</v>
      </c>
      <c r="V1038" s="230"/>
      <c r="W1038" s="8"/>
      <c r="X1038" s="231" t="s">
        <v>76</v>
      </c>
      <c r="Y1038" s="232"/>
      <c r="Z1038" s="233" t="s">
        <v>77</v>
      </c>
      <c r="AA1038" s="234"/>
      <c r="AB1038" s="8"/>
      <c r="AC1038" s="231" t="s">
        <v>78</v>
      </c>
      <c r="AD1038" s="232"/>
      <c r="AE1038" s="233" t="s">
        <v>17</v>
      </c>
      <c r="AF1038" s="234"/>
      <c r="AG1038" s="8"/>
      <c r="AH1038" s="231" t="s">
        <v>79</v>
      </c>
      <c r="AI1038" s="232"/>
      <c r="AJ1038" s="233" t="s">
        <v>80</v>
      </c>
      <c r="AK1038" s="234"/>
      <c r="AL1038" s="8"/>
      <c r="AM1038" s="35" t="s">
        <v>82</v>
      </c>
      <c r="AO1038" s="147" t="s">
        <v>83</v>
      </c>
      <c r="AP1038" s="4"/>
      <c r="AQ1038" s="44"/>
      <c r="AR1038" s="44"/>
      <c r="AS1038" s="44"/>
      <c r="AT1038" s="44"/>
    </row>
    <row r="1039" spans="2:46" ht="18.649999999999999" customHeight="1" thickTop="1" thickBot="1">
      <c r="B1039" s="55">
        <v>2.98</v>
      </c>
      <c r="D1039" s="37">
        <v>1</v>
      </c>
      <c r="E1039" s="38">
        <v>0</v>
      </c>
      <c r="F1039" s="39">
        <v>0</v>
      </c>
      <c r="G1039" s="40">
        <f t="shared" ref="G1039" si="3374">-1/($E$8*$B1039)</f>
        <v>-0.21448993288590601</v>
      </c>
      <c r="I1039" s="37">
        <v>1</v>
      </c>
      <c r="J1039" s="41">
        <v>0</v>
      </c>
      <c r="K1039" s="39">
        <v>0</v>
      </c>
      <c r="L1039" s="40">
        <v>0</v>
      </c>
      <c r="N1039" s="37">
        <f t="shared" ref="N1039" si="3375">D1039*I1039+F1039*I1042-E1039*J1039-G1039*J1042</f>
        <v>0.92014920886592833</v>
      </c>
      <c r="O1039" s="41">
        <f t="shared" ref="O1039" si="3376">(D1039*J1039+E1039*I1039+F1039*J1042+G1039*I1042)</f>
        <v>0</v>
      </c>
      <c r="P1039" s="39">
        <f t="shared" ref="P1039" si="3377">D1039*K1039+F1039*K1042-E1039*L1039-G1039*L1042</f>
        <v>0</v>
      </c>
      <c r="Q1039" s="40">
        <f t="shared" ref="Q1039" si="3378">(D1039*L1039+E1039*K1039+F1039*L1042+G1039*K1042)</f>
        <v>-0.21448993288590601</v>
      </c>
      <c r="S1039" s="37">
        <v>1</v>
      </c>
      <c r="T1039" s="38">
        <v>0</v>
      </c>
      <c r="U1039" s="39">
        <v>0</v>
      </c>
      <c r="V1039" s="40">
        <f t="shared" ref="V1039" si="3379">-1/($T$8*$B1039)</f>
        <v>-0.42006040268456368</v>
      </c>
      <c r="X1039" s="37">
        <f t="shared" ref="X1039" si="3380">N1039*S1039+P1039*S1042-O1039*T1039-Q1039*T1042</f>
        <v>0.92014920886592833</v>
      </c>
      <c r="Y1039" s="41">
        <f t="shared" ref="Y1039" si="3381">(N1039*T1039+O1039*S1039+P1039*T1042+Q1039*S1042)</f>
        <v>0</v>
      </c>
      <c r="Z1039" s="39">
        <f t="shared" ref="Z1039" si="3382">N1039*U1039+P1039*U1042-O1039*V1039-Q1039*V1042</f>
        <v>0</v>
      </c>
      <c r="AA1039" s="40">
        <f t="shared" ref="AA1039" si="3383">(N1039*V1039+O1039*U1039+P1039*V1042+Q1039*U1042)</f>
        <v>-0.60100818009201062</v>
      </c>
      <c r="AB1039" s="8"/>
      <c r="AC1039" s="37">
        <v>1</v>
      </c>
      <c r="AD1039" s="38">
        <v>0</v>
      </c>
      <c r="AE1039" s="39">
        <v>0</v>
      </c>
      <c r="AF1039" s="40">
        <v>0</v>
      </c>
      <c r="AH1039" s="37">
        <f>X1039*AC1039+Z1039*AC1042-Y1039*AD1039-AA1039*AD1042</f>
        <v>0.75720137023997536</v>
      </c>
      <c r="AI1039" s="41">
        <f>(X1039*AD1039+Y1039*AC1039+Z1039*AD1042+AA1039*AC1042)</f>
        <v>0</v>
      </c>
      <c r="AJ1039" s="39">
        <f>X1039*AE1039+Z1039*AE1042-Y1039*AF1039-AA1039*AF1042</f>
        <v>0</v>
      </c>
      <c r="AK1039" s="40">
        <f>(X1039*AF1039+Y1039*AE1039+Z1039*AF1042+AA1039*AE1042)</f>
        <v>-0.60100818009201062</v>
      </c>
      <c r="AL1039" s="8"/>
      <c r="AM1039" s="43">
        <f t="shared" ref="AM1039" si="3384">20*LOG((2*$AH$8)/(($AH$8*AH1039+AJ1039+$AH$8*AH1042+AJ1042)^2+($AH$8*AI1039+AK1039+$AH$8*AI1042+AK1042)^2)^0.5)</f>
        <v>-8.1007209905712644E-3</v>
      </c>
      <c r="AO1039" s="148">
        <f t="shared" ref="AO1039" si="3385">((AH1039^2+AI1039^2)/(AH1042^2+AI1042^2))^0.5</f>
        <v>1.2598862631973347</v>
      </c>
      <c r="AP1039" s="4"/>
      <c r="AQ1039" s="44"/>
      <c r="AR1039" s="44"/>
      <c r="AS1039" s="44"/>
      <c r="AT1039" s="44"/>
    </row>
    <row r="1040" spans="2:46" ht="18.649999999999999" customHeight="1" thickBot="1">
      <c r="D1040" s="45"/>
      <c r="G1040" s="46"/>
      <c r="I1040" s="45"/>
      <c r="L1040" s="46"/>
      <c r="N1040" s="45"/>
      <c r="Q1040" s="46"/>
      <c r="S1040" s="45"/>
      <c r="V1040" s="46"/>
      <c r="X1040" s="45"/>
      <c r="AA1040" s="46"/>
      <c r="AC1040" s="45"/>
      <c r="AF1040" s="46"/>
      <c r="AH1040" s="45"/>
      <c r="AK1040" s="46"/>
      <c r="AO1040" s="149"/>
      <c r="AP1040" s="149"/>
      <c r="AQ1040" s="44"/>
      <c r="AR1040" s="44"/>
      <c r="AS1040" s="44"/>
      <c r="AT1040" s="44"/>
    </row>
    <row r="1041" spans="2:46" ht="18.649999999999999" customHeight="1" thickBot="1">
      <c r="D1041" s="227" t="s">
        <v>70</v>
      </c>
      <c r="E1041" s="228"/>
      <c r="F1041" s="229" t="s">
        <v>71</v>
      </c>
      <c r="G1041" s="230"/>
      <c r="H1041" s="203"/>
      <c r="I1041" s="231" t="s">
        <v>15</v>
      </c>
      <c r="J1041" s="232"/>
      <c r="K1041" s="233" t="s">
        <v>16</v>
      </c>
      <c r="L1041" s="234"/>
      <c r="M1041" s="30"/>
      <c r="N1041" s="231" t="s">
        <v>72</v>
      </c>
      <c r="O1041" s="232"/>
      <c r="P1041" s="233" t="s">
        <v>73</v>
      </c>
      <c r="Q1041" s="234"/>
      <c r="R1041" s="30"/>
      <c r="S1041" s="227" t="s">
        <v>74</v>
      </c>
      <c r="T1041" s="228"/>
      <c r="U1041" s="229" t="s">
        <v>75</v>
      </c>
      <c r="V1041" s="230"/>
      <c r="W1041" s="8"/>
      <c r="X1041" s="231" t="s">
        <v>76</v>
      </c>
      <c r="Y1041" s="232"/>
      <c r="Z1041" s="233" t="s">
        <v>77</v>
      </c>
      <c r="AA1041" s="234"/>
      <c r="AB1041" s="8"/>
      <c r="AC1041" s="231" t="s">
        <v>78</v>
      </c>
      <c r="AD1041" s="232"/>
      <c r="AE1041" s="233" t="s">
        <v>17</v>
      </c>
      <c r="AF1041" s="234"/>
      <c r="AG1041" s="8"/>
      <c r="AH1041" s="231" t="s">
        <v>79</v>
      </c>
      <c r="AI1041" s="232"/>
      <c r="AJ1041" s="233" t="s">
        <v>80</v>
      </c>
      <c r="AK1041" s="234"/>
      <c r="AL1041" s="8"/>
      <c r="AM1041" s="52" t="s">
        <v>84</v>
      </c>
      <c r="AO1041" s="150" t="s">
        <v>85</v>
      </c>
      <c r="AP1041" s="149"/>
      <c r="AQ1041" s="44"/>
      <c r="AR1041" s="44"/>
      <c r="AS1041" s="44"/>
      <c r="AT1041" s="44"/>
    </row>
    <row r="1042" spans="2:46" ht="18.649999999999999" customHeight="1" thickTop="1" thickBot="1">
      <c r="D1042" s="37">
        <v>0</v>
      </c>
      <c r="E1042" s="41">
        <v>0</v>
      </c>
      <c r="F1042" s="39">
        <v>1</v>
      </c>
      <c r="G1042" s="40">
        <v>0</v>
      </c>
      <c r="I1042" s="37">
        <v>0</v>
      </c>
      <c r="J1042" s="41">
        <f t="shared" ref="J1042" si="3386">IF(0=(1-$J$8*$K$8*$B1039^2),10^14,$B1039*$K$8/(1-$J$8*$K$8*$B1039^2))</f>
        <v>-0.37228223282883316</v>
      </c>
      <c r="K1042" s="39">
        <v>1</v>
      </c>
      <c r="L1042" s="40">
        <v>0</v>
      </c>
      <c r="N1042" s="37">
        <f t="shared" ref="N1042" si="3387">D1042*I1039+F1042*I1042-E1042*J1039-G1042*J1042</f>
        <v>0</v>
      </c>
      <c r="O1042" s="41">
        <f t="shared" ref="O1042" si="3388">(D1042*J1039+E1042*I1039+F1042*J1042+G1042*I1042)</f>
        <v>-0.37228223282883316</v>
      </c>
      <c r="P1042" s="39">
        <f t="shared" ref="P1042" si="3389">D1042*K1039+F1042*K1042-E1042*L1039-G1042*L1042</f>
        <v>1</v>
      </c>
      <c r="Q1042" s="40">
        <f t="shared" ref="Q1042" si="3390">(D1042*L1039+E1042*K1039+F1042*L1042+G1042*K1042)</f>
        <v>0</v>
      </c>
      <c r="S1042" s="37">
        <v>0</v>
      </c>
      <c r="T1042" s="41">
        <v>0</v>
      </c>
      <c r="U1042" s="39">
        <v>1</v>
      </c>
      <c r="V1042" s="40">
        <v>0</v>
      </c>
      <c r="X1042" s="37">
        <f t="shared" ref="X1042" si="3391">N1042*S1039+P1042*S1042-O1042*T1039-Q1042*T1042</f>
        <v>0</v>
      </c>
      <c r="Y1042" s="41">
        <f t="shared" ref="Y1042" si="3392">(N1042*T1039+O1042*S1039+P1042*T1042+Q1042*S1042)</f>
        <v>-0.37228223282883316</v>
      </c>
      <c r="Z1042" s="39">
        <f t="shared" ref="Z1042" si="3393">N1042*U1039+P1042*U1042-O1042*V1039-Q1042*V1042</f>
        <v>0.84361897536561181</v>
      </c>
      <c r="AA1042" s="40">
        <f t="shared" ref="AA1042" si="3394">(N1042*V1039+O1042*U1039+P1042*V1042+Q1042*U1042)</f>
        <v>0</v>
      </c>
      <c r="AB1042" s="8"/>
      <c r="AC1042" s="37">
        <v>0</v>
      </c>
      <c r="AD1042" s="40">
        <f>-1/($AD$8*$B1039)</f>
        <v>-0.27112416107382548</v>
      </c>
      <c r="AE1042" s="39">
        <v>1</v>
      </c>
      <c r="AF1042" s="40">
        <v>0</v>
      </c>
      <c r="AH1042" s="37">
        <f>X1042*AC1039+Z1042*AC1042-Y1042*AD1039-AA1042*AD1042</f>
        <v>0</v>
      </c>
      <c r="AI1042" s="41">
        <f>(X1042*AD1039+Y1042*AC1039+Z1042*AD1042+AA1042*AC1042)</f>
        <v>-0.60100771979079493</v>
      </c>
      <c r="AJ1042" s="39">
        <f>X1042*AE1039+Z1042*AE1042-Y1042*AF1039-AA1042*AF1042</f>
        <v>0.84361897536561181</v>
      </c>
      <c r="AK1042" s="40">
        <f>(X1042*AF1039+Y1042*AE1039+Z1042*AF1042+AA1042*AE1042)</f>
        <v>0</v>
      </c>
      <c r="AL1042" s="8"/>
      <c r="AM1042" s="54">
        <f t="shared" ref="AM1042" si="3395">(180/PI())*ATAN(-1*(($AH1030*AI1039+AK1039+$AH$8*AI1042+AK1042)/($AH$8*AH1039+AJ1039+$AH$8*AH1042+AJ1042)))</f>
        <v>36.901968043554014</v>
      </c>
      <c r="AO1042" s="151">
        <f t="shared" ref="AO1042" si="3396">20*LOG(((($AH$8*AH1039+AJ1039-$AH$8*AH1042-AJ1042)^2+($AH$8*AI1039+AK1039-$AH$8*AI1042-AK1042)^2)/(($AH$8*AH1039+AJ1039+$AH$8*AH1042+AJ1042)^2+($AH$8*AI1039+AK1039+$AH$8*AI1042+AK1042)^2))^0.5)</f>
        <v>-27.296656101685706</v>
      </c>
      <c r="AP1042" s="149"/>
      <c r="AQ1042" s="44"/>
      <c r="AR1042" s="44"/>
      <c r="AS1042" s="44"/>
      <c r="AT1042" s="44"/>
    </row>
    <row r="1043" spans="2:46" ht="18.649999999999999" customHeight="1">
      <c r="AO1043" s="48"/>
    </row>
    <row r="1044" spans="2:46" ht="18.649999999999999" customHeight="1" thickBot="1">
      <c r="E1044" s="29" t="s">
        <v>9</v>
      </c>
      <c r="J1044" s="29" t="s">
        <v>10</v>
      </c>
      <c r="O1044" s="29" t="s">
        <v>11</v>
      </c>
      <c r="T1044" s="29" t="s">
        <v>12</v>
      </c>
      <c r="Y1044" s="29" t="s">
        <v>13</v>
      </c>
      <c r="AD1044" s="29" t="s">
        <v>12</v>
      </c>
      <c r="AI1044" s="29" t="s">
        <v>81</v>
      </c>
    </row>
    <row r="1045" spans="2:46" ht="18.649999999999999" customHeight="1" thickBot="1">
      <c r="B1045" s="28"/>
      <c r="D1045" s="227" t="s">
        <v>70</v>
      </c>
      <c r="E1045" s="228"/>
      <c r="F1045" s="229" t="s">
        <v>71</v>
      </c>
      <c r="G1045" s="230"/>
      <c r="H1045" s="203"/>
      <c r="I1045" s="231" t="s">
        <v>15</v>
      </c>
      <c r="J1045" s="232"/>
      <c r="K1045" s="233" t="s">
        <v>16</v>
      </c>
      <c r="L1045" s="234"/>
      <c r="M1045" s="30"/>
      <c r="N1045" s="231" t="s">
        <v>72</v>
      </c>
      <c r="O1045" s="232"/>
      <c r="P1045" s="233" t="s">
        <v>73</v>
      </c>
      <c r="Q1045" s="234"/>
      <c r="R1045" s="30"/>
      <c r="S1045" s="227" t="s">
        <v>74</v>
      </c>
      <c r="T1045" s="228"/>
      <c r="U1045" s="229" t="s">
        <v>75</v>
      </c>
      <c r="V1045" s="230"/>
      <c r="W1045" s="8"/>
      <c r="X1045" s="231" t="s">
        <v>76</v>
      </c>
      <c r="Y1045" s="232"/>
      <c r="Z1045" s="233" t="s">
        <v>77</v>
      </c>
      <c r="AA1045" s="234"/>
      <c r="AB1045" s="8"/>
      <c r="AC1045" s="231" t="s">
        <v>78</v>
      </c>
      <c r="AD1045" s="232"/>
      <c r="AE1045" s="233" t="s">
        <v>17</v>
      </c>
      <c r="AF1045" s="234"/>
      <c r="AG1045" s="8"/>
      <c r="AH1045" s="231" t="s">
        <v>79</v>
      </c>
      <c r="AI1045" s="232"/>
      <c r="AJ1045" s="233" t="s">
        <v>80</v>
      </c>
      <c r="AK1045" s="234"/>
      <c r="AL1045" s="8"/>
      <c r="AM1045" s="35" t="s">
        <v>82</v>
      </c>
      <c r="AO1045" s="147" t="s">
        <v>83</v>
      </c>
      <c r="AP1045" s="4"/>
      <c r="AQ1045" s="44"/>
      <c r="AR1045" s="44"/>
      <c r="AS1045" s="44"/>
      <c r="AT1045" s="44"/>
    </row>
    <row r="1046" spans="2:46" ht="18.649999999999999" customHeight="1" thickTop="1" thickBot="1">
      <c r="B1046" s="55">
        <v>3</v>
      </c>
      <c r="D1046" s="37">
        <v>1</v>
      </c>
      <c r="E1046" s="38">
        <v>0</v>
      </c>
      <c r="F1046" s="39">
        <v>0</v>
      </c>
      <c r="G1046" s="40">
        <f t="shared" ref="G1046" si="3397">-1/($E$8*$B1046)</f>
        <v>-0.21306</v>
      </c>
      <c r="I1046" s="37">
        <v>1</v>
      </c>
      <c r="J1046" s="41">
        <v>0</v>
      </c>
      <c r="K1046" s="39">
        <v>0</v>
      </c>
      <c r="L1046" s="40">
        <v>0</v>
      </c>
      <c r="N1046" s="37">
        <f t="shared" ref="N1046" si="3398">D1046*I1046+F1046*I1049-E1046*J1046-G1046*J1049</f>
        <v>0.92123584311055828</v>
      </c>
      <c r="O1046" s="41">
        <f t="shared" ref="O1046" si="3399">(D1046*J1046+E1046*I1046+F1046*J1049+G1046*I1049)</f>
        <v>0</v>
      </c>
      <c r="P1046" s="39">
        <f t="shared" ref="P1046" si="3400">D1046*K1046+F1046*K1049-E1046*L1046-G1046*L1049</f>
        <v>0</v>
      </c>
      <c r="Q1046" s="40">
        <f t="shared" ref="Q1046" si="3401">(D1046*L1046+E1046*K1046+F1046*L1049+G1046*K1049)</f>
        <v>-0.21306</v>
      </c>
      <c r="S1046" s="37">
        <v>1</v>
      </c>
      <c r="T1046" s="38">
        <v>0</v>
      </c>
      <c r="U1046" s="39">
        <v>0</v>
      </c>
      <c r="V1046" s="40">
        <f t="shared" ref="V1046" si="3402">-1/($T$8*$B1046)</f>
        <v>-0.41725999999999991</v>
      </c>
      <c r="X1046" s="37">
        <f t="shared" ref="X1046" si="3403">N1046*S1046+P1046*S1049-O1046*T1046-Q1046*T1049</f>
        <v>0.92123584311055828</v>
      </c>
      <c r="Y1046" s="41">
        <f t="shared" ref="Y1046" si="3404">(N1046*T1046+O1046*S1046+P1046*T1049+Q1046*S1049)</f>
        <v>0</v>
      </c>
      <c r="Z1046" s="39">
        <f t="shared" ref="Z1046" si="3405">N1046*U1046+P1046*U1049-O1046*V1046-Q1046*V1049</f>
        <v>0</v>
      </c>
      <c r="AA1046" s="40">
        <f t="shared" ref="AA1046" si="3406">(N1046*V1046+O1046*U1046+P1046*V1049+Q1046*U1049)</f>
        <v>-0.59745486789631141</v>
      </c>
      <c r="AB1046" s="8"/>
      <c r="AC1046" s="37">
        <v>1</v>
      </c>
      <c r="AD1046" s="38">
        <v>0</v>
      </c>
      <c r="AE1046" s="39">
        <v>0</v>
      </c>
      <c r="AF1046" s="40">
        <v>0</v>
      </c>
      <c r="AH1046" s="37">
        <f>X1046*AC1046+Z1046*AC1049-Y1046*AD1046-AA1046*AD1049</f>
        <v>0.76033128960495</v>
      </c>
      <c r="AI1046" s="41">
        <f>(X1046*AD1046+Y1046*AC1046+Z1046*AD1049+AA1046*AC1049)</f>
        <v>0</v>
      </c>
      <c r="AJ1046" s="39">
        <f>X1046*AE1046+Z1046*AE1049-Y1046*AF1046-AA1046*AF1049</f>
        <v>0</v>
      </c>
      <c r="AK1046" s="40">
        <f>(X1046*AF1046+Y1046*AE1046+Z1046*AF1049+AA1046*AE1049)</f>
        <v>-0.59745486789631141</v>
      </c>
      <c r="AL1046" s="8"/>
      <c r="AM1046" s="43">
        <f t="shared" ref="AM1046" si="3407">20*LOG((2*$AH$8)/(($AH$8*AH1046+AJ1046+$AH$8*AH1049+AJ1049)^2+($AH$8*AI1046+AK1046+$AH$8*AI1049+AK1049)^2)^0.5)</f>
        <v>-7.914156661098468E-3</v>
      </c>
      <c r="AO1046" s="148">
        <f t="shared" ref="AO1046" si="3408">((AH1046^2+AI1046^2)/(AH1049^2+AI1049^2))^0.5</f>
        <v>1.2726180744766586</v>
      </c>
      <c r="AP1046" s="4"/>
      <c r="AQ1046" s="44"/>
      <c r="AR1046" s="44"/>
      <c r="AS1046" s="44"/>
      <c r="AT1046" s="44"/>
    </row>
    <row r="1047" spans="2:46" ht="18.649999999999999" customHeight="1" thickBot="1">
      <c r="D1047" s="45"/>
      <c r="G1047" s="46"/>
      <c r="I1047" s="45"/>
      <c r="L1047" s="46"/>
      <c r="N1047" s="45"/>
      <c r="Q1047" s="46"/>
      <c r="S1047" s="45"/>
      <c r="V1047" s="46"/>
      <c r="X1047" s="45"/>
      <c r="AA1047" s="46"/>
      <c r="AC1047" s="45"/>
      <c r="AF1047" s="46"/>
      <c r="AH1047" s="45"/>
      <c r="AK1047" s="46"/>
      <c r="AO1047" s="149"/>
      <c r="AP1047" s="149"/>
      <c r="AQ1047" s="44"/>
      <c r="AR1047" s="44"/>
      <c r="AS1047" s="44"/>
      <c r="AT1047" s="44"/>
    </row>
    <row r="1048" spans="2:46" ht="18.649999999999999" customHeight="1" thickBot="1">
      <c r="D1048" s="227" t="s">
        <v>70</v>
      </c>
      <c r="E1048" s="228"/>
      <c r="F1048" s="229" t="s">
        <v>71</v>
      </c>
      <c r="G1048" s="230"/>
      <c r="H1048" s="203"/>
      <c r="I1048" s="231" t="s">
        <v>15</v>
      </c>
      <c r="J1048" s="232"/>
      <c r="K1048" s="233" t="s">
        <v>16</v>
      </c>
      <c r="L1048" s="234"/>
      <c r="M1048" s="30"/>
      <c r="N1048" s="231" t="s">
        <v>72</v>
      </c>
      <c r="O1048" s="232"/>
      <c r="P1048" s="233" t="s">
        <v>73</v>
      </c>
      <c r="Q1048" s="234"/>
      <c r="R1048" s="30"/>
      <c r="S1048" s="227" t="s">
        <v>74</v>
      </c>
      <c r="T1048" s="228"/>
      <c r="U1048" s="229" t="s">
        <v>75</v>
      </c>
      <c r="V1048" s="230"/>
      <c r="W1048" s="8"/>
      <c r="X1048" s="231" t="s">
        <v>76</v>
      </c>
      <c r="Y1048" s="232"/>
      <c r="Z1048" s="233" t="s">
        <v>77</v>
      </c>
      <c r="AA1048" s="234"/>
      <c r="AB1048" s="8"/>
      <c r="AC1048" s="231" t="s">
        <v>78</v>
      </c>
      <c r="AD1048" s="232"/>
      <c r="AE1048" s="233" t="s">
        <v>17</v>
      </c>
      <c r="AF1048" s="234"/>
      <c r="AG1048" s="8"/>
      <c r="AH1048" s="231" t="s">
        <v>79</v>
      </c>
      <c r="AI1048" s="232"/>
      <c r="AJ1048" s="233" t="s">
        <v>80</v>
      </c>
      <c r="AK1048" s="234"/>
      <c r="AL1048" s="8"/>
      <c r="AM1048" s="52" t="s">
        <v>84</v>
      </c>
      <c r="AO1048" s="150" t="s">
        <v>85</v>
      </c>
      <c r="AP1048" s="149"/>
      <c r="AQ1048" s="44"/>
      <c r="AR1048" s="44"/>
      <c r="AS1048" s="44"/>
      <c r="AT1048" s="44"/>
    </row>
    <row r="1049" spans="2:46" ht="18.649999999999999" customHeight="1" thickTop="1" thickBot="1">
      <c r="D1049" s="37">
        <v>0</v>
      </c>
      <c r="E1049" s="41">
        <v>0</v>
      </c>
      <c r="F1049" s="39">
        <v>1</v>
      </c>
      <c r="G1049" s="40">
        <v>0</v>
      </c>
      <c r="I1049" s="37">
        <v>0</v>
      </c>
      <c r="J1049" s="41">
        <f t="shared" ref="J1049" si="3409">IF(0=(1-$J$8*$K$8*$B1046^2),10^14,$B1046*$K$8/(1-$J$8*$K$8*$B1046^2))</f>
        <v>-0.36968063873764084</v>
      </c>
      <c r="K1049" s="39">
        <v>1</v>
      </c>
      <c r="L1049" s="40">
        <v>0</v>
      </c>
      <c r="N1049" s="37">
        <f t="shared" ref="N1049" si="3410">D1049*I1046+F1049*I1049-E1049*J1046-G1049*J1049</f>
        <v>0</v>
      </c>
      <c r="O1049" s="41">
        <f t="shared" ref="O1049" si="3411">(D1049*J1046+E1049*I1046+F1049*J1049+G1049*I1049)</f>
        <v>-0.36968063873764084</v>
      </c>
      <c r="P1049" s="39">
        <f t="shared" ref="P1049" si="3412">D1049*K1046+F1049*K1049-E1049*L1046-G1049*L1049</f>
        <v>1</v>
      </c>
      <c r="Q1049" s="40">
        <f t="shared" ref="Q1049" si="3413">(D1049*L1046+E1049*K1046+F1049*L1049+G1049*K1049)</f>
        <v>0</v>
      </c>
      <c r="S1049" s="37">
        <v>0</v>
      </c>
      <c r="T1049" s="41">
        <v>0</v>
      </c>
      <c r="U1049" s="39">
        <v>1</v>
      </c>
      <c r="V1049" s="40">
        <v>0</v>
      </c>
      <c r="X1049" s="37">
        <f t="shared" ref="X1049" si="3414">N1049*S1046+P1049*S1049-O1049*T1046-Q1049*T1049</f>
        <v>0</v>
      </c>
      <c r="Y1049" s="41">
        <f t="shared" ref="Y1049" si="3415">(N1049*T1046+O1049*S1046+P1049*T1049+Q1049*S1049)</f>
        <v>-0.36968063873764084</v>
      </c>
      <c r="Z1049" s="39">
        <f t="shared" ref="Z1049" si="3416">N1049*U1046+P1049*U1049-O1049*V1046-Q1049*V1049</f>
        <v>0.84574705668033201</v>
      </c>
      <c r="AA1049" s="40">
        <f t="shared" ref="AA1049" si="3417">(N1049*V1046+O1049*U1046+P1049*V1049+Q1049*U1049)</f>
        <v>0</v>
      </c>
      <c r="AB1049" s="8"/>
      <c r="AC1049" s="37">
        <v>0</v>
      </c>
      <c r="AD1049" s="40">
        <f>-1/($AD$8*$B1046)</f>
        <v>-0.26931666666666665</v>
      </c>
      <c r="AE1049" s="39">
        <v>1</v>
      </c>
      <c r="AF1049" s="40">
        <v>0</v>
      </c>
      <c r="AH1049" s="37">
        <f>X1049*AC1046+Z1049*AC1049-Y1049*AD1046-AA1049*AD1049</f>
        <v>0</v>
      </c>
      <c r="AI1049" s="41">
        <f>(X1049*AD1046+Y1049*AC1046+Z1049*AD1049+AA1049*AC1049)</f>
        <v>-0.59745441688593226</v>
      </c>
      <c r="AJ1049" s="39">
        <f>X1049*AE1046+Z1049*AE1049-Y1049*AF1046-AA1049*AF1049</f>
        <v>0.84574705668033201</v>
      </c>
      <c r="AK1049" s="40">
        <f>(X1049*AF1046+Y1049*AE1046+Z1049*AF1049+AA1049*AE1049)</f>
        <v>0</v>
      </c>
      <c r="AL1049" s="8"/>
      <c r="AM1049" s="54">
        <f t="shared" ref="AM1049" si="3418">(180/PI())*ATAN(-1*(($AH1037*AI1046+AK1046+$AH$8*AI1049+AK1049)/($AH$8*AH1046+AJ1046+$AH$8*AH1049+AJ1049)))</f>
        <v>36.648948831950982</v>
      </c>
      <c r="AO1049" s="151">
        <f t="shared" ref="AO1049" si="3419">20*LOG(((($AH$8*AH1046+AJ1046-$AH$8*AH1049-AJ1049)^2+($AH$8*AI1046+AK1046-$AH$8*AI1049-AK1049)^2)/(($AH$8*AH1046+AJ1046+$AH$8*AH1049+AJ1049)^2+($AH$8*AI1046+AK1046+$AH$8*AI1049+AK1049)^2))^0.5)</f>
        <v>-27.397753161474405</v>
      </c>
      <c r="AP1049" s="149"/>
      <c r="AQ1049" s="44"/>
      <c r="AR1049" s="44"/>
      <c r="AS1049" s="44"/>
      <c r="AT1049" s="44"/>
    </row>
    <row r="1050" spans="2:46" ht="18.649999999999999" customHeight="1">
      <c r="AO1050" s="48"/>
    </row>
    <row r="1051" spans="2:46" ht="18.649999999999999" customHeight="1" thickBot="1">
      <c r="E1051" s="29" t="s">
        <v>9</v>
      </c>
      <c r="J1051" s="29" t="s">
        <v>10</v>
      </c>
      <c r="O1051" s="29" t="s">
        <v>11</v>
      </c>
      <c r="T1051" s="29" t="s">
        <v>12</v>
      </c>
      <c r="Y1051" s="29" t="s">
        <v>13</v>
      </c>
      <c r="AD1051" s="29" t="s">
        <v>12</v>
      </c>
      <c r="AI1051" s="29" t="s">
        <v>81</v>
      </c>
    </row>
    <row r="1052" spans="2:46" ht="18.649999999999999" customHeight="1" thickBot="1">
      <c r="B1052" s="28"/>
      <c r="D1052" s="227" t="s">
        <v>70</v>
      </c>
      <c r="E1052" s="228"/>
      <c r="F1052" s="229" t="s">
        <v>71</v>
      </c>
      <c r="G1052" s="230"/>
      <c r="H1052" s="203"/>
      <c r="I1052" s="231" t="s">
        <v>15</v>
      </c>
      <c r="J1052" s="232"/>
      <c r="K1052" s="233" t="s">
        <v>16</v>
      </c>
      <c r="L1052" s="234"/>
      <c r="M1052" s="30"/>
      <c r="N1052" s="231" t="s">
        <v>72</v>
      </c>
      <c r="O1052" s="232"/>
      <c r="P1052" s="233" t="s">
        <v>73</v>
      </c>
      <c r="Q1052" s="234"/>
      <c r="R1052" s="30"/>
      <c r="S1052" s="227" t="s">
        <v>74</v>
      </c>
      <c r="T1052" s="228"/>
      <c r="U1052" s="229" t="s">
        <v>75</v>
      </c>
      <c r="V1052" s="230"/>
      <c r="W1052" s="8"/>
      <c r="X1052" s="231" t="s">
        <v>76</v>
      </c>
      <c r="Y1052" s="232"/>
      <c r="Z1052" s="233" t="s">
        <v>77</v>
      </c>
      <c r="AA1052" s="234"/>
      <c r="AB1052" s="8"/>
      <c r="AC1052" s="231" t="s">
        <v>78</v>
      </c>
      <c r="AD1052" s="232"/>
      <c r="AE1052" s="233" t="s">
        <v>17</v>
      </c>
      <c r="AF1052" s="234"/>
      <c r="AG1052" s="8"/>
      <c r="AH1052" s="231" t="s">
        <v>79</v>
      </c>
      <c r="AI1052" s="232"/>
      <c r="AJ1052" s="233" t="s">
        <v>80</v>
      </c>
      <c r="AK1052" s="234"/>
      <c r="AL1052" s="8"/>
      <c r="AM1052" s="35" t="s">
        <v>82</v>
      </c>
      <c r="AO1052" s="147" t="s">
        <v>83</v>
      </c>
      <c r="AP1052" s="4"/>
      <c r="AQ1052" s="44"/>
      <c r="AR1052" s="44"/>
      <c r="AS1052" s="44"/>
      <c r="AT1052" s="44"/>
    </row>
    <row r="1053" spans="2:46" ht="18.649999999999999" customHeight="1" thickTop="1" thickBot="1">
      <c r="B1053" s="55">
        <v>3.02</v>
      </c>
      <c r="D1053" s="37">
        <v>1</v>
      </c>
      <c r="E1053" s="38">
        <v>0</v>
      </c>
      <c r="F1053" s="39">
        <v>0</v>
      </c>
      <c r="G1053" s="40">
        <f t="shared" ref="G1053" si="3420">-1/($E$8*$B1053)</f>
        <v>-0.21164900662251651</v>
      </c>
      <c r="I1053" s="37">
        <v>1</v>
      </c>
      <c r="J1053" s="41">
        <v>0</v>
      </c>
      <c r="K1053" s="39">
        <v>0</v>
      </c>
      <c r="L1053" s="40">
        <v>0</v>
      </c>
      <c r="N1053" s="37">
        <f t="shared" ref="N1053" si="3421">D1053*I1053+F1053*I1056-E1053*J1053-G1053*J1056</f>
        <v>0.92230027760144528</v>
      </c>
      <c r="O1053" s="41">
        <f t="shared" ref="O1053" si="3422">(D1053*J1053+E1053*I1053+F1053*J1056+G1053*I1056)</f>
        <v>0</v>
      </c>
      <c r="P1053" s="39">
        <f t="shared" ref="P1053" si="3423">D1053*K1053+F1053*K1056-E1053*L1053-G1053*L1056</f>
        <v>0</v>
      </c>
      <c r="Q1053" s="40">
        <f t="shared" ref="Q1053" si="3424">(D1053*L1053+E1053*K1053+F1053*L1056+G1053*K1056)</f>
        <v>-0.21164900662251651</v>
      </c>
      <c r="S1053" s="37">
        <v>1</v>
      </c>
      <c r="T1053" s="38">
        <v>0</v>
      </c>
      <c r="U1053" s="39">
        <v>0</v>
      </c>
      <c r="V1053" s="40">
        <f t="shared" ref="V1053" si="3425">-1/($T$8*$B1053)</f>
        <v>-0.41449668874172174</v>
      </c>
      <c r="X1053" s="37">
        <f t="shared" ref="X1053" si="3426">N1053*S1053+P1053*S1056-O1053*T1053-Q1053*T1056</f>
        <v>0.92230027760144528</v>
      </c>
      <c r="Y1053" s="41">
        <f t="shared" ref="Y1053" si="3427">(N1053*T1053+O1053*S1053+P1053*T1056+Q1053*S1056)</f>
        <v>0</v>
      </c>
      <c r="Z1053" s="39">
        <f t="shared" ref="Z1053" si="3428">N1053*U1053+P1053*U1056-O1053*V1053-Q1053*V1056</f>
        <v>0</v>
      </c>
      <c r="AA1053" s="40">
        <f t="shared" ref="AA1053" si="3429">(N1053*V1053+O1053*U1053+P1053*V1056+Q1053*U1056)</f>
        <v>-0.59393941771388636</v>
      </c>
      <c r="AB1053" s="8"/>
      <c r="AC1053" s="37">
        <v>1</v>
      </c>
      <c r="AD1053" s="38">
        <v>0</v>
      </c>
      <c r="AE1053" s="39">
        <v>0</v>
      </c>
      <c r="AF1053" s="40">
        <v>0</v>
      </c>
      <c r="AH1053" s="37">
        <f>X1053*AC1053+Z1053*AC1056-Y1053*AD1053-AA1053*AD1056</f>
        <v>0.76340181649484451</v>
      </c>
      <c r="AI1053" s="41">
        <f>(X1053*AD1053+Y1053*AC1053+Z1053*AD1056+AA1053*AC1056)</f>
        <v>0</v>
      </c>
      <c r="AJ1053" s="39">
        <f>X1053*AE1053+Z1053*AE1056-Y1053*AF1053-AA1053*AF1056</f>
        <v>0</v>
      </c>
      <c r="AK1053" s="40">
        <f>(X1053*AF1053+Y1053*AE1053+Z1053*AF1056+AA1053*AE1056)</f>
        <v>-0.59393941771388636</v>
      </c>
      <c r="AL1053" s="8"/>
      <c r="AM1053" s="43">
        <f t="shared" ref="AM1053" si="3430">20*LOG((2*$AH$8)/(($AH$8*AH1053+AJ1053+$AH$8*AH1056+AJ1056)^2+($AH$8*AI1053+AK1053+$AH$8*AI1056+AK1056)^2)^0.5)</f>
        <v>-7.7326724570224801E-3</v>
      </c>
      <c r="AO1053" s="148">
        <f t="shared" ref="AO1053" si="3431">((AH1053^2+AI1053^2)/(AH1056^2+AI1056^2))^0.5</f>
        <v>1.2853202899123894</v>
      </c>
      <c r="AP1053" s="4"/>
      <c r="AQ1053" s="44"/>
      <c r="AR1053" s="44"/>
      <c r="AS1053" s="44"/>
      <c r="AT1053" s="44"/>
    </row>
    <row r="1054" spans="2:46" ht="18.649999999999999" customHeight="1" thickBot="1">
      <c r="D1054" s="45"/>
      <c r="G1054" s="46"/>
      <c r="I1054" s="45"/>
      <c r="L1054" s="46"/>
      <c r="N1054" s="45"/>
      <c r="Q1054" s="46"/>
      <c r="S1054" s="45"/>
      <c r="V1054" s="46"/>
      <c r="X1054" s="45"/>
      <c r="AA1054" s="46"/>
      <c r="AC1054" s="45"/>
      <c r="AF1054" s="46"/>
      <c r="AH1054" s="45"/>
      <c r="AK1054" s="46"/>
      <c r="AO1054" s="149"/>
      <c r="AP1054" s="149"/>
      <c r="AQ1054" s="44"/>
      <c r="AR1054" s="44"/>
      <c r="AS1054" s="44"/>
      <c r="AT1054" s="44"/>
    </row>
    <row r="1055" spans="2:46" ht="18.649999999999999" customHeight="1" thickBot="1">
      <c r="D1055" s="227" t="s">
        <v>70</v>
      </c>
      <c r="E1055" s="228"/>
      <c r="F1055" s="229" t="s">
        <v>71</v>
      </c>
      <c r="G1055" s="230"/>
      <c r="H1055" s="203"/>
      <c r="I1055" s="231" t="s">
        <v>15</v>
      </c>
      <c r="J1055" s="232"/>
      <c r="K1055" s="233" t="s">
        <v>16</v>
      </c>
      <c r="L1055" s="234"/>
      <c r="M1055" s="30"/>
      <c r="N1055" s="231" t="s">
        <v>72</v>
      </c>
      <c r="O1055" s="232"/>
      <c r="P1055" s="233" t="s">
        <v>73</v>
      </c>
      <c r="Q1055" s="234"/>
      <c r="R1055" s="30"/>
      <c r="S1055" s="227" t="s">
        <v>74</v>
      </c>
      <c r="T1055" s="228"/>
      <c r="U1055" s="229" t="s">
        <v>75</v>
      </c>
      <c r="V1055" s="230"/>
      <c r="W1055" s="8"/>
      <c r="X1055" s="231" t="s">
        <v>76</v>
      </c>
      <c r="Y1055" s="232"/>
      <c r="Z1055" s="233" t="s">
        <v>77</v>
      </c>
      <c r="AA1055" s="234"/>
      <c r="AB1055" s="8"/>
      <c r="AC1055" s="231" t="s">
        <v>78</v>
      </c>
      <c r="AD1055" s="232"/>
      <c r="AE1055" s="233" t="s">
        <v>17</v>
      </c>
      <c r="AF1055" s="234"/>
      <c r="AG1055" s="8"/>
      <c r="AH1055" s="231" t="s">
        <v>79</v>
      </c>
      <c r="AI1055" s="232"/>
      <c r="AJ1055" s="233" t="s">
        <v>80</v>
      </c>
      <c r="AK1055" s="234"/>
      <c r="AL1055" s="8"/>
      <c r="AM1055" s="52" t="s">
        <v>84</v>
      </c>
      <c r="AO1055" s="150" t="s">
        <v>85</v>
      </c>
      <c r="AP1055" s="149"/>
      <c r="AQ1055" s="44"/>
      <c r="AR1055" s="44"/>
      <c r="AS1055" s="44"/>
      <c r="AT1055" s="44"/>
    </row>
    <row r="1056" spans="2:46" ht="18.649999999999999" customHeight="1" thickTop="1" thickBot="1">
      <c r="D1056" s="37">
        <v>0</v>
      </c>
      <c r="E1056" s="41">
        <v>0</v>
      </c>
      <c r="F1056" s="39">
        <v>1</v>
      </c>
      <c r="G1056" s="40">
        <v>0</v>
      </c>
      <c r="I1056" s="37">
        <v>0</v>
      </c>
      <c r="J1056" s="41">
        <f t="shared" ref="J1056" si="3432">IF(0=(1-$J$8*$K$8*$B1053^2),10^14,$B1053*$K$8/(1-$J$8*$K$8*$B1053^2))</f>
        <v>-0.36711593235651202</v>
      </c>
      <c r="K1056" s="39">
        <v>1</v>
      </c>
      <c r="L1056" s="40">
        <v>0</v>
      </c>
      <c r="N1056" s="37">
        <f t="shared" ref="N1056" si="3433">D1056*I1053+F1056*I1056-E1056*J1053-G1056*J1056</f>
        <v>0</v>
      </c>
      <c r="O1056" s="41">
        <f t="shared" ref="O1056" si="3434">(D1056*J1053+E1056*I1053+F1056*J1056+G1056*I1056)</f>
        <v>-0.36711593235651202</v>
      </c>
      <c r="P1056" s="39">
        <f t="shared" ref="P1056" si="3435">D1056*K1053+F1056*K1056-E1056*L1053-G1056*L1056</f>
        <v>1</v>
      </c>
      <c r="Q1056" s="40">
        <f t="shared" ref="Q1056" si="3436">(D1056*L1053+E1056*K1053+F1056*L1056+G1056*K1056)</f>
        <v>0</v>
      </c>
      <c r="S1056" s="37">
        <v>0</v>
      </c>
      <c r="T1056" s="41">
        <v>0</v>
      </c>
      <c r="U1056" s="39">
        <v>1</v>
      </c>
      <c r="V1056" s="40">
        <v>0</v>
      </c>
      <c r="X1056" s="37">
        <f t="shared" ref="X1056" si="3437">N1056*S1053+P1056*S1056-O1056*T1053-Q1056*T1056</f>
        <v>0</v>
      </c>
      <c r="Y1056" s="41">
        <f t="shared" ref="Y1056" si="3438">(N1056*T1053+O1056*S1053+P1056*T1056+Q1056*S1056)</f>
        <v>-0.36711593235651202</v>
      </c>
      <c r="Z1056" s="39">
        <f t="shared" ref="Z1056" si="3439">N1056*U1053+P1056*U1056-O1056*V1053-Q1056*V1056</f>
        <v>0.8478316616538959</v>
      </c>
      <c r="AA1056" s="40">
        <f t="shared" ref="AA1056" si="3440">(N1056*V1053+O1056*U1053+P1056*V1056+Q1056*U1056)</f>
        <v>0</v>
      </c>
      <c r="AB1056" s="8"/>
      <c r="AC1056" s="37">
        <v>0</v>
      </c>
      <c r="AD1056" s="40">
        <f>-1/($AD$8*$B1053)</f>
        <v>-0.2675331125827814</v>
      </c>
      <c r="AE1056" s="39">
        <v>1</v>
      </c>
      <c r="AF1056" s="40">
        <v>0</v>
      </c>
      <c r="AH1056" s="37">
        <f>X1056*AC1053+Z1056*AC1056-Y1056*AD1053-AA1056*AD1056</f>
        <v>0</v>
      </c>
      <c r="AI1056" s="41">
        <f>(X1056*AD1053+Y1056*AC1053+Z1056*AD1056+AA1056*AC1056)</f>
        <v>-0.59393897574501042</v>
      </c>
      <c r="AJ1056" s="39">
        <f>X1056*AE1053+Z1056*AE1056-Y1056*AF1053-AA1056*AF1056</f>
        <v>0.8478316616538959</v>
      </c>
      <c r="AK1056" s="40">
        <f>(X1056*AF1053+Y1056*AE1053+Z1056*AF1056+AA1056*AE1056)</f>
        <v>0</v>
      </c>
      <c r="AL1056" s="8"/>
      <c r="AM1056" s="54">
        <f t="shared" ref="AM1056" si="3441">(180/PI())*ATAN(-1*(($AH1044*AI1053+AK1053+$AH$8*AI1056+AK1056)/($AH$8*AH1053+AJ1053+$AH$8*AH1056+AJ1056)))</f>
        <v>36.399415365972821</v>
      </c>
      <c r="AO1056" s="151">
        <f t="shared" ref="AO1056" si="3442">20*LOG(((($AH$8*AH1053+AJ1053-$AH$8*AH1056-AJ1056)^2+($AH$8*AI1053+AK1053-$AH$8*AI1056-AK1056)^2)/(($AH$8*AH1053+AJ1053+$AH$8*AH1056+AJ1056)^2+($AH$8*AI1053+AK1053+$AH$8*AI1056+AK1056)^2))^0.5)</f>
        <v>-27.498412729711731</v>
      </c>
      <c r="AP1056" s="149"/>
      <c r="AQ1056" s="44"/>
      <c r="AR1056" s="44"/>
      <c r="AS1056" s="44"/>
      <c r="AT1056" s="44"/>
    </row>
    <row r="1057" spans="2:46" ht="18.649999999999999" customHeight="1">
      <c r="AO1057" s="48"/>
    </row>
    <row r="1058" spans="2:46" ht="18.649999999999999" customHeight="1" thickBot="1">
      <c r="E1058" s="29" t="s">
        <v>9</v>
      </c>
      <c r="J1058" s="29" t="s">
        <v>10</v>
      </c>
      <c r="O1058" s="29" t="s">
        <v>11</v>
      </c>
      <c r="T1058" s="29" t="s">
        <v>12</v>
      </c>
      <c r="Y1058" s="29" t="s">
        <v>13</v>
      </c>
      <c r="AD1058" s="29" t="s">
        <v>12</v>
      </c>
      <c r="AI1058" s="29" t="s">
        <v>81</v>
      </c>
    </row>
    <row r="1059" spans="2:46" ht="18.649999999999999" customHeight="1" thickBot="1">
      <c r="B1059" s="28"/>
      <c r="D1059" s="227" t="s">
        <v>70</v>
      </c>
      <c r="E1059" s="228"/>
      <c r="F1059" s="229" t="s">
        <v>71</v>
      </c>
      <c r="G1059" s="230"/>
      <c r="H1059" s="203"/>
      <c r="I1059" s="231" t="s">
        <v>15</v>
      </c>
      <c r="J1059" s="232"/>
      <c r="K1059" s="233" t="s">
        <v>16</v>
      </c>
      <c r="L1059" s="234"/>
      <c r="M1059" s="30"/>
      <c r="N1059" s="231" t="s">
        <v>72</v>
      </c>
      <c r="O1059" s="232"/>
      <c r="P1059" s="233" t="s">
        <v>73</v>
      </c>
      <c r="Q1059" s="234"/>
      <c r="R1059" s="30"/>
      <c r="S1059" s="227" t="s">
        <v>74</v>
      </c>
      <c r="T1059" s="228"/>
      <c r="U1059" s="229" t="s">
        <v>75</v>
      </c>
      <c r="V1059" s="230"/>
      <c r="W1059" s="8"/>
      <c r="X1059" s="231" t="s">
        <v>76</v>
      </c>
      <c r="Y1059" s="232"/>
      <c r="Z1059" s="233" t="s">
        <v>77</v>
      </c>
      <c r="AA1059" s="234"/>
      <c r="AB1059" s="8"/>
      <c r="AC1059" s="231" t="s">
        <v>78</v>
      </c>
      <c r="AD1059" s="232"/>
      <c r="AE1059" s="233" t="s">
        <v>17</v>
      </c>
      <c r="AF1059" s="234"/>
      <c r="AG1059" s="8"/>
      <c r="AH1059" s="231" t="s">
        <v>79</v>
      </c>
      <c r="AI1059" s="232"/>
      <c r="AJ1059" s="233" t="s">
        <v>80</v>
      </c>
      <c r="AK1059" s="234"/>
      <c r="AL1059" s="8"/>
      <c r="AM1059" s="35" t="s">
        <v>82</v>
      </c>
      <c r="AO1059" s="147" t="s">
        <v>83</v>
      </c>
      <c r="AP1059" s="4"/>
      <c r="AQ1059" s="44"/>
      <c r="AR1059" s="44"/>
      <c r="AS1059" s="44"/>
      <c r="AT1059" s="44"/>
    </row>
    <row r="1060" spans="2:46" ht="18.649999999999999" customHeight="1" thickTop="1" thickBot="1">
      <c r="B1060" s="55">
        <v>3.04</v>
      </c>
      <c r="D1060" s="37">
        <v>1</v>
      </c>
      <c r="E1060" s="38">
        <v>0</v>
      </c>
      <c r="F1060" s="39">
        <v>0</v>
      </c>
      <c r="G1060" s="40">
        <f t="shared" ref="G1060" si="3443">-1/($E$8*$B1060)</f>
        <v>-0.21025657894736841</v>
      </c>
      <c r="I1060" s="37">
        <v>1</v>
      </c>
      <c r="J1060" s="41">
        <v>0</v>
      </c>
      <c r="K1060" s="39">
        <v>0</v>
      </c>
      <c r="L1060" s="40">
        <v>0</v>
      </c>
      <c r="N1060" s="37">
        <f t="shared" ref="N1060" si="3444">D1060*I1060+F1060*I1063-E1060*J1060-G1060*J1063</f>
        <v>0.92334311739923947</v>
      </c>
      <c r="O1060" s="41">
        <f t="shared" ref="O1060" si="3445">(D1060*J1060+E1060*I1060+F1060*J1063+G1060*I1063)</f>
        <v>0</v>
      </c>
      <c r="P1060" s="39">
        <f t="shared" ref="P1060" si="3446">D1060*K1060+F1060*K1063-E1060*L1060-G1060*L1063</f>
        <v>0</v>
      </c>
      <c r="Q1060" s="40">
        <f t="shared" ref="Q1060" si="3447">(D1060*L1060+E1060*K1060+F1060*L1063+G1060*K1063)</f>
        <v>-0.21025657894736841</v>
      </c>
      <c r="S1060" s="37">
        <v>1</v>
      </c>
      <c r="T1060" s="38">
        <v>0</v>
      </c>
      <c r="U1060" s="39">
        <v>0</v>
      </c>
      <c r="V1060" s="40">
        <f t="shared" ref="V1060" si="3448">-1/($T$8*$B1060)</f>
        <v>-0.41176973684210522</v>
      </c>
      <c r="X1060" s="37">
        <f t="shared" ref="X1060" si="3449">N1060*S1060+P1060*S1063-O1060*T1060-Q1060*T1063</f>
        <v>0.92334311739923947</v>
      </c>
      <c r="Y1060" s="41">
        <f t="shared" ref="Y1060" si="3450">(N1060*T1060+O1060*S1060+P1060*T1063+Q1060*S1063)</f>
        <v>0</v>
      </c>
      <c r="Z1060" s="39">
        <f t="shared" ref="Z1060" si="3451">N1060*U1060+P1060*U1063-O1060*V1060-Q1060*V1063</f>
        <v>0</v>
      </c>
      <c r="AA1060" s="40">
        <f t="shared" ref="AA1060" si="3452">(N1060*V1060+O1060*U1060+P1060*V1063+Q1060*U1063)</f>
        <v>-0.59046133141382229</v>
      </c>
      <c r="AB1060" s="8"/>
      <c r="AC1060" s="37">
        <v>1</v>
      </c>
      <c r="AD1060" s="38">
        <v>0</v>
      </c>
      <c r="AE1060" s="39">
        <v>0</v>
      </c>
      <c r="AF1060" s="40">
        <v>0</v>
      </c>
      <c r="AH1060" s="37">
        <f>X1060*AC1060+Z1060*AC1063-Y1060*AD1060-AA1060*AD1063</f>
        <v>0.76641442242693758</v>
      </c>
      <c r="AI1060" s="41">
        <f>(X1060*AD1060+Y1060*AC1060+Z1060*AD1063+AA1060*AC1063)</f>
        <v>0</v>
      </c>
      <c r="AJ1060" s="39">
        <f>X1060*AE1060+Z1060*AE1063-Y1060*AF1060-AA1060*AF1063</f>
        <v>0</v>
      </c>
      <c r="AK1060" s="40">
        <f>(X1060*AF1060+Y1060*AE1060+Z1060*AF1063+AA1060*AE1063)</f>
        <v>-0.59046133141382229</v>
      </c>
      <c r="AL1060" s="8"/>
      <c r="AM1060" s="43">
        <f t="shared" ref="AM1060" si="3453">20*LOG((2*$AH$8)/(($AH$8*AH1060+AJ1060+$AH$8*AH1063+AJ1063)^2+($AH$8*AI1060+AK1060+$AH$8*AI1063+AK1063)^2)^0.5)</f>
        <v>-7.5561151260129626E-3</v>
      </c>
      <c r="AO1060" s="148">
        <f t="shared" ref="AO1060" si="3454">((AH1060^2+AI1060^2)/(AH1063^2+AI1063^2))^0.5</f>
        <v>1.2979935245573824</v>
      </c>
      <c r="AP1060" s="4"/>
      <c r="AQ1060" s="44"/>
      <c r="AR1060" s="44"/>
      <c r="AS1060" s="44"/>
      <c r="AT1060" s="44"/>
    </row>
    <row r="1061" spans="2:46" ht="18.649999999999999" customHeight="1" thickBot="1">
      <c r="D1061" s="45"/>
      <c r="G1061" s="46"/>
      <c r="I1061" s="45"/>
      <c r="L1061" s="46"/>
      <c r="N1061" s="45"/>
      <c r="Q1061" s="46"/>
      <c r="S1061" s="45"/>
      <c r="V1061" s="46"/>
      <c r="X1061" s="45"/>
      <c r="AA1061" s="46"/>
      <c r="AC1061" s="45"/>
      <c r="AF1061" s="46"/>
      <c r="AH1061" s="45"/>
      <c r="AK1061" s="46"/>
      <c r="AO1061" s="149"/>
      <c r="AP1061" s="149"/>
      <c r="AQ1061" s="44"/>
      <c r="AR1061" s="44"/>
      <c r="AS1061" s="44"/>
      <c r="AT1061" s="44"/>
    </row>
    <row r="1062" spans="2:46" ht="18.649999999999999" customHeight="1" thickBot="1">
      <c r="D1062" s="227" t="s">
        <v>70</v>
      </c>
      <c r="E1062" s="228"/>
      <c r="F1062" s="229" t="s">
        <v>71</v>
      </c>
      <c r="G1062" s="230"/>
      <c r="H1062" s="203"/>
      <c r="I1062" s="231" t="s">
        <v>15</v>
      </c>
      <c r="J1062" s="232"/>
      <c r="K1062" s="233" t="s">
        <v>16</v>
      </c>
      <c r="L1062" s="234"/>
      <c r="M1062" s="30"/>
      <c r="N1062" s="231" t="s">
        <v>72</v>
      </c>
      <c r="O1062" s="232"/>
      <c r="P1062" s="233" t="s">
        <v>73</v>
      </c>
      <c r="Q1062" s="234"/>
      <c r="R1062" s="30"/>
      <c r="S1062" s="227" t="s">
        <v>74</v>
      </c>
      <c r="T1062" s="228"/>
      <c r="U1062" s="229" t="s">
        <v>75</v>
      </c>
      <c r="V1062" s="230"/>
      <c r="W1062" s="8"/>
      <c r="X1062" s="231" t="s">
        <v>76</v>
      </c>
      <c r="Y1062" s="232"/>
      <c r="Z1062" s="233" t="s">
        <v>77</v>
      </c>
      <c r="AA1062" s="234"/>
      <c r="AB1062" s="8"/>
      <c r="AC1062" s="231" t="s">
        <v>78</v>
      </c>
      <c r="AD1062" s="232"/>
      <c r="AE1062" s="233" t="s">
        <v>17</v>
      </c>
      <c r="AF1062" s="234"/>
      <c r="AG1062" s="8"/>
      <c r="AH1062" s="231" t="s">
        <v>79</v>
      </c>
      <c r="AI1062" s="232"/>
      <c r="AJ1062" s="233" t="s">
        <v>80</v>
      </c>
      <c r="AK1062" s="234"/>
      <c r="AL1062" s="8"/>
      <c r="AM1062" s="52" t="s">
        <v>84</v>
      </c>
      <c r="AO1062" s="150" t="s">
        <v>85</v>
      </c>
      <c r="AP1062" s="149"/>
      <c r="AQ1062" s="44"/>
      <c r="AR1062" s="44"/>
      <c r="AS1062" s="44"/>
      <c r="AT1062" s="44"/>
    </row>
    <row r="1063" spans="2:46" ht="18.649999999999999" customHeight="1" thickTop="1" thickBot="1">
      <c r="D1063" s="37">
        <v>0</v>
      </c>
      <c r="E1063" s="41">
        <v>0</v>
      </c>
      <c r="F1063" s="39">
        <v>1</v>
      </c>
      <c r="G1063" s="40">
        <v>0</v>
      </c>
      <c r="I1063" s="37">
        <v>0</v>
      </c>
      <c r="J1063" s="41">
        <f t="shared" ref="J1063" si="3455">IF(0=(1-$J$8*$K$8*$B1060^2),10^14,$B1060*$K$8/(1-$J$8*$K$8*$B1060^2))</f>
        <v>-0.3645873198571794</v>
      </c>
      <c r="K1063" s="39">
        <v>1</v>
      </c>
      <c r="L1063" s="40">
        <v>0</v>
      </c>
      <c r="N1063" s="37">
        <f t="shared" ref="N1063" si="3456">D1063*I1060+F1063*I1063-E1063*J1060-G1063*J1063</f>
        <v>0</v>
      </c>
      <c r="O1063" s="41">
        <f t="shared" ref="O1063" si="3457">(D1063*J1060+E1063*I1060+F1063*J1063+G1063*I1063)</f>
        <v>-0.3645873198571794</v>
      </c>
      <c r="P1063" s="39">
        <f t="shared" ref="P1063" si="3458">D1063*K1060+F1063*K1063-E1063*L1060-G1063*L1063</f>
        <v>1</v>
      </c>
      <c r="Q1063" s="40">
        <f t="shared" ref="Q1063" si="3459">(D1063*L1060+E1063*K1060+F1063*L1063+G1063*K1063)</f>
        <v>0</v>
      </c>
      <c r="S1063" s="37">
        <v>0</v>
      </c>
      <c r="T1063" s="41">
        <v>0</v>
      </c>
      <c r="U1063" s="39">
        <v>1</v>
      </c>
      <c r="V1063" s="40">
        <v>0</v>
      </c>
      <c r="X1063" s="37">
        <f t="shared" ref="X1063" si="3460">N1063*S1060+P1063*S1063-O1063*T1060-Q1063*T1063</f>
        <v>0</v>
      </c>
      <c r="Y1063" s="41">
        <f t="shared" ref="Y1063" si="3461">(N1063*T1060+O1063*S1060+P1063*T1063+Q1063*S1063)</f>
        <v>-0.3645873198571794</v>
      </c>
      <c r="Z1063" s="39">
        <f t="shared" ref="Z1063" si="3462">N1063*U1060+P1063*U1063-O1063*V1060-Q1063*V1063</f>
        <v>0.84987397524644082</v>
      </c>
      <c r="AA1063" s="40">
        <f t="shared" ref="AA1063" si="3463">(N1063*V1060+O1063*U1060+P1063*V1063+Q1063*U1063)</f>
        <v>0</v>
      </c>
      <c r="AB1063" s="8"/>
      <c r="AC1063" s="37">
        <v>0</v>
      </c>
      <c r="AD1063" s="40">
        <f>-1/($AD$8*$B1060)</f>
        <v>-0.26577302631578942</v>
      </c>
      <c r="AE1063" s="39">
        <v>1</v>
      </c>
      <c r="AF1063" s="40">
        <v>0</v>
      </c>
      <c r="AH1063" s="37">
        <f>X1063*AC1060+Z1063*AC1063-Y1063*AD1060-AA1063*AD1063</f>
        <v>0</v>
      </c>
      <c r="AI1063" s="41">
        <f>(X1063*AD1060+Y1063*AC1060+Z1063*AD1063+AA1063*AC1063)</f>
        <v>-0.59046089824545622</v>
      </c>
      <c r="AJ1063" s="39">
        <f>X1063*AE1060+Z1063*AE1063-Y1063*AF1060-AA1063*AF1063</f>
        <v>0.84987397524644082</v>
      </c>
      <c r="AK1063" s="40">
        <f>(X1063*AF1060+Y1063*AE1060+Z1063*AF1063+AA1063*AE1063)</f>
        <v>0</v>
      </c>
      <c r="AL1063" s="8"/>
      <c r="AM1063" s="54">
        <f t="shared" ref="AM1063" si="3464">(180/PI())*ATAN(-1*(($AH1051*AI1060+AK1060+$AH$8*AI1063+AK1063)/($AH$8*AH1060+AJ1060+$AH$8*AH1063+AJ1063)))</f>
        <v>36.153295390332779</v>
      </c>
      <c r="AO1063" s="151">
        <f t="shared" ref="AO1063" si="3465">20*LOG(((($AH$8*AH1060+AJ1060-$AH$8*AH1063-AJ1063)^2+($AH$8*AI1060+AK1060-$AH$8*AI1063-AK1063)^2)/(($AH$8*AH1060+AJ1060+$AH$8*AH1063+AJ1063)^2+($AH$8*AI1060+AK1060+$AH$8*AI1063+AK1063)^2))^0.5)</f>
        <v>-27.598634960085281</v>
      </c>
      <c r="AP1063" s="149"/>
      <c r="AQ1063" s="44"/>
      <c r="AR1063" s="44"/>
      <c r="AS1063" s="44"/>
      <c r="AT1063" s="44"/>
    </row>
    <row r="1064" spans="2:46" ht="18.649999999999999" customHeight="1">
      <c r="AO1064" s="48"/>
    </row>
    <row r="1065" spans="2:46" ht="18.649999999999999" customHeight="1" thickBot="1">
      <c r="E1065" s="29" t="s">
        <v>9</v>
      </c>
      <c r="J1065" s="29" t="s">
        <v>10</v>
      </c>
      <c r="O1065" s="29" t="s">
        <v>11</v>
      </c>
      <c r="T1065" s="29" t="s">
        <v>12</v>
      </c>
      <c r="Y1065" s="29" t="s">
        <v>13</v>
      </c>
      <c r="AD1065" s="29" t="s">
        <v>12</v>
      </c>
      <c r="AI1065" s="29" t="s">
        <v>81</v>
      </c>
    </row>
    <row r="1066" spans="2:46" ht="18.649999999999999" customHeight="1" thickBot="1">
      <c r="B1066" s="28"/>
      <c r="D1066" s="227" t="s">
        <v>70</v>
      </c>
      <c r="E1066" s="228"/>
      <c r="F1066" s="229" t="s">
        <v>71</v>
      </c>
      <c r="G1066" s="230"/>
      <c r="H1066" s="203"/>
      <c r="I1066" s="231" t="s">
        <v>15</v>
      </c>
      <c r="J1066" s="232"/>
      <c r="K1066" s="233" t="s">
        <v>16</v>
      </c>
      <c r="L1066" s="234"/>
      <c r="M1066" s="30"/>
      <c r="N1066" s="231" t="s">
        <v>72</v>
      </c>
      <c r="O1066" s="232"/>
      <c r="P1066" s="233" t="s">
        <v>73</v>
      </c>
      <c r="Q1066" s="234"/>
      <c r="R1066" s="30"/>
      <c r="S1066" s="227" t="s">
        <v>74</v>
      </c>
      <c r="T1066" s="228"/>
      <c r="U1066" s="229" t="s">
        <v>75</v>
      </c>
      <c r="V1066" s="230"/>
      <c r="W1066" s="8"/>
      <c r="X1066" s="231" t="s">
        <v>76</v>
      </c>
      <c r="Y1066" s="232"/>
      <c r="Z1066" s="233" t="s">
        <v>77</v>
      </c>
      <c r="AA1066" s="234"/>
      <c r="AB1066" s="8"/>
      <c r="AC1066" s="231" t="s">
        <v>78</v>
      </c>
      <c r="AD1066" s="232"/>
      <c r="AE1066" s="233" t="s">
        <v>17</v>
      </c>
      <c r="AF1066" s="234"/>
      <c r="AG1066" s="8"/>
      <c r="AH1066" s="231" t="s">
        <v>79</v>
      </c>
      <c r="AI1066" s="232"/>
      <c r="AJ1066" s="233" t="s">
        <v>80</v>
      </c>
      <c r="AK1066" s="234"/>
      <c r="AL1066" s="8"/>
      <c r="AM1066" s="35" t="s">
        <v>82</v>
      </c>
      <c r="AO1066" s="147" t="s">
        <v>83</v>
      </c>
      <c r="AP1066" s="4"/>
      <c r="AQ1066" s="44"/>
      <c r="AR1066" s="44"/>
      <c r="AS1066" s="44"/>
      <c r="AT1066" s="44"/>
    </row>
    <row r="1067" spans="2:46" ht="18.649999999999999" customHeight="1" thickTop="1" thickBot="1">
      <c r="B1067" s="55">
        <v>3.06</v>
      </c>
      <c r="D1067" s="37">
        <v>1</v>
      </c>
      <c r="E1067" s="38">
        <v>0</v>
      </c>
      <c r="F1067" s="39">
        <v>0</v>
      </c>
      <c r="G1067" s="40">
        <f t="shared" ref="G1067" si="3466">-1/($E$8*$B1067)</f>
        <v>-0.20888235294117646</v>
      </c>
      <c r="I1067" s="37">
        <v>1</v>
      </c>
      <c r="J1067" s="41">
        <v>0</v>
      </c>
      <c r="K1067" s="39">
        <v>0</v>
      </c>
      <c r="L1067" s="40">
        <v>0</v>
      </c>
      <c r="N1067" s="37">
        <f t="shared" ref="N1067" si="3467">D1067*I1067+F1067*I1070-E1067*J1067-G1067*J1070</f>
        <v>0.92436494694575344</v>
      </c>
      <c r="O1067" s="41">
        <f t="shared" ref="O1067" si="3468">(D1067*J1067+E1067*I1067+F1067*J1070+G1067*I1070)</f>
        <v>0</v>
      </c>
      <c r="P1067" s="39">
        <f t="shared" ref="P1067" si="3469">D1067*K1067+F1067*K1070-E1067*L1067-G1067*L1070</f>
        <v>0</v>
      </c>
      <c r="Q1067" s="40">
        <f t="shared" ref="Q1067" si="3470">(D1067*L1067+E1067*K1067+F1067*L1070+G1067*K1070)</f>
        <v>-0.20888235294117646</v>
      </c>
      <c r="S1067" s="37">
        <v>1</v>
      </c>
      <c r="T1067" s="38">
        <v>0</v>
      </c>
      <c r="U1067" s="39">
        <v>0</v>
      </c>
      <c r="V1067" s="40">
        <f t="shared" ref="V1067" si="3471">-1/($T$8*$B1067)</f>
        <v>-0.40907843137254896</v>
      </c>
      <c r="X1067" s="37">
        <f t="shared" ref="X1067" si="3472">N1067*S1067+P1067*S1070-O1067*T1067-Q1067*T1070</f>
        <v>0.92436494694575344</v>
      </c>
      <c r="Y1067" s="41">
        <f t="shared" ref="Y1067" si="3473">(N1067*T1067+O1067*S1067+P1067*T1070+Q1067*S1070)</f>
        <v>0</v>
      </c>
      <c r="Z1067" s="39">
        <f t="shared" ref="Z1067" si="3474">N1067*U1067+P1067*U1070-O1067*V1067-Q1067*V1070</f>
        <v>0</v>
      </c>
      <c r="AA1067" s="40">
        <f t="shared" ref="AA1067" si="3475">(N1067*V1067+O1067*U1067+P1067*V1070+Q1067*U1070)</f>
        <v>-0.58702011545351473</v>
      </c>
      <c r="AB1067" s="8"/>
      <c r="AC1067" s="37">
        <v>1</v>
      </c>
      <c r="AD1067" s="38">
        <v>0</v>
      </c>
      <c r="AE1067" s="39">
        <v>0</v>
      </c>
      <c r="AF1067" s="40">
        <v>0</v>
      </c>
      <c r="AH1067" s="37">
        <f>X1067*AC1067+Z1067*AC1070-Y1067*AD1067-AA1067*AD1070</f>
        <v>0.76937053443573145</v>
      </c>
      <c r="AI1067" s="41">
        <f>(X1067*AD1067+Y1067*AC1067+Z1067*AD1070+AA1067*AC1070)</f>
        <v>0</v>
      </c>
      <c r="AJ1067" s="39">
        <f>X1067*AE1067+Z1067*AE1070-Y1067*AF1067-AA1067*AF1070</f>
        <v>0</v>
      </c>
      <c r="AK1067" s="40">
        <f>(X1067*AF1067+Y1067*AE1067+Z1067*AF1070+AA1067*AE1070)</f>
        <v>-0.58702011545351473</v>
      </c>
      <c r="AL1067" s="8"/>
      <c r="AM1067" s="43">
        <f t="shared" ref="AM1067" si="3476">20*LOG((2*$AH$8)/(($AH$8*AH1067+AJ1067+$AH$8*AH1070+AJ1070)^2+($AH$8*AI1067+AK1067+$AH$8*AI1070+AK1070)^2)^0.5)</f>
        <v>-7.3843361266168247E-3</v>
      </c>
      <c r="AO1067" s="148">
        <f t="shared" ref="AO1067" si="3477">((AH1067^2+AI1067^2)/(AH1070^2+AI1070^2))^0.5</f>
        <v>1.3106383762326392</v>
      </c>
      <c r="AP1067" s="4"/>
      <c r="AQ1067" s="44"/>
      <c r="AR1067" s="44"/>
      <c r="AS1067" s="44"/>
      <c r="AT1067" s="44"/>
    </row>
    <row r="1068" spans="2:46" ht="18.649999999999999" customHeight="1" thickBot="1">
      <c r="D1068" s="45"/>
      <c r="G1068" s="46"/>
      <c r="I1068" s="45"/>
      <c r="L1068" s="46"/>
      <c r="N1068" s="45"/>
      <c r="Q1068" s="46"/>
      <c r="S1068" s="45"/>
      <c r="V1068" s="46"/>
      <c r="X1068" s="45"/>
      <c r="AA1068" s="46"/>
      <c r="AC1068" s="45"/>
      <c r="AF1068" s="46"/>
      <c r="AH1068" s="45"/>
      <c r="AK1068" s="46"/>
      <c r="AO1068" s="149"/>
      <c r="AP1068" s="149"/>
      <c r="AQ1068" s="44"/>
      <c r="AR1068" s="44"/>
      <c r="AS1068" s="44"/>
      <c r="AT1068" s="44"/>
    </row>
    <row r="1069" spans="2:46" ht="18.649999999999999" customHeight="1" thickBot="1">
      <c r="D1069" s="227" t="s">
        <v>70</v>
      </c>
      <c r="E1069" s="228"/>
      <c r="F1069" s="229" t="s">
        <v>71</v>
      </c>
      <c r="G1069" s="230"/>
      <c r="H1069" s="203"/>
      <c r="I1069" s="231" t="s">
        <v>15</v>
      </c>
      <c r="J1069" s="232"/>
      <c r="K1069" s="233" t="s">
        <v>16</v>
      </c>
      <c r="L1069" s="234"/>
      <c r="M1069" s="30"/>
      <c r="N1069" s="231" t="s">
        <v>72</v>
      </c>
      <c r="O1069" s="232"/>
      <c r="P1069" s="233" t="s">
        <v>73</v>
      </c>
      <c r="Q1069" s="234"/>
      <c r="R1069" s="30"/>
      <c r="S1069" s="227" t="s">
        <v>74</v>
      </c>
      <c r="T1069" s="228"/>
      <c r="U1069" s="229" t="s">
        <v>75</v>
      </c>
      <c r="V1069" s="230"/>
      <c r="W1069" s="8"/>
      <c r="X1069" s="231" t="s">
        <v>76</v>
      </c>
      <c r="Y1069" s="232"/>
      <c r="Z1069" s="233" t="s">
        <v>77</v>
      </c>
      <c r="AA1069" s="234"/>
      <c r="AB1069" s="8"/>
      <c r="AC1069" s="231" t="s">
        <v>78</v>
      </c>
      <c r="AD1069" s="232"/>
      <c r="AE1069" s="233" t="s">
        <v>17</v>
      </c>
      <c r="AF1069" s="234"/>
      <c r="AG1069" s="8"/>
      <c r="AH1069" s="231" t="s">
        <v>79</v>
      </c>
      <c r="AI1069" s="232"/>
      <c r="AJ1069" s="233" t="s">
        <v>80</v>
      </c>
      <c r="AK1069" s="234"/>
      <c r="AL1069" s="8"/>
      <c r="AM1069" s="52" t="s">
        <v>84</v>
      </c>
      <c r="AO1069" s="150" t="s">
        <v>85</v>
      </c>
      <c r="AP1069" s="149"/>
      <c r="AQ1069" s="44"/>
      <c r="AR1069" s="44"/>
      <c r="AS1069" s="44"/>
      <c r="AT1069" s="44"/>
    </row>
    <row r="1070" spans="2:46" ht="18.649999999999999" customHeight="1" thickTop="1" thickBot="1">
      <c r="D1070" s="37">
        <v>0</v>
      </c>
      <c r="E1070" s="41">
        <v>0</v>
      </c>
      <c r="F1070" s="39">
        <v>1</v>
      </c>
      <c r="G1070" s="40">
        <v>0</v>
      </c>
      <c r="I1070" s="37">
        <v>0</v>
      </c>
      <c r="J1070" s="41">
        <f t="shared" ref="J1070" si="3478">IF(0=(1-$J$8*$K$8*$B1067^2),10^14,$B1067*$K$8/(1-$J$8*$K$8*$B1067^2))</f>
        <v>-0.36209403039205612</v>
      </c>
      <c r="K1070" s="39">
        <v>1</v>
      </c>
      <c r="L1070" s="40">
        <v>0</v>
      </c>
      <c r="N1070" s="37">
        <f t="shared" ref="N1070" si="3479">D1070*I1067+F1070*I1070-E1070*J1067-G1070*J1070</f>
        <v>0</v>
      </c>
      <c r="O1070" s="41">
        <f t="shared" ref="O1070" si="3480">(D1070*J1067+E1070*I1067+F1070*J1070+G1070*I1070)</f>
        <v>-0.36209403039205612</v>
      </c>
      <c r="P1070" s="39">
        <f t="shared" ref="P1070" si="3481">D1070*K1067+F1070*K1070-E1070*L1067-G1070*L1070</f>
        <v>1</v>
      </c>
      <c r="Q1070" s="40">
        <f t="shared" ref="Q1070" si="3482">(D1070*L1067+E1070*K1067+F1070*L1070+G1070*K1070)</f>
        <v>0</v>
      </c>
      <c r="S1070" s="37">
        <v>0</v>
      </c>
      <c r="T1070" s="41">
        <v>0</v>
      </c>
      <c r="U1070" s="39">
        <v>1</v>
      </c>
      <c r="V1070" s="40">
        <v>0</v>
      </c>
      <c r="X1070" s="37">
        <f t="shared" ref="X1070" si="3483">N1070*S1067+P1070*S1070-O1070*T1067-Q1070*T1070</f>
        <v>0</v>
      </c>
      <c r="Y1070" s="41">
        <f t="shared" ref="Y1070" si="3484">(N1070*T1067+O1070*S1067+P1070*T1070+Q1070*S1070)</f>
        <v>-0.36209403039205612</v>
      </c>
      <c r="Z1070" s="39">
        <f t="shared" ref="Z1070" si="3485">N1070*U1067+P1070*U1070-O1070*V1067-Q1070*V1070</f>
        <v>0.85187514203785364</v>
      </c>
      <c r="AA1070" s="40">
        <f t="shared" ref="AA1070" si="3486">(N1070*V1067+O1070*U1067+P1070*V1070+Q1070*U1070)</f>
        <v>0</v>
      </c>
      <c r="AB1070" s="8"/>
      <c r="AC1070" s="37">
        <v>0</v>
      </c>
      <c r="AD1070" s="40">
        <f>-1/($AD$8*$B1067)</f>
        <v>-0.26403594771241828</v>
      </c>
      <c r="AE1070" s="39">
        <v>1</v>
      </c>
      <c r="AF1070" s="40">
        <v>0</v>
      </c>
      <c r="AH1070" s="37">
        <f>X1070*AC1067+Z1070*AC1070-Y1070*AD1067-AA1070*AD1070</f>
        <v>0</v>
      </c>
      <c r="AI1070" s="41">
        <f>(X1070*AD1067+Y1070*AC1067+Z1070*AD1070+AA1070*AC1070)</f>
        <v>-0.58701969085267169</v>
      </c>
      <c r="AJ1070" s="39">
        <f>X1070*AE1067+Z1070*AE1070-Y1070*AF1067-AA1070*AF1070</f>
        <v>0.85187514203785364</v>
      </c>
      <c r="AK1070" s="40">
        <f>(X1070*AF1067+Y1070*AE1067+Z1070*AF1070+AA1070*AE1070)</f>
        <v>0</v>
      </c>
      <c r="AL1070" s="8"/>
      <c r="AM1070" s="54">
        <f t="shared" ref="AM1070" si="3487">(180/PI())*ATAN(-1*(($AH1058*AI1067+AK1067+$AH$8*AI1070+AK1070)/($AH$8*AH1067+AJ1067+$AH$8*AH1070+AJ1070)))</f>
        <v>35.910518651579004</v>
      </c>
      <c r="AO1070" s="151">
        <f t="shared" ref="AO1070" si="3488">20*LOG(((($AH$8*AH1067+AJ1067-$AH$8*AH1070-AJ1070)^2+($AH$8*AI1067+AK1067-$AH$8*AI1070-AK1070)^2)/(($AH$8*AH1067+AJ1067+$AH$8*AH1070+AJ1070)^2+($AH$8*AI1067+AK1067+$AH$8*AI1070+AK1070)^2))^0.5)</f>
        <v>-27.698420187311058</v>
      </c>
      <c r="AP1070" s="149"/>
      <c r="AQ1070" s="44"/>
      <c r="AR1070" s="44"/>
      <c r="AS1070" s="44"/>
      <c r="AT1070" s="44"/>
    </row>
    <row r="1071" spans="2:46" ht="18.649999999999999" customHeight="1">
      <c r="AO1071" s="48"/>
    </row>
    <row r="1072" spans="2:46" ht="18.649999999999999" customHeight="1" thickBot="1">
      <c r="E1072" s="29" t="s">
        <v>9</v>
      </c>
      <c r="J1072" s="29" t="s">
        <v>10</v>
      </c>
      <c r="O1072" s="29" t="s">
        <v>11</v>
      </c>
      <c r="T1072" s="29" t="s">
        <v>12</v>
      </c>
      <c r="Y1072" s="29" t="s">
        <v>13</v>
      </c>
      <c r="AD1072" s="29" t="s">
        <v>12</v>
      </c>
      <c r="AI1072" s="29" t="s">
        <v>81</v>
      </c>
    </row>
    <row r="1073" spans="2:46" ht="18.649999999999999" customHeight="1" thickBot="1">
      <c r="B1073" s="28"/>
      <c r="D1073" s="227" t="s">
        <v>70</v>
      </c>
      <c r="E1073" s="228"/>
      <c r="F1073" s="229" t="s">
        <v>71</v>
      </c>
      <c r="G1073" s="230"/>
      <c r="H1073" s="203"/>
      <c r="I1073" s="231" t="s">
        <v>15</v>
      </c>
      <c r="J1073" s="232"/>
      <c r="K1073" s="233" t="s">
        <v>16</v>
      </c>
      <c r="L1073" s="234"/>
      <c r="M1073" s="30"/>
      <c r="N1073" s="231" t="s">
        <v>72</v>
      </c>
      <c r="O1073" s="232"/>
      <c r="P1073" s="233" t="s">
        <v>73</v>
      </c>
      <c r="Q1073" s="234"/>
      <c r="R1073" s="30"/>
      <c r="S1073" s="227" t="s">
        <v>74</v>
      </c>
      <c r="T1073" s="228"/>
      <c r="U1073" s="229" t="s">
        <v>75</v>
      </c>
      <c r="V1073" s="230"/>
      <c r="W1073" s="8"/>
      <c r="X1073" s="231" t="s">
        <v>76</v>
      </c>
      <c r="Y1073" s="232"/>
      <c r="Z1073" s="233" t="s">
        <v>77</v>
      </c>
      <c r="AA1073" s="234"/>
      <c r="AB1073" s="8"/>
      <c r="AC1073" s="231" t="s">
        <v>78</v>
      </c>
      <c r="AD1073" s="232"/>
      <c r="AE1073" s="233" t="s">
        <v>17</v>
      </c>
      <c r="AF1073" s="234"/>
      <c r="AG1073" s="8"/>
      <c r="AH1073" s="231" t="s">
        <v>79</v>
      </c>
      <c r="AI1073" s="232"/>
      <c r="AJ1073" s="233" t="s">
        <v>80</v>
      </c>
      <c r="AK1073" s="234"/>
      <c r="AL1073" s="8"/>
      <c r="AM1073" s="35" t="s">
        <v>82</v>
      </c>
      <c r="AO1073" s="147" t="s">
        <v>83</v>
      </c>
      <c r="AP1073" s="4"/>
      <c r="AQ1073" s="44"/>
      <c r="AR1073" s="44"/>
      <c r="AS1073" s="44"/>
      <c r="AT1073" s="44"/>
    </row>
    <row r="1074" spans="2:46" ht="18.649999999999999" customHeight="1" thickTop="1" thickBot="1">
      <c r="B1074" s="55">
        <v>3.08</v>
      </c>
      <c r="D1074" s="37">
        <v>1</v>
      </c>
      <c r="E1074" s="38">
        <v>0</v>
      </c>
      <c r="F1074" s="39">
        <v>0</v>
      </c>
      <c r="G1074" s="40">
        <f t="shared" ref="G1074" si="3489">-1/($E$8*$B1074)</f>
        <v>-0.20752597402597397</v>
      </c>
      <c r="I1074" s="37">
        <v>1</v>
      </c>
      <c r="J1074" s="41">
        <v>0</v>
      </c>
      <c r="K1074" s="39">
        <v>0</v>
      </c>
      <c r="L1074" s="40">
        <v>0</v>
      </c>
      <c r="N1074" s="37">
        <f t="shared" ref="N1074" si="3490">D1074*I1074+F1074*I1077-E1074*J1074-G1074*J1077</f>
        <v>0.92536633090701914</v>
      </c>
      <c r="O1074" s="41">
        <f t="shared" ref="O1074" si="3491">(D1074*J1074+E1074*I1074+F1074*J1077+G1074*I1077)</f>
        <v>0</v>
      </c>
      <c r="P1074" s="39">
        <f t="shared" ref="P1074" si="3492">D1074*K1074+F1074*K1077-E1074*L1074-G1074*L1077</f>
        <v>0</v>
      </c>
      <c r="Q1074" s="40">
        <f t="shared" ref="Q1074" si="3493">(D1074*L1074+E1074*K1074+F1074*L1077+G1074*K1077)</f>
        <v>-0.20752597402597397</v>
      </c>
      <c r="S1074" s="37">
        <v>1</v>
      </c>
      <c r="T1074" s="38">
        <v>0</v>
      </c>
      <c r="U1074" s="39">
        <v>0</v>
      </c>
      <c r="V1074" s="40">
        <f t="shared" ref="V1074" si="3494">-1/($T$8*$B1074)</f>
        <v>-0.40642207792207785</v>
      </c>
      <c r="X1074" s="37">
        <f t="shared" ref="X1074" si="3495">N1074*S1074+P1074*S1077-O1074*T1074-Q1074*T1077</f>
        <v>0.92536633090701914</v>
      </c>
      <c r="Y1074" s="41">
        <f t="shared" ref="Y1074" si="3496">(N1074*T1074+O1074*S1074+P1074*T1077+Q1074*S1077)</f>
        <v>0</v>
      </c>
      <c r="Z1074" s="39">
        <f t="shared" ref="Z1074" si="3497">N1074*U1074+P1074*U1077-O1074*V1074-Q1074*V1077</f>
        <v>0</v>
      </c>
      <c r="AA1074" s="40">
        <f t="shared" ref="AA1074" si="3498">(N1074*V1074+O1074*U1074+P1074*V1077+Q1074*U1077)</f>
        <v>-0.58361528107233374</v>
      </c>
      <c r="AB1074" s="8"/>
      <c r="AC1074" s="37">
        <v>1</v>
      </c>
      <c r="AD1074" s="38">
        <v>0</v>
      </c>
      <c r="AE1074" s="39">
        <v>0</v>
      </c>
      <c r="AF1074" s="40">
        <v>0</v>
      </c>
      <c r="AH1074" s="37">
        <f>X1074*AC1074+Z1074*AC1077-Y1074*AD1074-AA1074*AD1077</f>
        <v>0.7722715366400088</v>
      </c>
      <c r="AI1074" s="41">
        <f>(X1074*AD1074+Y1074*AC1074+Z1074*AD1077+AA1074*AC1077)</f>
        <v>0</v>
      </c>
      <c r="AJ1074" s="39">
        <f>X1074*AE1074+Z1074*AE1077-Y1074*AF1074-AA1074*AF1077</f>
        <v>0</v>
      </c>
      <c r="AK1074" s="40">
        <f>(X1074*AF1074+Y1074*AE1074+Z1074*AF1077+AA1074*AE1077)</f>
        <v>-0.58361528107233374</v>
      </c>
      <c r="AL1074" s="8"/>
      <c r="AM1074" s="43">
        <f t="shared" ref="AM1074" si="3499">20*LOG((2*$AH$8)/(($AH$8*AH1074+AJ1074+$AH$8*AH1077+AJ1077)^2+($AH$8*AI1074+AK1074+$AH$8*AI1077+AK1077)^2)^0.5)</f>
        <v>-7.2171915077118756E-3</v>
      </c>
      <c r="AO1074" s="148">
        <f t="shared" ref="AO1074" si="3500">((AH1074^2+AI1074^2)/(AH1077^2+AI1077^2))^0.5</f>
        <v>1.3232554261387965</v>
      </c>
      <c r="AP1074" s="4"/>
      <c r="AQ1074" s="44"/>
      <c r="AR1074" s="44"/>
      <c r="AS1074" s="44"/>
      <c r="AT1074" s="44"/>
    </row>
    <row r="1075" spans="2:46" ht="18.649999999999999" customHeight="1" thickBot="1">
      <c r="D1075" s="45"/>
      <c r="G1075" s="46"/>
      <c r="I1075" s="45"/>
      <c r="L1075" s="46"/>
      <c r="N1075" s="45"/>
      <c r="Q1075" s="46"/>
      <c r="S1075" s="45"/>
      <c r="V1075" s="46"/>
      <c r="X1075" s="45"/>
      <c r="AA1075" s="46"/>
      <c r="AC1075" s="45"/>
      <c r="AF1075" s="46"/>
      <c r="AH1075" s="45"/>
      <c r="AK1075" s="46"/>
      <c r="AO1075" s="149"/>
      <c r="AP1075" s="149"/>
      <c r="AQ1075" s="44"/>
      <c r="AR1075" s="44"/>
      <c r="AS1075" s="44"/>
      <c r="AT1075" s="44"/>
    </row>
    <row r="1076" spans="2:46" ht="18.649999999999999" customHeight="1" thickBot="1">
      <c r="D1076" s="227" t="s">
        <v>70</v>
      </c>
      <c r="E1076" s="228"/>
      <c r="F1076" s="229" t="s">
        <v>71</v>
      </c>
      <c r="G1076" s="230"/>
      <c r="H1076" s="203"/>
      <c r="I1076" s="231" t="s">
        <v>15</v>
      </c>
      <c r="J1076" s="232"/>
      <c r="K1076" s="233" t="s">
        <v>16</v>
      </c>
      <c r="L1076" s="234"/>
      <c r="M1076" s="30"/>
      <c r="N1076" s="231" t="s">
        <v>72</v>
      </c>
      <c r="O1076" s="232"/>
      <c r="P1076" s="233" t="s">
        <v>73</v>
      </c>
      <c r="Q1076" s="234"/>
      <c r="R1076" s="30"/>
      <c r="S1076" s="227" t="s">
        <v>74</v>
      </c>
      <c r="T1076" s="228"/>
      <c r="U1076" s="229" t="s">
        <v>75</v>
      </c>
      <c r="V1076" s="230"/>
      <c r="W1076" s="8"/>
      <c r="X1076" s="231" t="s">
        <v>76</v>
      </c>
      <c r="Y1076" s="232"/>
      <c r="Z1076" s="233" t="s">
        <v>77</v>
      </c>
      <c r="AA1076" s="234"/>
      <c r="AB1076" s="8"/>
      <c r="AC1076" s="231" t="s">
        <v>78</v>
      </c>
      <c r="AD1076" s="232"/>
      <c r="AE1076" s="233" t="s">
        <v>17</v>
      </c>
      <c r="AF1076" s="234"/>
      <c r="AG1076" s="8"/>
      <c r="AH1076" s="231" t="s">
        <v>79</v>
      </c>
      <c r="AI1076" s="232"/>
      <c r="AJ1076" s="233" t="s">
        <v>80</v>
      </c>
      <c r="AK1076" s="234"/>
      <c r="AL1076" s="8"/>
      <c r="AM1076" s="52" t="s">
        <v>84</v>
      </c>
      <c r="AO1076" s="150" t="s">
        <v>85</v>
      </c>
      <c r="AP1076" s="149"/>
      <c r="AQ1076" s="44"/>
      <c r="AR1076" s="44"/>
      <c r="AS1076" s="44"/>
      <c r="AT1076" s="44"/>
    </row>
    <row r="1077" spans="2:46" ht="18.649999999999999" customHeight="1" thickTop="1" thickBot="1">
      <c r="D1077" s="37">
        <v>0</v>
      </c>
      <c r="E1077" s="41">
        <v>0</v>
      </c>
      <c r="F1077" s="39">
        <v>1</v>
      </c>
      <c r="G1077" s="40">
        <v>0</v>
      </c>
      <c r="I1077" s="37">
        <v>0</v>
      </c>
      <c r="J1077" s="41">
        <f t="shared" ref="J1077" si="3501">IF(0=(1-$J$8*$K$8*$B1074^2),10^14,$B1074*$K$8/(1-$J$8*$K$8*$B1074^2))</f>
        <v>-0.35963531525764436</v>
      </c>
      <c r="K1077" s="39">
        <v>1</v>
      </c>
      <c r="L1077" s="40">
        <v>0</v>
      </c>
      <c r="N1077" s="37">
        <f t="shared" ref="N1077" si="3502">D1077*I1074+F1077*I1077-E1077*J1074-G1077*J1077</f>
        <v>0</v>
      </c>
      <c r="O1077" s="41">
        <f t="shared" ref="O1077" si="3503">(D1077*J1074+E1077*I1074+F1077*J1077+G1077*I1077)</f>
        <v>-0.35963531525764436</v>
      </c>
      <c r="P1077" s="39">
        <f t="shared" ref="P1077" si="3504">D1077*K1074+F1077*K1077-E1077*L1074-G1077*L1077</f>
        <v>1</v>
      </c>
      <c r="Q1077" s="40">
        <f t="shared" ref="Q1077" si="3505">(D1077*L1074+E1077*K1074+F1077*L1077+G1077*K1077)</f>
        <v>0</v>
      </c>
      <c r="S1077" s="37">
        <v>0</v>
      </c>
      <c r="T1077" s="41">
        <v>0</v>
      </c>
      <c r="U1077" s="39">
        <v>1</v>
      </c>
      <c r="V1077" s="40">
        <v>0</v>
      </c>
      <c r="X1077" s="37">
        <f t="shared" ref="X1077" si="3506">N1077*S1074+P1077*S1077-O1077*T1074-Q1077*T1077</f>
        <v>0</v>
      </c>
      <c r="Y1077" s="41">
        <f t="shared" ref="Y1077" si="3507">(N1077*T1074+O1077*S1074+P1077*T1077+Q1077*S1077)</f>
        <v>-0.35963531525764436</v>
      </c>
      <c r="Z1077" s="39">
        <f t="shared" ref="Z1077" si="3508">N1077*U1074+P1077*U1077-O1077*V1074-Q1077*V1077</f>
        <v>0.8538362678788266</v>
      </c>
      <c r="AA1077" s="40">
        <f t="shared" ref="AA1077" si="3509">(N1077*V1074+O1077*U1074+P1077*V1077+Q1077*U1077)</f>
        <v>0</v>
      </c>
      <c r="AB1077" s="8"/>
      <c r="AC1077" s="37">
        <v>0</v>
      </c>
      <c r="AD1077" s="40">
        <f>-1/($AD$8*$B1074)</f>
        <v>-0.26232142857142854</v>
      </c>
      <c r="AE1077" s="39">
        <v>1</v>
      </c>
      <c r="AF1077" s="40">
        <v>0</v>
      </c>
      <c r="AH1077" s="37">
        <f>X1077*AC1074+Z1077*AC1077-Y1077*AD1074-AA1077*AD1077</f>
        <v>0</v>
      </c>
      <c r="AI1077" s="41">
        <f>(X1077*AD1074+Y1077*AC1074+Z1077*AD1077+AA1077*AC1077)</f>
        <v>-0.58361486481371516</v>
      </c>
      <c r="AJ1077" s="39">
        <f>X1077*AE1074+Z1077*AE1077-Y1077*AF1074-AA1077*AF1077</f>
        <v>0.8538362678788266</v>
      </c>
      <c r="AK1077" s="40">
        <f>(X1077*AF1074+Y1077*AE1074+Z1077*AF1077+AA1077*AE1077)</f>
        <v>0</v>
      </c>
      <c r="AL1077" s="8"/>
      <c r="AM1077" s="54">
        <f t="shared" ref="AM1077" si="3510">(180/PI())*ATAN(-1*(($AH1065*AI1074+AK1074+$AH$8*AI1077+AK1077)/($AH$8*AH1074+AJ1074+$AH$8*AH1077+AJ1077)))</f>
        <v>35.671016828566955</v>
      </c>
      <c r="AO1077" s="151">
        <f t="shared" ref="AO1077" si="3511">20*LOG(((($AH$8*AH1074+AJ1074-$AH$8*AH1077-AJ1077)^2+($AH$8*AI1074+AK1074-$AH$8*AI1077-AK1077)^2)/(($AH$8*AH1074+AJ1074+$AH$8*AH1077+AJ1077)^2+($AH$8*AI1074+AK1074+$AH$8*AI1077+AK1077)^2))^0.5)</f>
        <v>-27.797768914755192</v>
      </c>
      <c r="AP1077" s="149"/>
      <c r="AQ1077" s="44"/>
      <c r="AR1077" s="44"/>
      <c r="AS1077" s="44"/>
      <c r="AT1077" s="44"/>
    </row>
    <row r="1078" spans="2:46" ht="18.649999999999999" customHeight="1">
      <c r="AO1078" s="48"/>
    </row>
    <row r="1079" spans="2:46" ht="18.649999999999999" customHeight="1" thickBot="1">
      <c r="E1079" s="29" t="s">
        <v>9</v>
      </c>
      <c r="J1079" s="29" t="s">
        <v>10</v>
      </c>
      <c r="O1079" s="29" t="s">
        <v>11</v>
      </c>
      <c r="T1079" s="29" t="s">
        <v>12</v>
      </c>
      <c r="Y1079" s="29" t="s">
        <v>13</v>
      </c>
      <c r="AD1079" s="29" t="s">
        <v>12</v>
      </c>
      <c r="AI1079" s="29" t="s">
        <v>81</v>
      </c>
    </row>
    <row r="1080" spans="2:46" ht="18.649999999999999" customHeight="1" thickBot="1">
      <c r="B1080" s="28"/>
      <c r="D1080" s="227" t="s">
        <v>70</v>
      </c>
      <c r="E1080" s="228"/>
      <c r="F1080" s="229" t="s">
        <v>71</v>
      </c>
      <c r="G1080" s="230"/>
      <c r="H1080" s="203"/>
      <c r="I1080" s="231" t="s">
        <v>15</v>
      </c>
      <c r="J1080" s="232"/>
      <c r="K1080" s="233" t="s">
        <v>16</v>
      </c>
      <c r="L1080" s="234"/>
      <c r="M1080" s="30"/>
      <c r="N1080" s="231" t="s">
        <v>72</v>
      </c>
      <c r="O1080" s="232"/>
      <c r="P1080" s="233" t="s">
        <v>73</v>
      </c>
      <c r="Q1080" s="234"/>
      <c r="R1080" s="30"/>
      <c r="S1080" s="227" t="s">
        <v>74</v>
      </c>
      <c r="T1080" s="228"/>
      <c r="U1080" s="229" t="s">
        <v>75</v>
      </c>
      <c r="V1080" s="230"/>
      <c r="W1080" s="8"/>
      <c r="X1080" s="231" t="s">
        <v>76</v>
      </c>
      <c r="Y1080" s="232"/>
      <c r="Z1080" s="233" t="s">
        <v>77</v>
      </c>
      <c r="AA1080" s="234"/>
      <c r="AB1080" s="8"/>
      <c r="AC1080" s="231" t="s">
        <v>78</v>
      </c>
      <c r="AD1080" s="232"/>
      <c r="AE1080" s="233" t="s">
        <v>17</v>
      </c>
      <c r="AF1080" s="234"/>
      <c r="AG1080" s="8"/>
      <c r="AH1080" s="231" t="s">
        <v>79</v>
      </c>
      <c r="AI1080" s="232"/>
      <c r="AJ1080" s="233" t="s">
        <v>80</v>
      </c>
      <c r="AK1080" s="234"/>
      <c r="AL1080" s="8"/>
      <c r="AM1080" s="35" t="s">
        <v>82</v>
      </c>
      <c r="AO1080" s="147" t="s">
        <v>83</v>
      </c>
      <c r="AP1080" s="4"/>
      <c r="AQ1080" s="44"/>
      <c r="AR1080" s="44"/>
      <c r="AS1080" s="44"/>
      <c r="AT1080" s="44"/>
    </row>
    <row r="1081" spans="2:46" ht="18.649999999999999" customHeight="1" thickTop="1" thickBot="1">
      <c r="B1081" s="55">
        <v>3.1</v>
      </c>
      <c r="D1081" s="37">
        <v>1</v>
      </c>
      <c r="E1081" s="38">
        <v>0</v>
      </c>
      <c r="F1081" s="39">
        <v>0</v>
      </c>
      <c r="G1081" s="40">
        <f t="shared" ref="G1081" si="3512">-1/($E$8*$B1081)</f>
        <v>-0.20618709677419353</v>
      </c>
      <c r="I1081" s="37">
        <v>1</v>
      </c>
      <c r="J1081" s="41">
        <v>0</v>
      </c>
      <c r="K1081" s="39">
        <v>0</v>
      </c>
      <c r="L1081" s="40">
        <v>0</v>
      </c>
      <c r="N1081" s="37">
        <f t="shared" ref="N1081" si="3513">D1081*I1081+F1081*I1084-E1081*J1081-G1081*J1084</f>
        <v>0.92634781497615015</v>
      </c>
      <c r="O1081" s="41">
        <f t="shared" ref="O1081" si="3514">(D1081*J1081+E1081*I1081+F1081*J1084+G1081*I1084)</f>
        <v>0</v>
      </c>
      <c r="P1081" s="39">
        <f t="shared" ref="P1081" si="3515">D1081*K1081+F1081*K1084-E1081*L1081-G1081*L1084</f>
        <v>0</v>
      </c>
      <c r="Q1081" s="40">
        <f t="shared" ref="Q1081" si="3516">(D1081*L1081+E1081*K1081+F1081*L1084+G1081*K1084)</f>
        <v>-0.20618709677419353</v>
      </c>
      <c r="S1081" s="37">
        <v>1</v>
      </c>
      <c r="T1081" s="38">
        <v>0</v>
      </c>
      <c r="U1081" s="39">
        <v>0</v>
      </c>
      <c r="V1081" s="40">
        <f t="shared" ref="V1081" si="3517">-1/($T$8*$B1081)</f>
        <v>-0.40379999999999994</v>
      </c>
      <c r="X1081" s="37">
        <f t="shared" ref="X1081" si="3518">N1081*S1081+P1081*S1084-O1081*T1081-Q1081*T1084</f>
        <v>0.92634781497615015</v>
      </c>
      <c r="Y1081" s="41">
        <f t="shared" ref="Y1081" si="3519">(N1081*T1081+O1081*S1081+P1081*T1084+Q1081*S1084)</f>
        <v>0</v>
      </c>
      <c r="Z1081" s="39">
        <f t="shared" ref="Z1081" si="3520">N1081*U1081+P1081*U1084-O1081*V1081-Q1081*V1084</f>
        <v>0</v>
      </c>
      <c r="AA1081" s="40">
        <f t="shared" ref="AA1081" si="3521">(N1081*V1081+O1081*U1081+P1081*V1084+Q1081*U1084)</f>
        <v>-0.58024634446156287</v>
      </c>
      <c r="AB1081" s="8"/>
      <c r="AC1081" s="37">
        <v>1</v>
      </c>
      <c r="AD1081" s="38">
        <v>0</v>
      </c>
      <c r="AE1081" s="39">
        <v>0</v>
      </c>
      <c r="AF1081" s="40">
        <v>0</v>
      </c>
      <c r="AH1081" s="37">
        <f>X1081*AC1081+Z1081*AC1084-Y1081*AD1081-AA1081*AD1084</f>
        <v>0.77511877174785349</v>
      </c>
      <c r="AI1081" s="41">
        <f>(X1081*AD1081+Y1081*AC1081+Z1081*AD1084+AA1081*AC1084)</f>
        <v>0</v>
      </c>
      <c r="AJ1081" s="39">
        <f>X1081*AE1081+Z1081*AE1084-Y1081*AF1081-AA1081*AF1084</f>
        <v>0</v>
      </c>
      <c r="AK1081" s="40">
        <f>(X1081*AF1081+Y1081*AE1081+Z1081*AF1084+AA1081*AE1084)</f>
        <v>-0.58024634446156287</v>
      </c>
      <c r="AL1081" s="8"/>
      <c r="AM1081" s="43">
        <f t="shared" ref="AM1081" si="3522">20*LOG((2*$AH$8)/(($AH$8*AH1081+AJ1081+$AH$8*AH1084+AJ1084)^2+($AH$8*AI1081+AK1081+$AH$8*AI1084+AK1084)^2)^0.5)</f>
        <v>-7.0545417876783333E-3</v>
      </c>
      <c r="AO1081" s="148">
        <f t="shared" ref="AO1081" si="3523">((AH1081^2+AI1081^2)/(AH1084^2+AI1084^2))^0.5</f>
        <v>1.3358452394411822</v>
      </c>
      <c r="AP1081" s="4"/>
      <c r="AQ1081" s="44"/>
      <c r="AR1081" s="44"/>
      <c r="AS1081" s="44"/>
      <c r="AT1081" s="44"/>
    </row>
    <row r="1082" spans="2:46" ht="18.649999999999999" customHeight="1" thickBot="1">
      <c r="D1082" s="45"/>
      <c r="G1082" s="46"/>
      <c r="I1082" s="45"/>
      <c r="L1082" s="46"/>
      <c r="N1082" s="45"/>
      <c r="Q1082" s="46"/>
      <c r="S1082" s="45"/>
      <c r="V1082" s="46"/>
      <c r="X1082" s="45"/>
      <c r="AA1082" s="46"/>
      <c r="AC1082" s="45"/>
      <c r="AF1082" s="46"/>
      <c r="AH1082" s="45"/>
      <c r="AK1082" s="46"/>
      <c r="AO1082" s="149"/>
      <c r="AP1082" s="149"/>
      <c r="AQ1082" s="44"/>
      <c r="AR1082" s="44"/>
      <c r="AS1082" s="44"/>
      <c r="AT1082" s="44"/>
    </row>
    <row r="1083" spans="2:46" ht="18.649999999999999" customHeight="1" thickBot="1">
      <c r="D1083" s="227" t="s">
        <v>70</v>
      </c>
      <c r="E1083" s="228"/>
      <c r="F1083" s="229" t="s">
        <v>71</v>
      </c>
      <c r="G1083" s="230"/>
      <c r="H1083" s="203"/>
      <c r="I1083" s="231" t="s">
        <v>15</v>
      </c>
      <c r="J1083" s="232"/>
      <c r="K1083" s="233" t="s">
        <v>16</v>
      </c>
      <c r="L1083" s="234"/>
      <c r="M1083" s="30"/>
      <c r="N1083" s="231" t="s">
        <v>72</v>
      </c>
      <c r="O1083" s="232"/>
      <c r="P1083" s="233" t="s">
        <v>73</v>
      </c>
      <c r="Q1083" s="234"/>
      <c r="R1083" s="30"/>
      <c r="S1083" s="227" t="s">
        <v>74</v>
      </c>
      <c r="T1083" s="228"/>
      <c r="U1083" s="229" t="s">
        <v>75</v>
      </c>
      <c r="V1083" s="230"/>
      <c r="W1083" s="8"/>
      <c r="X1083" s="231" t="s">
        <v>76</v>
      </c>
      <c r="Y1083" s="232"/>
      <c r="Z1083" s="233" t="s">
        <v>77</v>
      </c>
      <c r="AA1083" s="234"/>
      <c r="AB1083" s="8"/>
      <c r="AC1083" s="231" t="s">
        <v>78</v>
      </c>
      <c r="AD1083" s="232"/>
      <c r="AE1083" s="233" t="s">
        <v>17</v>
      </c>
      <c r="AF1083" s="234"/>
      <c r="AG1083" s="8"/>
      <c r="AH1083" s="231" t="s">
        <v>79</v>
      </c>
      <c r="AI1083" s="232"/>
      <c r="AJ1083" s="233" t="s">
        <v>80</v>
      </c>
      <c r="AK1083" s="234"/>
      <c r="AL1083" s="8"/>
      <c r="AM1083" s="52" t="s">
        <v>84</v>
      </c>
      <c r="AO1083" s="150" t="s">
        <v>85</v>
      </c>
      <c r="AP1083" s="149"/>
      <c r="AQ1083" s="44"/>
      <c r="AR1083" s="44"/>
      <c r="AS1083" s="44"/>
      <c r="AT1083" s="44"/>
    </row>
    <row r="1084" spans="2:46" ht="18.649999999999999" customHeight="1" thickTop="1" thickBot="1">
      <c r="D1084" s="37">
        <v>0</v>
      </c>
      <c r="E1084" s="41">
        <v>0</v>
      </c>
      <c r="F1084" s="39">
        <v>1</v>
      </c>
      <c r="G1084" s="40">
        <v>0</v>
      </c>
      <c r="I1084" s="37">
        <v>0</v>
      </c>
      <c r="J1084" s="41">
        <f t="shared" ref="J1084" si="3524">IF(0=(1-$J$8*$K$8*$B1081^2),10^14,$B1081*$K$8/(1-$J$8*$K$8*$B1081^2))</f>
        <v>-0.35721044709461247</v>
      </c>
      <c r="K1084" s="39">
        <v>1</v>
      </c>
      <c r="L1084" s="40">
        <v>0</v>
      </c>
      <c r="N1084" s="37">
        <f t="shared" ref="N1084" si="3525">D1084*I1081+F1084*I1084-E1084*J1081-G1084*J1084</f>
        <v>0</v>
      </c>
      <c r="O1084" s="41">
        <f t="shared" ref="O1084" si="3526">(D1084*J1081+E1084*I1081+F1084*J1084+G1084*I1084)</f>
        <v>-0.35721044709461247</v>
      </c>
      <c r="P1084" s="39">
        <f t="shared" ref="P1084" si="3527">D1084*K1081+F1084*K1084-E1084*L1081-G1084*L1084</f>
        <v>1</v>
      </c>
      <c r="Q1084" s="40">
        <f t="shared" ref="Q1084" si="3528">(D1084*L1081+E1084*K1081+F1084*L1084+G1084*K1084)</f>
        <v>0</v>
      </c>
      <c r="S1084" s="37">
        <v>0</v>
      </c>
      <c r="T1084" s="41">
        <v>0</v>
      </c>
      <c r="U1084" s="39">
        <v>1</v>
      </c>
      <c r="V1084" s="40">
        <v>0</v>
      </c>
      <c r="X1084" s="37">
        <f t="shared" ref="X1084" si="3529">N1084*S1081+P1084*S1084-O1084*T1081-Q1084*T1084</f>
        <v>0</v>
      </c>
      <c r="Y1084" s="41">
        <f t="shared" ref="Y1084" si="3530">(N1084*T1081+O1084*S1081+P1084*T1084+Q1084*S1084)</f>
        <v>-0.35721044709461247</v>
      </c>
      <c r="Z1084" s="39">
        <f t="shared" ref="Z1084" si="3531">N1084*U1081+P1084*U1084-O1084*V1081-Q1084*V1084</f>
        <v>0.85575842146319547</v>
      </c>
      <c r="AA1084" s="40">
        <f t="shared" ref="AA1084" si="3532">(N1084*V1081+O1084*U1081+P1084*V1084+Q1084*U1084)</f>
        <v>0</v>
      </c>
      <c r="AB1084" s="8"/>
      <c r="AC1084" s="37">
        <v>0</v>
      </c>
      <c r="AD1084" s="40">
        <f>-1/($AD$8*$B1081)</f>
        <v>-0.2606290322580645</v>
      </c>
      <c r="AE1084" s="39">
        <v>1</v>
      </c>
      <c r="AF1084" s="40">
        <v>0</v>
      </c>
      <c r="AH1084" s="37">
        <f>X1084*AC1081+Z1084*AC1084-Y1084*AD1081-AA1084*AD1084</f>
        <v>0</v>
      </c>
      <c r="AI1084" s="41">
        <f>(X1084*AD1081+Y1084*AC1081+Z1084*AD1084+AA1084*AC1084)</f>
        <v>-0.58024593632725396</v>
      </c>
      <c r="AJ1084" s="39">
        <f>X1084*AE1081+Z1084*AE1084-Y1084*AF1081-AA1084*AF1084</f>
        <v>0.85575842146319547</v>
      </c>
      <c r="AK1084" s="40">
        <f>(X1084*AF1081+Y1084*AE1081+Z1084*AF1084+AA1084*AE1084)</f>
        <v>0</v>
      </c>
      <c r="AL1084" s="8"/>
      <c r="AM1084" s="54">
        <f t="shared" ref="AM1084" si="3533">(180/PI())*ATAN(-1*(($AH1072*AI1081+AK1081+$AH$8*AI1084+AK1084)/($AH$8*AH1081+AJ1081+$AH$8*AH1084+AJ1084)))</f>
        <v>35.434723465842879</v>
      </c>
      <c r="AO1084" s="151">
        <f t="shared" ref="AO1084" si="3534">20*LOG(((($AH$8*AH1081+AJ1081-$AH$8*AH1084-AJ1084)^2+($AH$8*AI1081+AK1081-$AH$8*AI1084-AK1084)^2)/(($AH$8*AH1081+AJ1081+$AH$8*AH1084+AJ1084)^2+($AH$8*AI1081+AK1081+$AH$8*AI1084+AK1084)^2))^0.5)</f>
        <v>-27.896681802843837</v>
      </c>
      <c r="AP1084" s="149"/>
      <c r="AQ1084" s="44"/>
      <c r="AR1084" s="44"/>
      <c r="AS1084" s="44"/>
      <c r="AT1084" s="44"/>
    </row>
    <row r="1085" spans="2:46" ht="18.649999999999999" customHeight="1">
      <c r="AO1085" s="48"/>
    </row>
    <row r="1086" spans="2:46" ht="18.649999999999999" customHeight="1" thickBot="1">
      <c r="E1086" s="29" t="s">
        <v>9</v>
      </c>
      <c r="J1086" s="29" t="s">
        <v>10</v>
      </c>
      <c r="O1086" s="29" t="s">
        <v>11</v>
      </c>
      <c r="T1086" s="29" t="s">
        <v>12</v>
      </c>
      <c r="Y1086" s="29" t="s">
        <v>13</v>
      </c>
      <c r="AD1086" s="29" t="s">
        <v>12</v>
      </c>
      <c r="AI1086" s="29" t="s">
        <v>81</v>
      </c>
    </row>
    <row r="1087" spans="2:46" ht="18.649999999999999" customHeight="1" thickBot="1">
      <c r="B1087" s="28"/>
      <c r="D1087" s="227" t="s">
        <v>70</v>
      </c>
      <c r="E1087" s="228"/>
      <c r="F1087" s="229" t="s">
        <v>71</v>
      </c>
      <c r="G1087" s="230"/>
      <c r="H1087" s="203"/>
      <c r="I1087" s="231" t="s">
        <v>15</v>
      </c>
      <c r="J1087" s="232"/>
      <c r="K1087" s="233" t="s">
        <v>16</v>
      </c>
      <c r="L1087" s="234"/>
      <c r="M1087" s="30"/>
      <c r="N1087" s="231" t="s">
        <v>72</v>
      </c>
      <c r="O1087" s="232"/>
      <c r="P1087" s="233" t="s">
        <v>73</v>
      </c>
      <c r="Q1087" s="234"/>
      <c r="R1087" s="30"/>
      <c r="S1087" s="227" t="s">
        <v>74</v>
      </c>
      <c r="T1087" s="228"/>
      <c r="U1087" s="229" t="s">
        <v>75</v>
      </c>
      <c r="V1087" s="230"/>
      <c r="W1087" s="8"/>
      <c r="X1087" s="231" t="s">
        <v>76</v>
      </c>
      <c r="Y1087" s="232"/>
      <c r="Z1087" s="233" t="s">
        <v>77</v>
      </c>
      <c r="AA1087" s="234"/>
      <c r="AB1087" s="8"/>
      <c r="AC1087" s="231" t="s">
        <v>78</v>
      </c>
      <c r="AD1087" s="232"/>
      <c r="AE1087" s="233" t="s">
        <v>17</v>
      </c>
      <c r="AF1087" s="234"/>
      <c r="AG1087" s="8"/>
      <c r="AH1087" s="231" t="s">
        <v>79</v>
      </c>
      <c r="AI1087" s="232"/>
      <c r="AJ1087" s="233" t="s">
        <v>80</v>
      </c>
      <c r="AK1087" s="234"/>
      <c r="AL1087" s="8"/>
      <c r="AM1087" s="35" t="s">
        <v>82</v>
      </c>
      <c r="AO1087" s="147" t="s">
        <v>83</v>
      </c>
      <c r="AP1087" s="4"/>
      <c r="AQ1087" s="44"/>
      <c r="AR1087" s="44"/>
      <c r="AS1087" s="44"/>
      <c r="AT1087" s="44"/>
    </row>
    <row r="1088" spans="2:46" ht="18.649999999999999" customHeight="1" thickTop="1" thickBot="1">
      <c r="B1088" s="55">
        <v>3.12</v>
      </c>
      <c r="D1088" s="37">
        <v>1</v>
      </c>
      <c r="E1088" s="38">
        <v>0</v>
      </c>
      <c r="F1088" s="39">
        <v>0</v>
      </c>
      <c r="G1088" s="40">
        <f t="shared" ref="G1088" si="3535">-1/($E$8*$B1088)</f>
        <v>-0.20486538461538459</v>
      </c>
      <c r="I1088" s="37">
        <v>1</v>
      </c>
      <c r="J1088" s="41">
        <v>0</v>
      </c>
      <c r="K1088" s="39">
        <v>0</v>
      </c>
      <c r="L1088" s="40">
        <v>0</v>
      </c>
      <c r="N1088" s="37">
        <f t="shared" ref="N1088" si="3536">D1088*I1088+F1088*I1091-E1088*J1088-G1088*J1091</f>
        <v>0.92730992663819689</v>
      </c>
      <c r="O1088" s="41">
        <f t="shared" ref="O1088" si="3537">(D1088*J1088+E1088*I1088+F1088*J1091+G1088*I1091)</f>
        <v>0</v>
      </c>
      <c r="P1088" s="39">
        <f t="shared" ref="P1088" si="3538">D1088*K1088+F1088*K1091-E1088*L1088-G1088*L1091</f>
        <v>0</v>
      </c>
      <c r="Q1088" s="40">
        <f t="shared" ref="Q1088" si="3539">(D1088*L1088+E1088*K1088+F1088*L1091+G1088*K1091)</f>
        <v>-0.20486538461538459</v>
      </c>
      <c r="S1088" s="37">
        <v>1</v>
      </c>
      <c r="T1088" s="38">
        <v>0</v>
      </c>
      <c r="U1088" s="39">
        <v>0</v>
      </c>
      <c r="V1088" s="40">
        <f t="shared" ref="V1088" si="3540">-1/($T$8*$B1088)</f>
        <v>-0.40121153846153845</v>
      </c>
      <c r="X1088" s="37">
        <f t="shared" ref="X1088" si="3541">N1088*S1088+P1088*S1091-O1088*T1088-Q1088*T1091</f>
        <v>0.92730992663819689</v>
      </c>
      <c r="Y1088" s="41">
        <f t="shared" ref="Y1088" si="3542">(N1088*T1088+O1088*S1088+P1088*T1091+Q1088*S1091)</f>
        <v>0</v>
      </c>
      <c r="Z1088" s="39">
        <f t="shared" ref="Z1088" si="3543">N1088*U1088+P1088*U1091-O1088*V1088-Q1088*V1091</f>
        <v>0</v>
      </c>
      <c r="AA1088" s="40">
        <f t="shared" ref="AA1088" si="3544">(N1088*V1088+O1088*U1088+P1088*V1091+Q1088*U1091)</f>
        <v>-0.57691282691255197</v>
      </c>
      <c r="AB1088" s="8"/>
      <c r="AC1088" s="37">
        <v>1</v>
      </c>
      <c r="AD1088" s="38">
        <v>0</v>
      </c>
      <c r="AE1088" s="39">
        <v>0</v>
      </c>
      <c r="AF1088" s="40">
        <v>0</v>
      </c>
      <c r="AH1088" s="37">
        <f>X1088*AC1088+Z1088*AC1091-Y1088*AD1088-AA1088*AD1091</f>
        <v>0.77791354250230071</v>
      </c>
      <c r="AI1088" s="41">
        <f>(X1088*AD1088+Y1088*AC1088+Z1088*AD1091+AA1088*AC1091)</f>
        <v>0</v>
      </c>
      <c r="AJ1088" s="39">
        <f>X1088*AE1088+Z1088*AE1091-Y1088*AF1088-AA1088*AF1091</f>
        <v>0</v>
      </c>
      <c r="AK1088" s="40">
        <f>(X1088*AF1088+Y1088*AE1088+Z1088*AF1091+AA1088*AE1091)</f>
        <v>-0.57691282691255197</v>
      </c>
      <c r="AL1088" s="8"/>
      <c r="AM1088" s="43">
        <f t="shared" ref="AM1088" si="3545">20*LOG((2*$AH$8)/(($AH$8*AH1088+AJ1088+$AH$8*AH1091+AJ1091)^2+($AH$8*AI1088+AK1088+$AH$8*AI1091+AK1091)^2)^0.5)</f>
        <v>-6.8962518336934632E-3</v>
      </c>
      <c r="AO1088" s="148">
        <f t="shared" ref="AO1088" si="3546">((AH1088^2+AI1088^2)/(AH1091^2+AI1091^2))^0.5</f>
        <v>1.3484083658297936</v>
      </c>
      <c r="AP1088" s="4"/>
      <c r="AQ1088" s="44"/>
      <c r="AR1088" s="44"/>
      <c r="AS1088" s="44"/>
      <c r="AT1088" s="44"/>
    </row>
    <row r="1089" spans="2:46" ht="18.649999999999999" customHeight="1" thickBot="1">
      <c r="D1089" s="45"/>
      <c r="G1089" s="46"/>
      <c r="I1089" s="45"/>
      <c r="L1089" s="46"/>
      <c r="N1089" s="45"/>
      <c r="Q1089" s="46"/>
      <c r="S1089" s="45"/>
      <c r="V1089" s="46"/>
      <c r="X1089" s="45"/>
      <c r="AA1089" s="46"/>
      <c r="AC1089" s="45"/>
      <c r="AF1089" s="46"/>
      <c r="AH1089" s="45"/>
      <c r="AK1089" s="46"/>
      <c r="AO1089" s="149"/>
      <c r="AP1089" s="149"/>
      <c r="AQ1089" s="44"/>
      <c r="AR1089" s="44"/>
      <c r="AS1089" s="44"/>
      <c r="AT1089" s="44"/>
    </row>
    <row r="1090" spans="2:46" ht="18.649999999999999" customHeight="1" thickBot="1">
      <c r="D1090" s="227" t="s">
        <v>70</v>
      </c>
      <c r="E1090" s="228"/>
      <c r="F1090" s="229" t="s">
        <v>71</v>
      </c>
      <c r="G1090" s="230"/>
      <c r="H1090" s="203"/>
      <c r="I1090" s="231" t="s">
        <v>15</v>
      </c>
      <c r="J1090" s="232"/>
      <c r="K1090" s="233" t="s">
        <v>16</v>
      </c>
      <c r="L1090" s="234"/>
      <c r="M1090" s="30"/>
      <c r="N1090" s="231" t="s">
        <v>72</v>
      </c>
      <c r="O1090" s="232"/>
      <c r="P1090" s="233" t="s">
        <v>73</v>
      </c>
      <c r="Q1090" s="234"/>
      <c r="R1090" s="30"/>
      <c r="S1090" s="227" t="s">
        <v>74</v>
      </c>
      <c r="T1090" s="228"/>
      <c r="U1090" s="229" t="s">
        <v>75</v>
      </c>
      <c r="V1090" s="230"/>
      <c r="W1090" s="8"/>
      <c r="X1090" s="231" t="s">
        <v>76</v>
      </c>
      <c r="Y1090" s="232"/>
      <c r="Z1090" s="233" t="s">
        <v>77</v>
      </c>
      <c r="AA1090" s="234"/>
      <c r="AB1090" s="8"/>
      <c r="AC1090" s="231" t="s">
        <v>78</v>
      </c>
      <c r="AD1090" s="232"/>
      <c r="AE1090" s="233" t="s">
        <v>17</v>
      </c>
      <c r="AF1090" s="234"/>
      <c r="AG1090" s="8"/>
      <c r="AH1090" s="231" t="s">
        <v>79</v>
      </c>
      <c r="AI1090" s="232"/>
      <c r="AJ1090" s="233" t="s">
        <v>80</v>
      </c>
      <c r="AK1090" s="234"/>
      <c r="AL1090" s="8"/>
      <c r="AM1090" s="52" t="s">
        <v>84</v>
      </c>
      <c r="AO1090" s="150" t="s">
        <v>85</v>
      </c>
      <c r="AP1090" s="149"/>
      <c r="AQ1090" s="44"/>
      <c r="AR1090" s="44"/>
      <c r="AS1090" s="44"/>
      <c r="AT1090" s="44"/>
    </row>
    <row r="1091" spans="2:46" ht="18.649999999999999" customHeight="1" thickTop="1" thickBot="1">
      <c r="D1091" s="37">
        <v>0</v>
      </c>
      <c r="E1091" s="41">
        <v>0</v>
      </c>
      <c r="F1091" s="39">
        <v>1</v>
      </c>
      <c r="G1091" s="40">
        <v>0</v>
      </c>
      <c r="I1091" s="37">
        <v>0</v>
      </c>
      <c r="J1091" s="41">
        <f t="shared" ref="J1091" si="3547">IF(0=(1-$J$8*$K$8*$B1088^2),10^14,$B1088*$K$8/(1-$J$8*$K$8*$B1088^2))</f>
        <v>-0.35481871912266627</v>
      </c>
      <c r="K1091" s="39">
        <v>1</v>
      </c>
      <c r="L1091" s="40">
        <v>0</v>
      </c>
      <c r="N1091" s="37">
        <f t="shared" ref="N1091" si="3548">D1091*I1088+F1091*I1091-E1091*J1088-G1091*J1091</f>
        <v>0</v>
      </c>
      <c r="O1091" s="41">
        <f t="shared" ref="O1091" si="3549">(D1091*J1088+E1091*I1088+F1091*J1091+G1091*I1091)</f>
        <v>-0.35481871912266627</v>
      </c>
      <c r="P1091" s="39">
        <f t="shared" ref="P1091" si="3550">D1091*K1088+F1091*K1091-E1091*L1088-G1091*L1091</f>
        <v>1</v>
      </c>
      <c r="Q1091" s="40">
        <f t="shared" ref="Q1091" si="3551">(D1091*L1088+E1091*K1088+F1091*L1091+G1091*K1091)</f>
        <v>0</v>
      </c>
      <c r="S1091" s="37">
        <v>0</v>
      </c>
      <c r="T1091" s="41">
        <v>0</v>
      </c>
      <c r="U1091" s="39">
        <v>1</v>
      </c>
      <c r="V1091" s="40">
        <v>0</v>
      </c>
      <c r="X1091" s="37">
        <f t="shared" ref="X1091" si="3552">N1091*S1088+P1091*S1091-O1091*T1088-Q1091*T1091</f>
        <v>0</v>
      </c>
      <c r="Y1091" s="41">
        <f t="shared" ref="Y1091" si="3553">(N1091*T1088+O1091*S1088+P1091*T1091+Q1091*S1091)</f>
        <v>-0.35481871912266627</v>
      </c>
      <c r="Z1091" s="39">
        <f t="shared" ref="Z1091" si="3554">N1091*U1088+P1091*U1091-O1091*V1088-Q1091*V1091</f>
        <v>0.85764263582584255</v>
      </c>
      <c r="AA1091" s="40">
        <f t="shared" ref="AA1091" si="3555">(N1091*V1088+O1091*U1088+P1091*V1091+Q1091*U1091)</f>
        <v>0</v>
      </c>
      <c r="AB1091" s="8"/>
      <c r="AC1091" s="37">
        <v>0</v>
      </c>
      <c r="AD1091" s="40">
        <f>-1/($AD$8*$B1088)</f>
        <v>-0.25895833333333329</v>
      </c>
      <c r="AE1091" s="39">
        <v>1</v>
      </c>
      <c r="AF1091" s="40">
        <v>0</v>
      </c>
      <c r="AH1091" s="37">
        <f>X1091*AC1088+Z1091*AC1091-Y1091*AD1088-AA1091*AD1091</f>
        <v>0</v>
      </c>
      <c r="AI1091" s="41">
        <f>(X1091*AD1088+Y1091*AC1088+Z1091*AD1091+AA1091*AC1091)</f>
        <v>-0.57691242669173337</v>
      </c>
      <c r="AJ1091" s="39">
        <f>X1091*AE1088+Z1091*AE1091-Y1091*AF1088-AA1091*AF1091</f>
        <v>0.85764263582584255</v>
      </c>
      <c r="AK1091" s="40">
        <f>(X1091*AF1088+Y1091*AE1088+Z1091*AF1091+AA1091*AE1091)</f>
        <v>0</v>
      </c>
      <c r="AL1091" s="8"/>
      <c r="AM1091" s="54">
        <f t="shared" ref="AM1091" si="3556">(180/PI())*ATAN(-1*(($AH1079*AI1088+AK1088+$AH$8*AI1091+AK1091)/($AH$8*AH1088+AJ1088+$AH$8*AH1091+AJ1091)))</f>
        <v>35.201573909795506</v>
      </c>
      <c r="AO1091" s="151">
        <f t="shared" ref="AO1091" si="3557">20*LOG(((($AH$8*AH1088+AJ1088-$AH$8*AH1091-AJ1091)^2+($AH$8*AI1088+AK1088-$AH$8*AI1091-AK1091)^2)/(($AH$8*AH1088+AJ1088+$AH$8*AH1091+AJ1091)^2+($AH$8*AI1088+AK1088+$AH$8*AI1091+AK1091)^2))^0.5)</f>
        <v>-27.995159658208003</v>
      </c>
      <c r="AP1091" s="149"/>
      <c r="AQ1091" s="44"/>
      <c r="AR1091" s="44"/>
      <c r="AS1091" s="44"/>
      <c r="AT1091" s="44"/>
    </row>
    <row r="1092" spans="2:46" ht="18.649999999999999" customHeight="1">
      <c r="AO1092" s="48"/>
    </row>
    <row r="1093" spans="2:46" ht="18.649999999999999" customHeight="1" thickBot="1">
      <c r="E1093" s="29" t="s">
        <v>9</v>
      </c>
      <c r="J1093" s="29" t="s">
        <v>10</v>
      </c>
      <c r="O1093" s="29" t="s">
        <v>11</v>
      </c>
      <c r="T1093" s="29" t="s">
        <v>12</v>
      </c>
      <c r="Y1093" s="29" t="s">
        <v>13</v>
      </c>
      <c r="AD1093" s="29" t="s">
        <v>12</v>
      </c>
      <c r="AI1093" s="29" t="s">
        <v>81</v>
      </c>
    </row>
    <row r="1094" spans="2:46" ht="18.649999999999999" customHeight="1" thickBot="1">
      <c r="B1094" s="28"/>
      <c r="D1094" s="227" t="s">
        <v>70</v>
      </c>
      <c r="E1094" s="228"/>
      <c r="F1094" s="229" t="s">
        <v>71</v>
      </c>
      <c r="G1094" s="230"/>
      <c r="H1094" s="203"/>
      <c r="I1094" s="231" t="s">
        <v>15</v>
      </c>
      <c r="J1094" s="232"/>
      <c r="K1094" s="233" t="s">
        <v>16</v>
      </c>
      <c r="L1094" s="234"/>
      <c r="M1094" s="30"/>
      <c r="N1094" s="231" t="s">
        <v>72</v>
      </c>
      <c r="O1094" s="232"/>
      <c r="P1094" s="233" t="s">
        <v>73</v>
      </c>
      <c r="Q1094" s="234"/>
      <c r="R1094" s="30"/>
      <c r="S1094" s="227" t="s">
        <v>74</v>
      </c>
      <c r="T1094" s="228"/>
      <c r="U1094" s="229" t="s">
        <v>75</v>
      </c>
      <c r="V1094" s="230"/>
      <c r="W1094" s="8"/>
      <c r="X1094" s="231" t="s">
        <v>76</v>
      </c>
      <c r="Y1094" s="232"/>
      <c r="Z1094" s="233" t="s">
        <v>77</v>
      </c>
      <c r="AA1094" s="234"/>
      <c r="AB1094" s="8"/>
      <c r="AC1094" s="231" t="s">
        <v>78</v>
      </c>
      <c r="AD1094" s="232"/>
      <c r="AE1094" s="233" t="s">
        <v>17</v>
      </c>
      <c r="AF1094" s="234"/>
      <c r="AG1094" s="8"/>
      <c r="AH1094" s="231" t="s">
        <v>79</v>
      </c>
      <c r="AI1094" s="232"/>
      <c r="AJ1094" s="233" t="s">
        <v>80</v>
      </c>
      <c r="AK1094" s="234"/>
      <c r="AL1094" s="8"/>
      <c r="AM1094" s="35" t="s">
        <v>82</v>
      </c>
      <c r="AO1094" s="147" t="s">
        <v>83</v>
      </c>
      <c r="AP1094" s="4"/>
      <c r="AQ1094" s="44"/>
      <c r="AR1094" s="44"/>
      <c r="AS1094" s="44"/>
      <c r="AT1094" s="44"/>
    </row>
    <row r="1095" spans="2:46" ht="18.649999999999999" customHeight="1" thickTop="1" thickBot="1">
      <c r="B1095" s="55">
        <v>3.14</v>
      </c>
      <c r="D1095" s="37">
        <v>1</v>
      </c>
      <c r="E1095" s="38">
        <v>0</v>
      </c>
      <c r="F1095" s="39">
        <v>0</v>
      </c>
      <c r="G1095" s="40">
        <f t="shared" ref="G1095" si="3558">-1/($E$8*$B1095)</f>
        <v>-0.2035605095541401</v>
      </c>
      <c r="I1095" s="37">
        <v>1</v>
      </c>
      <c r="J1095" s="41">
        <v>0</v>
      </c>
      <c r="K1095" s="39">
        <v>0</v>
      </c>
      <c r="L1095" s="40">
        <v>0</v>
      </c>
      <c r="N1095" s="37">
        <f t="shared" ref="N1095" si="3559">D1095*I1095+F1095*I1098-E1095*J1095-G1095*J1098</f>
        <v>0.92825317589904821</v>
      </c>
      <c r="O1095" s="41">
        <f t="shared" ref="O1095" si="3560">(D1095*J1095+E1095*I1095+F1095*J1098+G1095*I1098)</f>
        <v>0</v>
      </c>
      <c r="P1095" s="39">
        <f t="shared" ref="P1095" si="3561">D1095*K1095+F1095*K1098-E1095*L1095-G1095*L1098</f>
        <v>0</v>
      </c>
      <c r="Q1095" s="40">
        <f t="shared" ref="Q1095" si="3562">(D1095*L1095+E1095*K1095+F1095*L1098+G1095*K1098)</f>
        <v>-0.2035605095541401</v>
      </c>
      <c r="S1095" s="37">
        <v>1</v>
      </c>
      <c r="T1095" s="38">
        <v>0</v>
      </c>
      <c r="U1095" s="39">
        <v>0</v>
      </c>
      <c r="V1095" s="40">
        <f t="shared" ref="V1095" si="3563">-1/($T$8*$B1095)</f>
        <v>-0.39865605095541395</v>
      </c>
      <c r="X1095" s="37">
        <f t="shared" ref="X1095" si="3564">N1095*S1095+P1095*S1098-O1095*T1095-Q1095*T1098</f>
        <v>0.92825317589904821</v>
      </c>
      <c r="Y1095" s="41">
        <f t="shared" ref="Y1095" si="3565">(N1095*T1095+O1095*S1095+P1095*T1098+Q1095*S1098)</f>
        <v>0</v>
      </c>
      <c r="Z1095" s="39">
        <f t="shared" ref="Z1095" si="3566">N1095*U1095+P1095*U1098-O1095*V1095-Q1095*V1098</f>
        <v>0</v>
      </c>
      <c r="AA1095" s="40">
        <f t="shared" ref="AA1095" si="3567">(N1095*V1095+O1095*U1095+P1095*V1098+Q1095*U1098)</f>
        <v>-0.57361425494487595</v>
      </c>
      <c r="AB1095" s="8"/>
      <c r="AC1095" s="37">
        <v>1</v>
      </c>
      <c r="AD1095" s="38">
        <v>0</v>
      </c>
      <c r="AE1095" s="39">
        <v>0</v>
      </c>
      <c r="AF1095" s="40">
        <v>0</v>
      </c>
      <c r="AH1095" s="37">
        <f>X1095*AC1095+Z1095*AC1098-Y1095*AD1095-AA1095*AD1098</f>
        <v>0.78065711307015895</v>
      </c>
      <c r="AI1095" s="41">
        <f>(X1095*AD1095+Y1095*AC1095+Z1095*AD1098+AA1095*AC1098)</f>
        <v>0</v>
      </c>
      <c r="AJ1095" s="39">
        <f>X1095*AE1095+Z1095*AE1098-Y1095*AF1095-AA1095*AF1098</f>
        <v>0</v>
      </c>
      <c r="AK1095" s="40">
        <f>(X1095*AF1095+Y1095*AE1095+Z1095*AF1098+AA1095*AE1098)</f>
        <v>-0.57361425494487595</v>
      </c>
      <c r="AL1095" s="8"/>
      <c r="AM1095" s="43">
        <f t="shared" ref="AM1095" si="3568">20*LOG((2*$AH$8)/(($AH$8*AH1095+AJ1095+$AH$8*AH1098+AJ1098)^2+($AH$8*AI1095+AK1095+$AH$8*AI1098+AK1098)^2)^0.5)</f>
        <v>-6.7421907416164717E-3</v>
      </c>
      <c r="AO1095" s="148">
        <f t="shared" ref="AO1095" si="3569">((AH1095^2+AI1095^2)/(AH1098^2+AI1098^2))^0.5</f>
        <v>1.3609453400554765</v>
      </c>
      <c r="AP1095" s="4"/>
      <c r="AQ1095" s="44"/>
      <c r="AR1095" s="44"/>
      <c r="AS1095" s="44"/>
      <c r="AT1095" s="44"/>
    </row>
    <row r="1096" spans="2:46" ht="18.649999999999999" customHeight="1" thickBot="1">
      <c r="D1096" s="45"/>
      <c r="G1096" s="46"/>
      <c r="I1096" s="45"/>
      <c r="L1096" s="46"/>
      <c r="N1096" s="45"/>
      <c r="Q1096" s="46"/>
      <c r="S1096" s="45"/>
      <c r="V1096" s="46"/>
      <c r="X1096" s="45"/>
      <c r="AA1096" s="46"/>
      <c r="AC1096" s="45"/>
      <c r="AF1096" s="46"/>
      <c r="AH1096" s="45"/>
      <c r="AK1096" s="46"/>
      <c r="AO1096" s="149"/>
      <c r="AP1096" s="149"/>
      <c r="AQ1096" s="44"/>
      <c r="AR1096" s="44"/>
      <c r="AS1096" s="44"/>
      <c r="AT1096" s="44"/>
    </row>
    <row r="1097" spans="2:46" ht="18.649999999999999" customHeight="1" thickBot="1">
      <c r="D1097" s="227" t="s">
        <v>70</v>
      </c>
      <c r="E1097" s="228"/>
      <c r="F1097" s="229" t="s">
        <v>71</v>
      </c>
      <c r="G1097" s="230"/>
      <c r="H1097" s="203"/>
      <c r="I1097" s="231" t="s">
        <v>15</v>
      </c>
      <c r="J1097" s="232"/>
      <c r="K1097" s="233" t="s">
        <v>16</v>
      </c>
      <c r="L1097" s="234"/>
      <c r="M1097" s="30"/>
      <c r="N1097" s="231" t="s">
        <v>72</v>
      </c>
      <c r="O1097" s="232"/>
      <c r="P1097" s="233" t="s">
        <v>73</v>
      </c>
      <c r="Q1097" s="234"/>
      <c r="R1097" s="30"/>
      <c r="S1097" s="227" t="s">
        <v>74</v>
      </c>
      <c r="T1097" s="228"/>
      <c r="U1097" s="229" t="s">
        <v>75</v>
      </c>
      <c r="V1097" s="230"/>
      <c r="W1097" s="8"/>
      <c r="X1097" s="231" t="s">
        <v>76</v>
      </c>
      <c r="Y1097" s="232"/>
      <c r="Z1097" s="233" t="s">
        <v>77</v>
      </c>
      <c r="AA1097" s="234"/>
      <c r="AB1097" s="8"/>
      <c r="AC1097" s="231" t="s">
        <v>78</v>
      </c>
      <c r="AD1097" s="232"/>
      <c r="AE1097" s="233" t="s">
        <v>17</v>
      </c>
      <c r="AF1097" s="234"/>
      <c r="AG1097" s="8"/>
      <c r="AH1097" s="231" t="s">
        <v>79</v>
      </c>
      <c r="AI1097" s="232"/>
      <c r="AJ1097" s="233" t="s">
        <v>80</v>
      </c>
      <c r="AK1097" s="234"/>
      <c r="AL1097" s="8"/>
      <c r="AM1097" s="52" t="s">
        <v>84</v>
      </c>
      <c r="AO1097" s="150" t="s">
        <v>85</v>
      </c>
      <c r="AP1097" s="149"/>
      <c r="AQ1097" s="44"/>
      <c r="AR1097" s="44"/>
      <c r="AS1097" s="44"/>
      <c r="AT1097" s="44"/>
    </row>
    <row r="1098" spans="2:46" ht="18.649999999999999" customHeight="1" thickTop="1" thickBot="1">
      <c r="D1098" s="37">
        <v>0</v>
      </c>
      <c r="E1098" s="41">
        <v>0</v>
      </c>
      <c r="F1098" s="39">
        <v>1</v>
      </c>
      <c r="G1098" s="40">
        <v>0</v>
      </c>
      <c r="I1098" s="37">
        <v>0</v>
      </c>
      <c r="J1098" s="41">
        <f t="shared" ref="J1098" si="3570">IF(0=(1-$J$8*$K$8*$B1095^2),10^14,$B1095*$K$8/(1-$J$8*$K$8*$B1095^2))</f>
        <v>-0.35245944440844329</v>
      </c>
      <c r="K1098" s="39">
        <v>1</v>
      </c>
      <c r="L1098" s="40">
        <v>0</v>
      </c>
      <c r="N1098" s="37">
        <f t="shared" ref="N1098" si="3571">D1098*I1095+F1098*I1098-E1098*J1095-G1098*J1098</f>
        <v>0</v>
      </c>
      <c r="O1098" s="41">
        <f t="shared" ref="O1098" si="3572">(D1098*J1095+E1098*I1095+F1098*J1098+G1098*I1098)</f>
        <v>-0.35245944440844329</v>
      </c>
      <c r="P1098" s="39">
        <f t="shared" ref="P1098" si="3573">D1098*K1095+F1098*K1098-E1098*L1095-G1098*L1098</f>
        <v>1</v>
      </c>
      <c r="Q1098" s="40">
        <f t="shared" ref="Q1098" si="3574">(D1098*L1095+E1098*K1095+F1098*L1098+G1098*K1098)</f>
        <v>0</v>
      </c>
      <c r="S1098" s="37">
        <v>0</v>
      </c>
      <c r="T1098" s="41">
        <v>0</v>
      </c>
      <c r="U1098" s="39">
        <v>1</v>
      </c>
      <c r="V1098" s="40">
        <v>0</v>
      </c>
      <c r="X1098" s="37">
        <f t="shared" ref="X1098" si="3575">N1098*S1095+P1098*S1098-O1098*T1095-Q1098*T1098</f>
        <v>0</v>
      </c>
      <c r="Y1098" s="41">
        <f t="shared" ref="Y1098" si="3576">(N1098*T1095+O1098*S1095+P1098*T1098+Q1098*S1098)</f>
        <v>-0.35245944440844329</v>
      </c>
      <c r="Z1098" s="39">
        <f t="shared" ref="Z1098" si="3577">N1098*U1095+P1098*U1098-O1098*V1095-Q1098*V1098</f>
        <v>0.85948990977019069</v>
      </c>
      <c r="AA1098" s="40">
        <f t="shared" ref="AA1098" si="3578">(N1098*V1095+O1098*U1095+P1098*V1098+Q1098*U1098)</f>
        <v>0</v>
      </c>
      <c r="AB1098" s="8"/>
      <c r="AC1098" s="37">
        <v>0</v>
      </c>
      <c r="AD1098" s="40">
        <f>-1/($AD$8*$B1095)</f>
        <v>-0.25730891719745219</v>
      </c>
      <c r="AE1098" s="39">
        <v>1</v>
      </c>
      <c r="AF1098" s="40">
        <v>0</v>
      </c>
      <c r="AH1098" s="37">
        <f>X1098*AC1095+Z1098*AC1098-Y1098*AD1095-AA1098*AD1098</f>
        <v>0</v>
      </c>
      <c r="AI1098" s="41">
        <f>(X1098*AD1095+Y1098*AC1095+Z1098*AD1098+AA1098*AC1098)</f>
        <v>-0.57361386243354695</v>
      </c>
      <c r="AJ1098" s="39">
        <f>X1098*AE1095+Z1098*AE1098-Y1098*AF1095-AA1098*AF1098</f>
        <v>0.85948990977019069</v>
      </c>
      <c r="AK1098" s="40">
        <f>(X1098*AF1095+Y1098*AE1095+Z1098*AF1098+AA1098*AE1098)</f>
        <v>0</v>
      </c>
      <c r="AL1098" s="8"/>
      <c r="AM1098" s="54">
        <f t="shared" ref="AM1098" si="3579">(180/PI())*ATAN(-1*(($AH1086*AI1095+AK1095+$AH$8*AI1098+AK1098)/($AH$8*AH1095+AJ1095+$AH$8*AH1098+AJ1098)))</f>
        <v>34.97150524744049</v>
      </c>
      <c r="AO1098" s="151">
        <f t="shared" ref="AO1098" si="3580">20*LOG(((($AH$8*AH1095+AJ1095-$AH$8*AH1098-AJ1098)^2+($AH$8*AI1095+AK1095-$AH$8*AI1098-AK1098)^2)/(($AH$8*AH1095+AJ1095+$AH$8*AH1098+AJ1098)^2+($AH$8*AI1095+AK1095+$AH$8*AI1098+AK1098)^2))^0.5)</f>
        <v>-28.093203423513067</v>
      </c>
      <c r="AP1098" s="149"/>
      <c r="AQ1098" s="44"/>
      <c r="AR1098" s="44"/>
      <c r="AS1098" s="44"/>
      <c r="AT1098" s="44"/>
    </row>
    <row r="1099" spans="2:46" ht="18.649999999999999" customHeight="1">
      <c r="AO1099" s="48"/>
    </row>
    <row r="1100" spans="2:46" ht="18.649999999999999" customHeight="1" thickBot="1">
      <c r="E1100" s="29" t="s">
        <v>9</v>
      </c>
      <c r="J1100" s="29" t="s">
        <v>10</v>
      </c>
      <c r="O1100" s="29" t="s">
        <v>11</v>
      </c>
      <c r="T1100" s="29" t="s">
        <v>12</v>
      </c>
      <c r="Y1100" s="29" t="s">
        <v>13</v>
      </c>
      <c r="AD1100" s="29" t="s">
        <v>12</v>
      </c>
      <c r="AI1100" s="29" t="s">
        <v>81</v>
      </c>
    </row>
    <row r="1101" spans="2:46" ht="18.649999999999999" customHeight="1" thickBot="1">
      <c r="B1101" s="28"/>
      <c r="D1101" s="227" t="s">
        <v>70</v>
      </c>
      <c r="E1101" s="228"/>
      <c r="F1101" s="229" t="s">
        <v>71</v>
      </c>
      <c r="G1101" s="230"/>
      <c r="H1101" s="203"/>
      <c r="I1101" s="231" t="s">
        <v>15</v>
      </c>
      <c r="J1101" s="232"/>
      <c r="K1101" s="233" t="s">
        <v>16</v>
      </c>
      <c r="L1101" s="234"/>
      <c r="M1101" s="30"/>
      <c r="N1101" s="231" t="s">
        <v>72</v>
      </c>
      <c r="O1101" s="232"/>
      <c r="P1101" s="233" t="s">
        <v>73</v>
      </c>
      <c r="Q1101" s="234"/>
      <c r="R1101" s="30"/>
      <c r="S1101" s="227" t="s">
        <v>74</v>
      </c>
      <c r="T1101" s="228"/>
      <c r="U1101" s="229" t="s">
        <v>75</v>
      </c>
      <c r="V1101" s="230"/>
      <c r="W1101" s="8"/>
      <c r="X1101" s="231" t="s">
        <v>76</v>
      </c>
      <c r="Y1101" s="232"/>
      <c r="Z1101" s="233" t="s">
        <v>77</v>
      </c>
      <c r="AA1101" s="234"/>
      <c r="AB1101" s="8"/>
      <c r="AC1101" s="231" t="s">
        <v>78</v>
      </c>
      <c r="AD1101" s="232"/>
      <c r="AE1101" s="233" t="s">
        <v>17</v>
      </c>
      <c r="AF1101" s="234"/>
      <c r="AG1101" s="8"/>
      <c r="AH1101" s="231" t="s">
        <v>79</v>
      </c>
      <c r="AI1101" s="232"/>
      <c r="AJ1101" s="233" t="s">
        <v>80</v>
      </c>
      <c r="AK1101" s="234"/>
      <c r="AL1101" s="8"/>
      <c r="AM1101" s="35" t="s">
        <v>82</v>
      </c>
      <c r="AO1101" s="147" t="s">
        <v>83</v>
      </c>
      <c r="AP1101" s="4"/>
      <c r="AQ1101" s="44"/>
      <c r="AR1101" s="44"/>
      <c r="AS1101" s="44"/>
      <c r="AT1101" s="44"/>
    </row>
    <row r="1102" spans="2:46" ht="18.649999999999999" customHeight="1" thickTop="1" thickBot="1">
      <c r="B1102" s="55">
        <v>3.16</v>
      </c>
      <c r="D1102" s="37">
        <v>1</v>
      </c>
      <c r="E1102" s="38">
        <v>0</v>
      </c>
      <c r="F1102" s="39">
        <v>0</v>
      </c>
      <c r="G1102" s="40">
        <f t="shared" ref="G1102" si="3581">-1/($E$8*$B1102)</f>
        <v>-0.20227215189873415</v>
      </c>
      <c r="I1102" s="37">
        <v>1</v>
      </c>
      <c r="J1102" s="41">
        <v>0</v>
      </c>
      <c r="K1102" s="39">
        <v>0</v>
      </c>
      <c r="L1102" s="40">
        <v>0</v>
      </c>
      <c r="N1102" s="37">
        <f t="shared" ref="N1102" si="3582">D1102*I1102+F1102*I1105-E1102*J1102-G1102*J1105</f>
        <v>0.92917805598031122</v>
      </c>
      <c r="O1102" s="41">
        <f t="shared" ref="O1102" si="3583">(D1102*J1102+E1102*I1102+F1102*J1105+G1102*I1105)</f>
        <v>0</v>
      </c>
      <c r="P1102" s="39">
        <f t="shared" ref="P1102" si="3584">D1102*K1102+F1102*K1105-E1102*L1102-G1102*L1105</f>
        <v>0</v>
      </c>
      <c r="Q1102" s="40">
        <f t="shared" ref="Q1102" si="3585">(D1102*L1102+E1102*K1102+F1102*L1105+G1102*K1105)</f>
        <v>-0.20227215189873415</v>
      </c>
      <c r="S1102" s="37">
        <v>1</v>
      </c>
      <c r="T1102" s="38">
        <v>0</v>
      </c>
      <c r="U1102" s="39">
        <v>0</v>
      </c>
      <c r="V1102" s="40">
        <f t="shared" ref="V1102" si="3586">-1/($T$8*$B1102)</f>
        <v>-0.39613291139240497</v>
      </c>
      <c r="X1102" s="37">
        <f t="shared" ref="X1102" si="3587">N1102*S1102+P1102*S1105-O1102*T1102-Q1102*T1105</f>
        <v>0.92917805598031122</v>
      </c>
      <c r="Y1102" s="41">
        <f t="shared" ref="Y1102" si="3588">(N1102*T1102+O1102*S1102+P1102*T1105+Q1102*S1105)</f>
        <v>0</v>
      </c>
      <c r="Z1102" s="39">
        <f t="shared" ref="Z1102" si="3589">N1102*U1102+P1102*U1105-O1102*V1102-Q1102*V1105</f>
        <v>0</v>
      </c>
      <c r="AA1102" s="40">
        <f t="shared" ref="AA1102" si="3590">(N1102*V1102+O1102*U1102+P1102*V1105+Q1102*U1105)</f>
        <v>-0.57035016041614983</v>
      </c>
      <c r="AB1102" s="8"/>
      <c r="AC1102" s="37">
        <v>1</v>
      </c>
      <c r="AD1102" s="38">
        <v>0</v>
      </c>
      <c r="AE1102" s="39">
        <v>0</v>
      </c>
      <c r="AF1102" s="40">
        <v>0</v>
      </c>
      <c r="AH1102" s="37">
        <f>X1102*AC1102+Z1102*AC1105-Y1102*AD1102-AA1102*AD1105</f>
        <v>0.78335071037644155</v>
      </c>
      <c r="AI1102" s="41">
        <f>(X1102*AD1102+Y1102*AC1102+Z1102*AD1105+AA1102*AC1105)</f>
        <v>0</v>
      </c>
      <c r="AJ1102" s="39">
        <f>X1102*AE1102+Z1102*AE1105-Y1102*AF1102-AA1102*AF1105</f>
        <v>0</v>
      </c>
      <c r="AK1102" s="40">
        <f>(X1102*AF1102+Y1102*AE1102+Z1102*AF1105+AA1102*AE1105)</f>
        <v>-0.57035016041614983</v>
      </c>
      <c r="AL1102" s="8"/>
      <c r="AM1102" s="43">
        <f t="shared" ref="AM1102" si="3591">20*LOG((2*$AH$8)/(($AH$8*AH1102+AJ1102+$AH$8*AH1105+AJ1105)^2+($AH$8*AI1102+AK1102+$AH$8*AI1105+AK1105)^2)^0.5)</f>
        <v>-6.5922317168160688E-3</v>
      </c>
      <c r="AO1102" s="148">
        <f t="shared" ref="AO1102" si="3592">((AH1102^2+AI1102^2)/(AH1105^2+AI1105^2))^0.5</f>
        <v>1.3734566824435002</v>
      </c>
      <c r="AP1102" s="4"/>
      <c r="AQ1102" s="44"/>
      <c r="AR1102" s="44"/>
      <c r="AS1102" s="44"/>
      <c r="AT1102" s="44"/>
    </row>
    <row r="1103" spans="2:46" ht="18.649999999999999" customHeight="1" thickBot="1">
      <c r="D1103" s="45"/>
      <c r="G1103" s="46"/>
      <c r="I1103" s="45"/>
      <c r="L1103" s="46"/>
      <c r="N1103" s="45"/>
      <c r="Q1103" s="46"/>
      <c r="S1103" s="45"/>
      <c r="V1103" s="46"/>
      <c r="X1103" s="45"/>
      <c r="AA1103" s="46"/>
      <c r="AC1103" s="45"/>
      <c r="AF1103" s="46"/>
      <c r="AH1103" s="45"/>
      <c r="AK1103" s="46"/>
      <c r="AO1103" s="149"/>
      <c r="AP1103" s="149"/>
      <c r="AQ1103" s="44"/>
      <c r="AR1103" s="44"/>
      <c r="AS1103" s="44"/>
      <c r="AT1103" s="44"/>
    </row>
    <row r="1104" spans="2:46" ht="18.649999999999999" customHeight="1" thickBot="1">
      <c r="D1104" s="227" t="s">
        <v>70</v>
      </c>
      <c r="E1104" s="228"/>
      <c r="F1104" s="229" t="s">
        <v>71</v>
      </c>
      <c r="G1104" s="230"/>
      <c r="H1104" s="203"/>
      <c r="I1104" s="231" t="s">
        <v>15</v>
      </c>
      <c r="J1104" s="232"/>
      <c r="K1104" s="233" t="s">
        <v>16</v>
      </c>
      <c r="L1104" s="234"/>
      <c r="M1104" s="30"/>
      <c r="N1104" s="231" t="s">
        <v>72</v>
      </c>
      <c r="O1104" s="232"/>
      <c r="P1104" s="233" t="s">
        <v>73</v>
      </c>
      <c r="Q1104" s="234"/>
      <c r="R1104" s="30"/>
      <c r="S1104" s="227" t="s">
        <v>74</v>
      </c>
      <c r="T1104" s="228"/>
      <c r="U1104" s="229" t="s">
        <v>75</v>
      </c>
      <c r="V1104" s="230"/>
      <c r="W1104" s="8"/>
      <c r="X1104" s="231" t="s">
        <v>76</v>
      </c>
      <c r="Y1104" s="232"/>
      <c r="Z1104" s="233" t="s">
        <v>77</v>
      </c>
      <c r="AA1104" s="234"/>
      <c r="AB1104" s="8"/>
      <c r="AC1104" s="231" t="s">
        <v>78</v>
      </c>
      <c r="AD1104" s="232"/>
      <c r="AE1104" s="233" t="s">
        <v>17</v>
      </c>
      <c r="AF1104" s="234"/>
      <c r="AG1104" s="8"/>
      <c r="AH1104" s="231" t="s">
        <v>79</v>
      </c>
      <c r="AI1104" s="232"/>
      <c r="AJ1104" s="233" t="s">
        <v>80</v>
      </c>
      <c r="AK1104" s="234"/>
      <c r="AL1104" s="8"/>
      <c r="AM1104" s="52" t="s">
        <v>84</v>
      </c>
      <c r="AO1104" s="150" t="s">
        <v>85</v>
      </c>
      <c r="AP1104" s="149"/>
      <c r="AQ1104" s="44"/>
      <c r="AR1104" s="44"/>
      <c r="AS1104" s="44"/>
      <c r="AT1104" s="44"/>
    </row>
    <row r="1105" spans="2:46" ht="18.649999999999999" customHeight="1" thickTop="1" thickBot="1">
      <c r="D1105" s="37">
        <v>0</v>
      </c>
      <c r="E1105" s="41">
        <v>0</v>
      </c>
      <c r="F1105" s="39">
        <v>1</v>
      </c>
      <c r="G1105" s="40">
        <v>0</v>
      </c>
      <c r="I1105" s="37">
        <v>0</v>
      </c>
      <c r="J1105" s="41">
        <f t="shared" ref="J1105" si="3593">IF(0=(1-$J$8*$K$8*$B1102^2),10^14,$B1102*$K$8/(1-$J$8*$K$8*$B1102^2))</f>
        <v>-0.35013195516476825</v>
      </c>
      <c r="K1105" s="39">
        <v>1</v>
      </c>
      <c r="L1105" s="40">
        <v>0</v>
      </c>
      <c r="N1105" s="37">
        <f t="shared" ref="N1105" si="3594">D1105*I1102+F1105*I1105-E1105*J1102-G1105*J1105</f>
        <v>0</v>
      </c>
      <c r="O1105" s="41">
        <f t="shared" ref="O1105" si="3595">(D1105*J1102+E1105*I1102+F1105*J1105+G1105*I1105)</f>
        <v>-0.35013195516476825</v>
      </c>
      <c r="P1105" s="39">
        <f t="shared" ref="P1105" si="3596">D1105*K1102+F1105*K1105-E1105*L1102-G1105*L1105</f>
        <v>1</v>
      </c>
      <c r="Q1105" s="40">
        <f t="shared" ref="Q1105" si="3597">(D1105*L1102+E1105*K1102+F1105*L1105+G1105*K1105)</f>
        <v>0</v>
      </c>
      <c r="S1105" s="37">
        <v>0</v>
      </c>
      <c r="T1105" s="41">
        <v>0</v>
      </c>
      <c r="U1105" s="39">
        <v>1</v>
      </c>
      <c r="V1105" s="40">
        <v>0</v>
      </c>
      <c r="X1105" s="37">
        <f t="shared" ref="X1105" si="3598">N1105*S1102+P1105*S1105-O1105*T1102-Q1105*T1105</f>
        <v>0</v>
      </c>
      <c r="Y1105" s="41">
        <f t="shared" ref="Y1105" si="3599">(N1105*T1102+O1105*S1102+P1105*T1105+Q1105*S1105)</f>
        <v>-0.35013195516476825</v>
      </c>
      <c r="Z1105" s="39">
        <f t="shared" ref="Z1105" si="3600">N1105*U1102+P1105*U1105-O1105*V1102-Q1105*V1105</f>
        <v>0.86130120922906528</v>
      </c>
      <c r="AA1105" s="40">
        <f t="shared" ref="AA1105" si="3601">(N1105*V1102+O1105*U1102+P1105*V1105+Q1105*U1105)</f>
        <v>0</v>
      </c>
      <c r="AB1105" s="8"/>
      <c r="AC1105" s="37">
        <v>0</v>
      </c>
      <c r="AD1105" s="40">
        <f>-1/($AD$8*$B1102)</f>
        <v>-0.25568037974683538</v>
      </c>
      <c r="AE1105" s="39">
        <v>1</v>
      </c>
      <c r="AF1105" s="40">
        <v>0</v>
      </c>
      <c r="AH1105" s="37">
        <f>X1105*AC1102+Z1105*AC1105-Y1105*AD1102-AA1105*AD1105</f>
        <v>0</v>
      </c>
      <c r="AI1105" s="41">
        <f>(X1105*AD1102+Y1105*AC1102+Z1105*AD1105+AA1105*AC1105)</f>
        <v>-0.57034977541686416</v>
      </c>
      <c r="AJ1105" s="39">
        <f>X1105*AE1102+Z1105*AE1105-Y1105*AF1102-AA1105*AF1105</f>
        <v>0.86130120922906528</v>
      </c>
      <c r="AK1105" s="40">
        <f>(X1105*AF1102+Y1105*AE1102+Z1105*AF1105+AA1105*AE1105)</f>
        <v>0</v>
      </c>
      <c r="AL1105" s="8"/>
      <c r="AM1105" s="54">
        <f t="shared" ref="AM1105" si="3602">(180/PI())*ATAN(-1*(($AH1093*AI1102+AK1102+$AH$8*AI1105+AK1105)/($AH$8*AH1102+AJ1102+$AH$8*AH1105+AJ1105)))</f>
        <v>34.744456247710289</v>
      </c>
      <c r="AO1105" s="151">
        <f t="shared" ref="AO1105" si="3603">20*LOG(((($AH$8*AH1102+AJ1102-$AH$8*AH1105-AJ1105)^2+($AH$8*AI1102+AK1102-$AH$8*AI1105-AK1105)^2)/(($AH$8*AH1102+AJ1102+$AH$8*AH1105+AJ1105)^2+($AH$8*AI1102+AK1102+$AH$8*AI1105+AK1105)^2))^0.5)</f>
        <v>-28.190814167927982</v>
      </c>
      <c r="AP1105" s="149"/>
      <c r="AQ1105" s="44"/>
      <c r="AR1105" s="44"/>
      <c r="AS1105" s="44"/>
      <c r="AT1105" s="44"/>
    </row>
    <row r="1106" spans="2:46" ht="18.649999999999999" customHeight="1">
      <c r="AO1106" s="48"/>
    </row>
    <row r="1107" spans="2:46" ht="18.649999999999999" customHeight="1" thickBot="1">
      <c r="E1107" s="29" t="s">
        <v>9</v>
      </c>
      <c r="J1107" s="29" t="s">
        <v>10</v>
      </c>
      <c r="O1107" s="29" t="s">
        <v>11</v>
      </c>
      <c r="T1107" s="29" t="s">
        <v>12</v>
      </c>
      <c r="Y1107" s="29" t="s">
        <v>13</v>
      </c>
      <c r="AD1107" s="29" t="s">
        <v>12</v>
      </c>
      <c r="AI1107" s="29" t="s">
        <v>81</v>
      </c>
    </row>
    <row r="1108" spans="2:46" ht="18.649999999999999" customHeight="1" thickBot="1">
      <c r="B1108" s="28"/>
      <c r="D1108" s="227" t="s">
        <v>70</v>
      </c>
      <c r="E1108" s="228"/>
      <c r="F1108" s="229" t="s">
        <v>71</v>
      </c>
      <c r="G1108" s="230"/>
      <c r="H1108" s="203"/>
      <c r="I1108" s="231" t="s">
        <v>15</v>
      </c>
      <c r="J1108" s="232"/>
      <c r="K1108" s="233" t="s">
        <v>16</v>
      </c>
      <c r="L1108" s="234"/>
      <c r="M1108" s="30"/>
      <c r="N1108" s="231" t="s">
        <v>72</v>
      </c>
      <c r="O1108" s="232"/>
      <c r="P1108" s="233" t="s">
        <v>73</v>
      </c>
      <c r="Q1108" s="234"/>
      <c r="R1108" s="30"/>
      <c r="S1108" s="227" t="s">
        <v>74</v>
      </c>
      <c r="T1108" s="228"/>
      <c r="U1108" s="229" t="s">
        <v>75</v>
      </c>
      <c r="V1108" s="230"/>
      <c r="W1108" s="8"/>
      <c r="X1108" s="231" t="s">
        <v>76</v>
      </c>
      <c r="Y1108" s="232"/>
      <c r="Z1108" s="233" t="s">
        <v>77</v>
      </c>
      <c r="AA1108" s="234"/>
      <c r="AB1108" s="8"/>
      <c r="AC1108" s="231" t="s">
        <v>78</v>
      </c>
      <c r="AD1108" s="232"/>
      <c r="AE1108" s="233" t="s">
        <v>17</v>
      </c>
      <c r="AF1108" s="234"/>
      <c r="AG1108" s="8"/>
      <c r="AH1108" s="231" t="s">
        <v>79</v>
      </c>
      <c r="AI1108" s="232"/>
      <c r="AJ1108" s="233" t="s">
        <v>80</v>
      </c>
      <c r="AK1108" s="234"/>
      <c r="AL1108" s="8"/>
      <c r="AM1108" s="35" t="s">
        <v>82</v>
      </c>
      <c r="AO1108" s="147" t="s">
        <v>83</v>
      </c>
      <c r="AP1108" s="4"/>
      <c r="AQ1108" s="44"/>
      <c r="AR1108" s="44"/>
      <c r="AS1108" s="44"/>
      <c r="AT1108" s="44"/>
    </row>
    <row r="1109" spans="2:46" ht="18.649999999999999" customHeight="1" thickTop="1" thickBot="1">
      <c r="B1109" s="55">
        <v>3.18</v>
      </c>
      <c r="D1109" s="37">
        <v>1</v>
      </c>
      <c r="E1109" s="38">
        <v>0</v>
      </c>
      <c r="F1109" s="39">
        <v>0</v>
      </c>
      <c r="G1109" s="40">
        <f t="shared" ref="G1109" si="3604">-1/($E$8*$B1109)</f>
        <v>-0.20099999999999998</v>
      </c>
      <c r="I1109" s="37">
        <v>1</v>
      </c>
      <c r="J1109" s="41">
        <v>0</v>
      </c>
      <c r="K1109" s="39">
        <v>0</v>
      </c>
      <c r="L1109" s="40">
        <v>0</v>
      </c>
      <c r="N1109" s="37">
        <f t="shared" ref="N1109" si="3605">D1109*I1109+F1109*I1112-E1109*J1109-G1109*J1112</f>
        <v>0.93008504398198044</v>
      </c>
      <c r="O1109" s="41">
        <f t="shared" ref="O1109" si="3606">(D1109*J1109+E1109*I1109+F1109*J1112+G1109*I1112)</f>
        <v>0</v>
      </c>
      <c r="P1109" s="39">
        <f t="shared" ref="P1109" si="3607">D1109*K1109+F1109*K1112-E1109*L1109-G1109*L1112</f>
        <v>0</v>
      </c>
      <c r="Q1109" s="40">
        <f t="shared" ref="Q1109" si="3608">(D1109*L1109+E1109*K1109+F1109*L1112+G1109*K1112)</f>
        <v>-0.20099999999999998</v>
      </c>
      <c r="S1109" s="37">
        <v>1</v>
      </c>
      <c r="T1109" s="38">
        <v>0</v>
      </c>
      <c r="U1109" s="39">
        <v>0</v>
      </c>
      <c r="V1109" s="40">
        <f t="shared" ref="V1109" si="3609">-1/($T$8*$B1109)</f>
        <v>-0.3936415094339622</v>
      </c>
      <c r="X1109" s="37">
        <f t="shared" ref="X1109" si="3610">N1109*S1109+P1109*S1112-O1109*T1109-Q1109*T1112</f>
        <v>0.93008504398198044</v>
      </c>
      <c r="Y1109" s="41">
        <f t="shared" ref="Y1109" si="3611">(N1109*T1109+O1109*S1109+P1109*T1112+Q1109*S1112)</f>
        <v>0</v>
      </c>
      <c r="Z1109" s="39">
        <f t="shared" ref="Z1109" si="3612">N1109*U1109+P1109*U1112-O1109*V1109-Q1109*V1112</f>
        <v>0</v>
      </c>
      <c r="AA1109" s="40">
        <f t="shared" ref="AA1109" si="3613">(N1109*V1109+O1109*U1109+P1109*V1112+Q1109*U1112)</f>
        <v>-0.56712008061501984</v>
      </c>
      <c r="AB1109" s="8"/>
      <c r="AC1109" s="37">
        <v>1</v>
      </c>
      <c r="AD1109" s="38">
        <v>0</v>
      </c>
      <c r="AE1109" s="39">
        <v>0</v>
      </c>
      <c r="AF1109" s="40">
        <v>0</v>
      </c>
      <c r="AH1109" s="37">
        <f>X1109*AC1109+Z1109*AC1112-Y1109*AD1109-AA1109*AD1112</f>
        <v>0.78599552538672723</v>
      </c>
      <c r="AI1109" s="41">
        <f>(X1109*AD1109+Y1109*AC1109+Z1109*AD1112+AA1109*AC1112)</f>
        <v>0</v>
      </c>
      <c r="AJ1109" s="39">
        <f>X1109*AE1109+Z1109*AE1112-Y1109*AF1109-AA1109*AF1112</f>
        <v>0</v>
      </c>
      <c r="AK1109" s="40">
        <f>(X1109*AF1109+Y1109*AE1109+Z1109*AF1112+AA1109*AE1112)</f>
        <v>-0.56712008061501984</v>
      </c>
      <c r="AL1109" s="8"/>
      <c r="AM1109" s="43">
        <f t="shared" ref="AM1109" si="3614">20*LOG((2*$AH$8)/(($AH$8*AH1109+AJ1109+$AH$8*AH1112+AJ1112)^2+($AH$8*AI1109+AK1109+$AH$8*AI1112+AK1112)^2)^0.5)</f>
        <v>-6.446251956268181E-3</v>
      </c>
      <c r="AO1109" s="148">
        <f t="shared" ref="AO1109" si="3615">((AH1109^2+AI1109^2)/(AH1112^2+AI1112^2))^0.5</f>
        <v>1.3859428993856504</v>
      </c>
      <c r="AP1109" s="4"/>
      <c r="AQ1109" s="44"/>
      <c r="AR1109" s="44"/>
      <c r="AS1109" s="44"/>
      <c r="AT1109" s="44"/>
    </row>
    <row r="1110" spans="2:46" ht="18.649999999999999" customHeight="1" thickBot="1">
      <c r="D1110" s="45"/>
      <c r="G1110" s="46"/>
      <c r="I1110" s="45"/>
      <c r="L1110" s="46"/>
      <c r="N1110" s="45"/>
      <c r="Q1110" s="46"/>
      <c r="S1110" s="45"/>
      <c r="V1110" s="46"/>
      <c r="X1110" s="45"/>
      <c r="AA1110" s="46"/>
      <c r="AC1110" s="45"/>
      <c r="AF1110" s="46"/>
      <c r="AH1110" s="45"/>
      <c r="AK1110" s="46"/>
      <c r="AO1110" s="149"/>
      <c r="AP1110" s="149"/>
      <c r="AQ1110" s="44"/>
      <c r="AR1110" s="44"/>
      <c r="AS1110" s="44"/>
      <c r="AT1110" s="44"/>
    </row>
    <row r="1111" spans="2:46" ht="18.649999999999999" customHeight="1" thickBot="1">
      <c r="D1111" s="227" t="s">
        <v>70</v>
      </c>
      <c r="E1111" s="228"/>
      <c r="F1111" s="229" t="s">
        <v>71</v>
      </c>
      <c r="G1111" s="230"/>
      <c r="H1111" s="203"/>
      <c r="I1111" s="231" t="s">
        <v>15</v>
      </c>
      <c r="J1111" s="232"/>
      <c r="K1111" s="233" t="s">
        <v>16</v>
      </c>
      <c r="L1111" s="234"/>
      <c r="M1111" s="30"/>
      <c r="N1111" s="231" t="s">
        <v>72</v>
      </c>
      <c r="O1111" s="232"/>
      <c r="P1111" s="233" t="s">
        <v>73</v>
      </c>
      <c r="Q1111" s="234"/>
      <c r="R1111" s="30"/>
      <c r="S1111" s="227" t="s">
        <v>74</v>
      </c>
      <c r="T1111" s="228"/>
      <c r="U1111" s="229" t="s">
        <v>75</v>
      </c>
      <c r="V1111" s="230"/>
      <c r="W1111" s="8"/>
      <c r="X1111" s="231" t="s">
        <v>76</v>
      </c>
      <c r="Y1111" s="232"/>
      <c r="Z1111" s="233" t="s">
        <v>77</v>
      </c>
      <c r="AA1111" s="234"/>
      <c r="AB1111" s="8"/>
      <c r="AC1111" s="231" t="s">
        <v>78</v>
      </c>
      <c r="AD1111" s="232"/>
      <c r="AE1111" s="233" t="s">
        <v>17</v>
      </c>
      <c r="AF1111" s="234"/>
      <c r="AG1111" s="8"/>
      <c r="AH1111" s="231" t="s">
        <v>79</v>
      </c>
      <c r="AI1111" s="232"/>
      <c r="AJ1111" s="233" t="s">
        <v>80</v>
      </c>
      <c r="AK1111" s="234"/>
      <c r="AL1111" s="8"/>
      <c r="AM1111" s="52" t="s">
        <v>84</v>
      </c>
      <c r="AO1111" s="150" t="s">
        <v>85</v>
      </c>
      <c r="AP1111" s="149"/>
      <c r="AQ1111" s="44"/>
      <c r="AR1111" s="44"/>
      <c r="AS1111" s="44"/>
      <c r="AT1111" s="44"/>
    </row>
    <row r="1112" spans="2:46" ht="18.649999999999999" customHeight="1" thickTop="1" thickBot="1">
      <c r="D1112" s="37">
        <v>0</v>
      </c>
      <c r="E1112" s="41">
        <v>0</v>
      </c>
      <c r="F1112" s="39">
        <v>1</v>
      </c>
      <c r="G1112" s="40">
        <v>0</v>
      </c>
      <c r="I1112" s="37">
        <v>0</v>
      </c>
      <c r="J1112" s="41">
        <f t="shared" ref="J1112" si="3616">IF(0=(1-$J$8*$K$8*$B1109^2),10^14,$B1109*$K$8/(1-$J$8*$K$8*$B1109^2))</f>
        <v>-0.34783560207969916</v>
      </c>
      <c r="K1112" s="39">
        <v>1</v>
      </c>
      <c r="L1112" s="40">
        <v>0</v>
      </c>
      <c r="N1112" s="37">
        <f t="shared" ref="N1112" si="3617">D1112*I1109+F1112*I1112-E1112*J1109-G1112*J1112</f>
        <v>0</v>
      </c>
      <c r="O1112" s="41">
        <f t="shared" ref="O1112" si="3618">(D1112*J1109+E1112*I1109+F1112*J1112+G1112*I1112)</f>
        <v>-0.34783560207969916</v>
      </c>
      <c r="P1112" s="39">
        <f t="shared" ref="P1112" si="3619">D1112*K1109+F1112*K1112-E1112*L1109-G1112*L1112</f>
        <v>1</v>
      </c>
      <c r="Q1112" s="40">
        <f t="shared" ref="Q1112" si="3620">(D1112*L1109+E1112*K1109+F1112*L1112+G1112*K1112)</f>
        <v>0</v>
      </c>
      <c r="S1112" s="37">
        <v>0</v>
      </c>
      <c r="T1112" s="41">
        <v>0</v>
      </c>
      <c r="U1112" s="39">
        <v>1</v>
      </c>
      <c r="V1112" s="40">
        <v>0</v>
      </c>
      <c r="X1112" s="37">
        <f t="shared" ref="X1112" si="3621">N1112*S1109+P1112*S1112-O1112*T1109-Q1112*T1112</f>
        <v>0</v>
      </c>
      <c r="Y1112" s="41">
        <f t="shared" ref="Y1112" si="3622">(N1112*T1109+O1112*S1109+P1112*T1112+Q1112*S1112)</f>
        <v>-0.34783560207969916</v>
      </c>
      <c r="Z1112" s="39">
        <f t="shared" ref="Z1112" si="3623">N1112*U1109+P1112*U1112-O1112*V1109-Q1112*V1112</f>
        <v>0.86307746856247625</v>
      </c>
      <c r="AA1112" s="40">
        <f t="shared" ref="AA1112" si="3624">(N1112*V1109+O1112*U1109+P1112*V1112+Q1112*U1112)</f>
        <v>0</v>
      </c>
      <c r="AB1112" s="8"/>
      <c r="AC1112" s="37">
        <v>0</v>
      </c>
      <c r="AD1112" s="40">
        <f>-1/($AD$8*$B1109)</f>
        <v>-0.2540723270440251</v>
      </c>
      <c r="AE1112" s="39">
        <v>1</v>
      </c>
      <c r="AF1112" s="40">
        <v>0</v>
      </c>
      <c r="AH1112" s="37">
        <f>X1112*AC1109+Z1112*AC1112-Y1112*AD1109-AA1112*AD1112</f>
        <v>0</v>
      </c>
      <c r="AI1112" s="41">
        <f>(X1112*AD1109+Y1112*AC1109+Z1112*AD1112+AA1112*AC1112)</f>
        <v>-0.56711970293663394</v>
      </c>
      <c r="AJ1112" s="39">
        <f>X1112*AE1109+Z1112*AE1112-Y1112*AF1109-AA1112*AF1112</f>
        <v>0.86307746856247625</v>
      </c>
      <c r="AK1112" s="40">
        <f>(X1112*AF1109+Y1112*AE1109+Z1112*AF1112+AA1112*AE1112)</f>
        <v>0</v>
      </c>
      <c r="AL1112" s="8"/>
      <c r="AM1112" s="54">
        <f t="shared" ref="AM1112" si="3625">(180/PI())*ATAN(-1*(($AH1100*AI1109+AK1109+$AH$8*AI1112+AK1112)/($AH$8*AH1109+AJ1109+$AH$8*AH1112+AJ1112)))</f>
        <v>34.520367305129021</v>
      </c>
      <c r="AO1112" s="151">
        <f t="shared" ref="AO1112" si="3626">20*LOG(((($AH$8*AH1109+AJ1109-$AH$8*AH1112-AJ1112)^2+($AH$8*AI1109+AK1109-$AH$8*AI1112-AK1112)^2)/(($AH$8*AH1109+AJ1109+$AH$8*AH1112+AJ1112)^2+($AH$8*AI1109+AK1109+$AH$8*AI1112+AK1112)^2))^0.5)</f>
        <v>-28.287993078190901</v>
      </c>
      <c r="AP1112" s="149"/>
      <c r="AQ1112" s="44"/>
      <c r="AR1112" s="44"/>
      <c r="AS1112" s="44"/>
      <c r="AT1112" s="44"/>
    </row>
    <row r="1113" spans="2:46" ht="18.649999999999999" customHeight="1">
      <c r="AO1113" s="48"/>
    </row>
    <row r="1114" spans="2:46" ht="18.649999999999999" customHeight="1" thickBot="1">
      <c r="E1114" s="29" t="s">
        <v>9</v>
      </c>
      <c r="J1114" s="29" t="s">
        <v>10</v>
      </c>
      <c r="O1114" s="29" t="s">
        <v>11</v>
      </c>
      <c r="T1114" s="29" t="s">
        <v>12</v>
      </c>
      <c r="Y1114" s="29" t="s">
        <v>13</v>
      </c>
      <c r="AD1114" s="29" t="s">
        <v>12</v>
      </c>
      <c r="AI1114" s="29" t="s">
        <v>81</v>
      </c>
    </row>
    <row r="1115" spans="2:46" ht="18.649999999999999" customHeight="1" thickBot="1">
      <c r="B1115" s="28"/>
      <c r="D1115" s="227" t="s">
        <v>70</v>
      </c>
      <c r="E1115" s="228"/>
      <c r="F1115" s="229" t="s">
        <v>71</v>
      </c>
      <c r="G1115" s="230"/>
      <c r="H1115" s="203"/>
      <c r="I1115" s="231" t="s">
        <v>15</v>
      </c>
      <c r="J1115" s="232"/>
      <c r="K1115" s="233" t="s">
        <v>16</v>
      </c>
      <c r="L1115" s="234"/>
      <c r="M1115" s="30"/>
      <c r="N1115" s="231" t="s">
        <v>72</v>
      </c>
      <c r="O1115" s="232"/>
      <c r="P1115" s="233" t="s">
        <v>73</v>
      </c>
      <c r="Q1115" s="234"/>
      <c r="R1115" s="30"/>
      <c r="S1115" s="227" t="s">
        <v>74</v>
      </c>
      <c r="T1115" s="228"/>
      <c r="U1115" s="229" t="s">
        <v>75</v>
      </c>
      <c r="V1115" s="230"/>
      <c r="W1115" s="8"/>
      <c r="X1115" s="231" t="s">
        <v>76</v>
      </c>
      <c r="Y1115" s="232"/>
      <c r="Z1115" s="233" t="s">
        <v>77</v>
      </c>
      <c r="AA1115" s="234"/>
      <c r="AB1115" s="8"/>
      <c r="AC1115" s="231" t="s">
        <v>78</v>
      </c>
      <c r="AD1115" s="232"/>
      <c r="AE1115" s="233" t="s">
        <v>17</v>
      </c>
      <c r="AF1115" s="234"/>
      <c r="AG1115" s="8"/>
      <c r="AH1115" s="231" t="s">
        <v>79</v>
      </c>
      <c r="AI1115" s="232"/>
      <c r="AJ1115" s="233" t="s">
        <v>80</v>
      </c>
      <c r="AK1115" s="234"/>
      <c r="AL1115" s="8"/>
      <c r="AM1115" s="35" t="s">
        <v>82</v>
      </c>
      <c r="AO1115" s="147" t="s">
        <v>83</v>
      </c>
      <c r="AP1115" s="4"/>
      <c r="AQ1115" s="44"/>
      <c r="AR1115" s="44"/>
      <c r="AS1115" s="44"/>
      <c r="AT1115" s="44"/>
    </row>
    <row r="1116" spans="2:46" ht="18.649999999999999" customHeight="1" thickTop="1" thickBot="1">
      <c r="B1116" s="55">
        <v>3.2</v>
      </c>
      <c r="D1116" s="37">
        <v>1</v>
      </c>
      <c r="E1116" s="38">
        <v>0</v>
      </c>
      <c r="F1116" s="39">
        <v>0</v>
      </c>
      <c r="G1116" s="40">
        <f t="shared" ref="G1116" si="3627">-1/($E$8*$B1116)</f>
        <v>-0.19974374999999997</v>
      </c>
      <c r="I1116" s="37">
        <v>1</v>
      </c>
      <c r="J1116" s="41">
        <v>0</v>
      </c>
      <c r="K1116" s="39">
        <v>0</v>
      </c>
      <c r="L1116" s="40">
        <v>0</v>
      </c>
      <c r="N1116" s="37">
        <f t="shared" ref="N1116" si="3628">D1116*I1116+F1116*I1119-E1116*J1116-G1116*J1119</f>
        <v>0.9309746015146021</v>
      </c>
      <c r="O1116" s="41">
        <f t="shared" ref="O1116" si="3629">(D1116*J1116+E1116*I1116+F1116*J1119+G1116*I1119)</f>
        <v>0</v>
      </c>
      <c r="P1116" s="39">
        <f t="shared" ref="P1116" si="3630">D1116*K1116+F1116*K1119-E1116*L1116-G1116*L1119</f>
        <v>0</v>
      </c>
      <c r="Q1116" s="40">
        <f t="shared" ref="Q1116" si="3631">(D1116*L1116+E1116*K1116+F1116*L1119+G1116*K1119)</f>
        <v>-0.19974374999999997</v>
      </c>
      <c r="S1116" s="37">
        <v>1</v>
      </c>
      <c r="T1116" s="38">
        <v>0</v>
      </c>
      <c r="U1116" s="39">
        <v>0</v>
      </c>
      <c r="V1116" s="40">
        <f t="shared" ref="V1116" si="3632">-1/($T$8*$B1116)</f>
        <v>-0.39118124999999992</v>
      </c>
      <c r="X1116" s="37">
        <f t="shared" ref="X1116" si="3633">N1116*S1116+P1116*S1119-O1116*T1116-Q1116*T1119</f>
        <v>0.9309746015146021</v>
      </c>
      <c r="Y1116" s="41">
        <f t="shared" ref="Y1116" si="3634">(N1116*T1116+O1116*S1116+P1116*T1119+Q1116*S1119)</f>
        <v>0</v>
      </c>
      <c r="Z1116" s="39">
        <f t="shared" ref="Z1116" si="3635">N1116*U1116+P1116*U1119-O1116*V1116-Q1116*V1119</f>
        <v>0</v>
      </c>
      <c r="AA1116" s="40">
        <f t="shared" ref="AA1116" si="3636">(N1116*V1116+O1116*U1116+P1116*V1119+Q1116*U1119)</f>
        <v>-0.56392355833873387</v>
      </c>
      <c r="AB1116" s="8"/>
      <c r="AC1116" s="37">
        <v>1</v>
      </c>
      <c r="AD1116" s="38">
        <v>0</v>
      </c>
      <c r="AE1116" s="39">
        <v>0</v>
      </c>
      <c r="AF1116" s="40">
        <v>0</v>
      </c>
      <c r="AH1116" s="37">
        <f>X1116*AC1116+Z1116*AC1119-Y1116*AD1116-AA1116*AD1119</f>
        <v>0.78859271433967082</v>
      </c>
      <c r="AI1116" s="41">
        <f>(X1116*AD1116+Y1116*AC1116+Z1116*AD1119+AA1116*AC1119)</f>
        <v>0</v>
      </c>
      <c r="AJ1116" s="39">
        <f>X1116*AE1116+Z1116*AE1119-Y1116*AF1116-AA1116*AF1119</f>
        <v>0</v>
      </c>
      <c r="AK1116" s="40">
        <f>(X1116*AF1116+Y1116*AE1116+Z1116*AF1119+AA1116*AE1119)</f>
        <v>-0.56392355833873387</v>
      </c>
      <c r="AL1116" s="8"/>
      <c r="AM1116" s="43">
        <f t="shared" ref="AM1116" si="3637">20*LOG((2*$AH$8)/(($AH$8*AH1116+AJ1116+$AH$8*AH1119+AJ1119)^2+($AH$8*AI1116+AK1116+$AH$8*AI1119+AK1119)^2)^0.5)</f>
        <v>-6.3041325321346294E-3</v>
      </c>
      <c r="AO1116" s="148">
        <f t="shared" ref="AO1116" si="3638">((AH1116^2+AI1116^2)/(AH1119^2+AI1119^2))^0.5</f>
        <v>1.3984044838119214</v>
      </c>
      <c r="AP1116" s="4"/>
      <c r="AQ1116" s="44"/>
      <c r="AR1116" s="44"/>
      <c r="AS1116" s="44"/>
      <c r="AT1116" s="44"/>
    </row>
    <row r="1117" spans="2:46" ht="18.649999999999999" customHeight="1" thickBot="1">
      <c r="D1117" s="45"/>
      <c r="G1117" s="46"/>
      <c r="I1117" s="45"/>
      <c r="L1117" s="46"/>
      <c r="N1117" s="45"/>
      <c r="Q1117" s="46"/>
      <c r="S1117" s="45"/>
      <c r="V1117" s="46"/>
      <c r="X1117" s="45"/>
      <c r="AA1117" s="46"/>
      <c r="AC1117" s="45"/>
      <c r="AF1117" s="46"/>
      <c r="AH1117" s="45"/>
      <c r="AK1117" s="46"/>
      <c r="AO1117" s="149"/>
      <c r="AP1117" s="149"/>
      <c r="AQ1117" s="44"/>
      <c r="AR1117" s="44"/>
      <c r="AS1117" s="44"/>
      <c r="AT1117" s="44"/>
    </row>
    <row r="1118" spans="2:46" ht="18.649999999999999" customHeight="1" thickBot="1">
      <c r="D1118" s="227" t="s">
        <v>70</v>
      </c>
      <c r="E1118" s="228"/>
      <c r="F1118" s="229" t="s">
        <v>71</v>
      </c>
      <c r="G1118" s="230"/>
      <c r="H1118" s="203"/>
      <c r="I1118" s="231" t="s">
        <v>15</v>
      </c>
      <c r="J1118" s="232"/>
      <c r="K1118" s="233" t="s">
        <v>16</v>
      </c>
      <c r="L1118" s="234"/>
      <c r="M1118" s="30"/>
      <c r="N1118" s="231" t="s">
        <v>72</v>
      </c>
      <c r="O1118" s="232"/>
      <c r="P1118" s="233" t="s">
        <v>73</v>
      </c>
      <c r="Q1118" s="234"/>
      <c r="R1118" s="30"/>
      <c r="S1118" s="227" t="s">
        <v>74</v>
      </c>
      <c r="T1118" s="228"/>
      <c r="U1118" s="229" t="s">
        <v>75</v>
      </c>
      <c r="V1118" s="230"/>
      <c r="W1118" s="8"/>
      <c r="X1118" s="231" t="s">
        <v>76</v>
      </c>
      <c r="Y1118" s="232"/>
      <c r="Z1118" s="233" t="s">
        <v>77</v>
      </c>
      <c r="AA1118" s="234"/>
      <c r="AB1118" s="8"/>
      <c r="AC1118" s="231" t="s">
        <v>78</v>
      </c>
      <c r="AD1118" s="232"/>
      <c r="AE1118" s="233" t="s">
        <v>17</v>
      </c>
      <c r="AF1118" s="234"/>
      <c r="AG1118" s="8"/>
      <c r="AH1118" s="231" t="s">
        <v>79</v>
      </c>
      <c r="AI1118" s="232"/>
      <c r="AJ1118" s="233" t="s">
        <v>80</v>
      </c>
      <c r="AK1118" s="234"/>
      <c r="AL1118" s="8"/>
      <c r="AM1118" s="52" t="s">
        <v>84</v>
      </c>
      <c r="AO1118" s="150" t="s">
        <v>85</v>
      </c>
      <c r="AP1118" s="149"/>
      <c r="AQ1118" s="44"/>
      <c r="AR1118" s="44"/>
      <c r="AS1118" s="44"/>
      <c r="AT1118" s="44"/>
    </row>
    <row r="1119" spans="2:46" ht="18.649999999999999" customHeight="1" thickTop="1" thickBot="1">
      <c r="D1119" s="37">
        <v>0</v>
      </c>
      <c r="E1119" s="41">
        <v>0</v>
      </c>
      <c r="F1119" s="39">
        <v>1</v>
      </c>
      <c r="G1119" s="40">
        <v>0</v>
      </c>
      <c r="I1119" s="37">
        <v>0</v>
      </c>
      <c r="J1119" s="41">
        <f t="shared" ref="J1119" si="3639">IF(0=(1-$J$8*$K$8*$B1116^2),10^14,$B1116*$K$8/(1-$J$8*$K$8*$B1116^2))</f>
        <v>-0.34556975367388421</v>
      </c>
      <c r="K1119" s="39">
        <v>1</v>
      </c>
      <c r="L1119" s="40">
        <v>0</v>
      </c>
      <c r="N1119" s="37">
        <f t="shared" ref="N1119" si="3640">D1119*I1116+F1119*I1119-E1119*J1116-G1119*J1119</f>
        <v>0</v>
      </c>
      <c r="O1119" s="41">
        <f t="shared" ref="O1119" si="3641">(D1119*J1116+E1119*I1116+F1119*J1119+G1119*I1119)</f>
        <v>-0.34556975367388421</v>
      </c>
      <c r="P1119" s="39">
        <f t="shared" ref="P1119" si="3642">D1119*K1116+F1119*K1119-E1119*L1116-G1119*L1119</f>
        <v>1</v>
      </c>
      <c r="Q1119" s="40">
        <f t="shared" ref="Q1119" si="3643">(D1119*L1116+E1119*K1116+F1119*L1119+G1119*K1119)</f>
        <v>0</v>
      </c>
      <c r="S1119" s="37">
        <v>0</v>
      </c>
      <c r="T1119" s="41">
        <v>0</v>
      </c>
      <c r="U1119" s="39">
        <v>1</v>
      </c>
      <c r="V1119" s="40">
        <v>0</v>
      </c>
      <c r="X1119" s="37">
        <f t="shared" ref="X1119" si="3644">N1119*S1116+P1119*S1119-O1119*T1116-Q1119*T1119</f>
        <v>0</v>
      </c>
      <c r="Y1119" s="41">
        <f t="shared" ref="Y1119" si="3645">(N1119*T1116+O1119*S1116+P1119*T1119+Q1119*S1119)</f>
        <v>-0.34556975367388421</v>
      </c>
      <c r="Z1119" s="39">
        <f t="shared" ref="Z1119" si="3646">N1119*U1116+P1119*U1119-O1119*V1116-Q1119*V1119</f>
        <v>0.86481959179565793</v>
      </c>
      <c r="AA1119" s="40">
        <f t="shared" ref="AA1119" si="3647">(N1119*V1116+O1119*U1116+P1119*V1119+Q1119*U1119)</f>
        <v>0</v>
      </c>
      <c r="AB1119" s="8"/>
      <c r="AC1119" s="37">
        <v>0</v>
      </c>
      <c r="AD1119" s="40">
        <f>-1/($AD$8*$B1116)</f>
        <v>-0.25248437499999998</v>
      </c>
      <c r="AE1119" s="39">
        <v>1</v>
      </c>
      <c r="AF1119" s="40">
        <v>0</v>
      </c>
      <c r="AH1119" s="37">
        <f>X1119*AC1116+Z1119*AC1119-Y1119*AD1116-AA1119*AD1119</f>
        <v>0</v>
      </c>
      <c r="AI1119" s="41">
        <f>(X1119*AD1116+Y1119*AC1116+Z1119*AD1119+AA1119*AC1119)</f>
        <v>-0.56392318779616601</v>
      </c>
      <c r="AJ1119" s="39">
        <f>X1119*AE1116+Z1119*AE1119-Y1119*AF1116-AA1119*AF1119</f>
        <v>0.86481959179565793</v>
      </c>
      <c r="AK1119" s="40">
        <f>(X1119*AF1116+Y1119*AE1116+Z1119*AF1119+AA1119*AE1119)</f>
        <v>0</v>
      </c>
      <c r="AL1119" s="8"/>
      <c r="AM1119" s="54">
        <f t="shared" ref="AM1119" si="3648">(180/PI())*ATAN(-1*(($AH1107*AI1116+AK1116+$AH$8*AI1119+AK1119)/($AH$8*AH1116+AJ1116+$AH$8*AH1119+AJ1119)))</f>
        <v>34.299180385758532</v>
      </c>
      <c r="AO1119" s="151">
        <f t="shared" ref="AO1119" si="3649">20*LOG(((($AH$8*AH1116+AJ1116-$AH$8*AH1119-AJ1119)^2+($AH$8*AI1116+AK1116-$AH$8*AI1119-AK1119)^2)/(($AH$8*AH1116+AJ1116+$AH$8*AH1119+AJ1119)^2+($AH$8*AI1116+AK1116+$AH$8*AI1119+AK1119)^2))^0.5)</f>
        <v>-28.384741450232287</v>
      </c>
      <c r="AP1119" s="149"/>
      <c r="AQ1119" s="44"/>
      <c r="AR1119" s="44"/>
      <c r="AS1119" s="44"/>
      <c r="AT1119" s="44"/>
    </row>
    <row r="1120" spans="2:46" ht="18.649999999999999" customHeight="1">
      <c r="AO1120" s="48"/>
    </row>
    <row r="1121" spans="2:46" ht="18.649999999999999" customHeight="1" thickBot="1">
      <c r="E1121" s="29" t="s">
        <v>9</v>
      </c>
      <c r="J1121" s="29" t="s">
        <v>10</v>
      </c>
      <c r="O1121" s="29" t="s">
        <v>11</v>
      </c>
      <c r="T1121" s="29" t="s">
        <v>12</v>
      </c>
      <c r="Y1121" s="29" t="s">
        <v>13</v>
      </c>
      <c r="AD1121" s="29" t="s">
        <v>12</v>
      </c>
      <c r="AI1121" s="29" t="s">
        <v>81</v>
      </c>
    </row>
    <row r="1122" spans="2:46" ht="18.649999999999999" customHeight="1" thickBot="1">
      <c r="B1122" s="28"/>
      <c r="D1122" s="227" t="s">
        <v>70</v>
      </c>
      <c r="E1122" s="228"/>
      <c r="F1122" s="229" t="s">
        <v>71</v>
      </c>
      <c r="G1122" s="230"/>
      <c r="H1122" s="203"/>
      <c r="I1122" s="231" t="s">
        <v>15</v>
      </c>
      <c r="J1122" s="232"/>
      <c r="K1122" s="233" t="s">
        <v>16</v>
      </c>
      <c r="L1122" s="234"/>
      <c r="M1122" s="30"/>
      <c r="N1122" s="231" t="s">
        <v>72</v>
      </c>
      <c r="O1122" s="232"/>
      <c r="P1122" s="233" t="s">
        <v>73</v>
      </c>
      <c r="Q1122" s="234"/>
      <c r="R1122" s="30"/>
      <c r="S1122" s="227" t="s">
        <v>74</v>
      </c>
      <c r="T1122" s="228"/>
      <c r="U1122" s="229" t="s">
        <v>75</v>
      </c>
      <c r="V1122" s="230"/>
      <c r="W1122" s="8"/>
      <c r="X1122" s="231" t="s">
        <v>76</v>
      </c>
      <c r="Y1122" s="232"/>
      <c r="Z1122" s="233" t="s">
        <v>77</v>
      </c>
      <c r="AA1122" s="234"/>
      <c r="AB1122" s="8"/>
      <c r="AC1122" s="231" t="s">
        <v>78</v>
      </c>
      <c r="AD1122" s="232"/>
      <c r="AE1122" s="233" t="s">
        <v>17</v>
      </c>
      <c r="AF1122" s="234"/>
      <c r="AG1122" s="8"/>
      <c r="AH1122" s="231" t="s">
        <v>79</v>
      </c>
      <c r="AI1122" s="232"/>
      <c r="AJ1122" s="233" t="s">
        <v>80</v>
      </c>
      <c r="AK1122" s="234"/>
      <c r="AL1122" s="8"/>
      <c r="AM1122" s="35" t="s">
        <v>82</v>
      </c>
      <c r="AO1122" s="147" t="s">
        <v>83</v>
      </c>
      <c r="AP1122" s="4"/>
      <c r="AQ1122" s="44"/>
      <c r="AR1122" s="44"/>
      <c r="AS1122" s="44"/>
      <c r="AT1122" s="44"/>
    </row>
    <row r="1123" spans="2:46" ht="18.649999999999999" customHeight="1" thickTop="1" thickBot="1">
      <c r="B1123" s="55">
        <v>3.22</v>
      </c>
      <c r="D1123" s="37">
        <v>1</v>
      </c>
      <c r="E1123" s="38">
        <v>0</v>
      </c>
      <c r="F1123" s="39">
        <v>0</v>
      </c>
      <c r="G1123" s="40">
        <f t="shared" ref="G1123" si="3650">-1/($E$8*$B1123)</f>
        <v>-0.19850310559006207</v>
      </c>
      <c r="I1123" s="37">
        <v>1</v>
      </c>
      <c r="J1123" s="41">
        <v>0</v>
      </c>
      <c r="K1123" s="39">
        <v>0</v>
      </c>
      <c r="L1123" s="40">
        <v>0</v>
      </c>
      <c r="N1123" s="37">
        <f t="shared" ref="N1123" si="3651">D1123*I1123+F1123*I1126-E1123*J1123-G1123*J1126</f>
        <v>0.93184717530253636</v>
      </c>
      <c r="O1123" s="41">
        <f t="shared" ref="O1123" si="3652">(D1123*J1123+E1123*I1123+F1123*J1126+G1123*I1126)</f>
        <v>0</v>
      </c>
      <c r="P1123" s="39">
        <f t="shared" ref="P1123" si="3653">D1123*K1123+F1123*K1126-E1123*L1123-G1123*L1126</f>
        <v>0</v>
      </c>
      <c r="Q1123" s="40">
        <f t="shared" ref="Q1123" si="3654">(D1123*L1123+E1123*K1123+F1123*L1126+G1123*K1126)</f>
        <v>-0.19850310559006207</v>
      </c>
      <c r="S1123" s="37">
        <v>1</v>
      </c>
      <c r="T1123" s="38">
        <v>0</v>
      </c>
      <c r="U1123" s="39">
        <v>0</v>
      </c>
      <c r="V1123" s="40">
        <f t="shared" ref="V1123" si="3655">-1/($T$8*$B1123)</f>
        <v>-0.38875155279503099</v>
      </c>
      <c r="X1123" s="37">
        <f t="shared" ref="X1123" si="3656">N1123*S1123+P1123*S1126-O1123*T1123-Q1123*T1126</f>
        <v>0.93184717530253636</v>
      </c>
      <c r="Y1123" s="41">
        <f t="shared" ref="Y1123" si="3657">(N1123*T1123+O1123*S1123+P1123*T1126+Q1123*S1126)</f>
        <v>0</v>
      </c>
      <c r="Z1123" s="39">
        <f t="shared" ref="Z1123" si="3658">N1123*U1123+P1123*U1126-O1123*V1123-Q1123*V1126</f>
        <v>0</v>
      </c>
      <c r="AA1123" s="40">
        <f t="shared" ref="AA1123" si="3659">(N1123*V1123+O1123*U1123+P1123*V1126+Q1123*U1126)</f>
        <v>-0.56076014195658652</v>
      </c>
      <c r="AB1123" s="8"/>
      <c r="AC1123" s="37">
        <v>1</v>
      </c>
      <c r="AD1123" s="38">
        <v>0</v>
      </c>
      <c r="AE1123" s="39">
        <v>0</v>
      </c>
      <c r="AF1123" s="40">
        <v>0</v>
      </c>
      <c r="AH1123" s="37">
        <f>X1123*AC1123+Z1123*AC1126-Y1123*AD1123-AA1123*AD1126</f>
        <v>0.79114339993178362</v>
      </c>
      <c r="AI1123" s="41">
        <f>(X1123*AD1123+Y1123*AC1123+Z1123*AD1126+AA1123*AC1126)</f>
        <v>0</v>
      </c>
      <c r="AJ1123" s="39">
        <f>X1123*AE1123+Z1123*AE1126-Y1123*AF1123-AA1123*AF1126</f>
        <v>0</v>
      </c>
      <c r="AK1123" s="40">
        <f>(X1123*AF1123+Y1123*AE1123+Z1123*AF1126+AA1123*AE1126)</f>
        <v>-0.56076014195658652</v>
      </c>
      <c r="AL1123" s="8"/>
      <c r="AM1123" s="43">
        <f t="shared" ref="AM1123" si="3660">20*LOG((2*$AH$8)/(($AH$8*AH1123+AJ1123+$AH$8*AH1126+AJ1126)^2+($AH$8*AI1123+AK1123+$AH$8*AI1126+AK1126)^2)^0.5)</f>
        <v>-6.1657582771263864E-3</v>
      </c>
      <c r="AO1123" s="148">
        <f t="shared" ref="AO1123" si="3661">((AH1123^2+AI1123^2)/(AH1126^2+AI1126^2))^0.5</f>
        <v>1.4108419156427867</v>
      </c>
      <c r="AP1123" s="4"/>
      <c r="AQ1123" s="44"/>
      <c r="AR1123" s="44"/>
      <c r="AS1123" s="44"/>
      <c r="AT1123" s="44"/>
    </row>
    <row r="1124" spans="2:46" ht="18.649999999999999" customHeight="1" thickBot="1">
      <c r="D1124" s="45"/>
      <c r="G1124" s="46"/>
      <c r="I1124" s="45"/>
      <c r="L1124" s="46"/>
      <c r="N1124" s="45"/>
      <c r="Q1124" s="46"/>
      <c r="S1124" s="45"/>
      <c r="V1124" s="46"/>
      <c r="X1124" s="45"/>
      <c r="AA1124" s="46"/>
      <c r="AC1124" s="45"/>
      <c r="AF1124" s="46"/>
      <c r="AH1124" s="45"/>
      <c r="AK1124" s="46"/>
      <c r="AO1124" s="149"/>
      <c r="AP1124" s="149"/>
      <c r="AQ1124" s="44"/>
      <c r="AR1124" s="44"/>
      <c r="AS1124" s="44"/>
      <c r="AT1124" s="44"/>
    </row>
    <row r="1125" spans="2:46" ht="18.649999999999999" customHeight="1" thickBot="1">
      <c r="D1125" s="227" t="s">
        <v>70</v>
      </c>
      <c r="E1125" s="228"/>
      <c r="F1125" s="229" t="s">
        <v>71</v>
      </c>
      <c r="G1125" s="230"/>
      <c r="H1125" s="203"/>
      <c r="I1125" s="231" t="s">
        <v>15</v>
      </c>
      <c r="J1125" s="232"/>
      <c r="K1125" s="233" t="s">
        <v>16</v>
      </c>
      <c r="L1125" s="234"/>
      <c r="M1125" s="30"/>
      <c r="N1125" s="231" t="s">
        <v>72</v>
      </c>
      <c r="O1125" s="232"/>
      <c r="P1125" s="233" t="s">
        <v>73</v>
      </c>
      <c r="Q1125" s="234"/>
      <c r="R1125" s="30"/>
      <c r="S1125" s="227" t="s">
        <v>74</v>
      </c>
      <c r="T1125" s="228"/>
      <c r="U1125" s="229" t="s">
        <v>75</v>
      </c>
      <c r="V1125" s="230"/>
      <c r="W1125" s="8"/>
      <c r="X1125" s="231" t="s">
        <v>76</v>
      </c>
      <c r="Y1125" s="232"/>
      <c r="Z1125" s="233" t="s">
        <v>77</v>
      </c>
      <c r="AA1125" s="234"/>
      <c r="AB1125" s="8"/>
      <c r="AC1125" s="231" t="s">
        <v>78</v>
      </c>
      <c r="AD1125" s="232"/>
      <c r="AE1125" s="233" t="s">
        <v>17</v>
      </c>
      <c r="AF1125" s="234"/>
      <c r="AG1125" s="8"/>
      <c r="AH1125" s="231" t="s">
        <v>79</v>
      </c>
      <c r="AI1125" s="232"/>
      <c r="AJ1125" s="233" t="s">
        <v>80</v>
      </c>
      <c r="AK1125" s="234"/>
      <c r="AL1125" s="8"/>
      <c r="AM1125" s="52" t="s">
        <v>84</v>
      </c>
      <c r="AO1125" s="150" t="s">
        <v>85</v>
      </c>
      <c r="AP1125" s="149"/>
      <c r="AQ1125" s="44"/>
      <c r="AR1125" s="44"/>
      <c r="AS1125" s="44"/>
      <c r="AT1125" s="44"/>
    </row>
    <row r="1126" spans="2:46" ht="18.649999999999999" customHeight="1" thickTop="1" thickBot="1">
      <c r="D1126" s="37">
        <v>0</v>
      </c>
      <c r="E1126" s="41">
        <v>0</v>
      </c>
      <c r="F1126" s="39">
        <v>1</v>
      </c>
      <c r="G1126" s="40">
        <v>0</v>
      </c>
      <c r="I1126" s="37">
        <v>0</v>
      </c>
      <c r="J1126" s="41">
        <f t="shared" ref="J1126" si="3662">IF(0=(1-$J$8*$K$8*$B1123^2),10^14,$B1123*$K$8/(1-$J$8*$K$8*$B1123^2))</f>
        <v>-0.34333379568483541</v>
      </c>
      <c r="K1126" s="39">
        <v>1</v>
      </c>
      <c r="L1126" s="40">
        <v>0</v>
      </c>
      <c r="N1126" s="37">
        <f t="shared" ref="N1126" si="3663">D1126*I1123+F1126*I1126-E1126*J1123-G1126*J1126</f>
        <v>0</v>
      </c>
      <c r="O1126" s="41">
        <f t="shared" ref="O1126" si="3664">(D1126*J1123+E1126*I1123+F1126*J1126+G1126*I1126)</f>
        <v>-0.34333379568483541</v>
      </c>
      <c r="P1126" s="39">
        <f t="shared" ref="P1126" si="3665">D1126*K1123+F1126*K1126-E1126*L1123-G1126*L1126</f>
        <v>1</v>
      </c>
      <c r="Q1126" s="40">
        <f t="shared" ref="Q1126" si="3666">(D1126*L1123+E1126*K1123+F1126*L1126+G1126*K1126)</f>
        <v>0</v>
      </c>
      <c r="S1126" s="37">
        <v>0</v>
      </c>
      <c r="T1126" s="41">
        <v>0</v>
      </c>
      <c r="U1126" s="39">
        <v>1</v>
      </c>
      <c r="V1126" s="40">
        <v>0</v>
      </c>
      <c r="X1126" s="37">
        <f t="shared" ref="X1126" si="3667">N1126*S1123+P1126*S1126-O1126*T1123-Q1126*T1126</f>
        <v>0</v>
      </c>
      <c r="Y1126" s="41">
        <f t="shared" ref="Y1126" si="3668">(N1126*T1123+O1126*S1123+P1126*T1126+Q1126*S1126)</f>
        <v>-0.34333379568483541</v>
      </c>
      <c r="Z1126" s="39">
        <f t="shared" ref="Z1126" si="3669">N1126*U1123+P1126*U1126-O1126*V1123-Q1126*V1126</f>
        <v>0.86652845380050836</v>
      </c>
      <c r="AA1126" s="40">
        <f t="shared" ref="AA1126" si="3670">(N1126*V1123+O1126*U1123+P1126*V1126+Q1126*U1126)</f>
        <v>0</v>
      </c>
      <c r="AB1126" s="8"/>
      <c r="AC1126" s="37">
        <v>0</v>
      </c>
      <c r="AD1126" s="40">
        <f>-1/($AD$8*$B1123)</f>
        <v>-0.25091614906832294</v>
      </c>
      <c r="AE1126" s="39">
        <v>1</v>
      </c>
      <c r="AF1126" s="40">
        <v>0</v>
      </c>
      <c r="AH1126" s="37">
        <f>X1126*AC1123+Z1126*AC1126-Y1126*AD1123-AA1126*AD1126</f>
        <v>0</v>
      </c>
      <c r="AI1126" s="41">
        <f>(X1126*AD1123+Y1126*AC1123+Z1126*AD1126+AA1126*AC1126)</f>
        <v>-0.5607597783705871</v>
      </c>
      <c r="AJ1126" s="39">
        <f>X1126*AE1123+Z1126*AE1126-Y1126*AF1123-AA1126*AF1126</f>
        <v>0.86652845380050836</v>
      </c>
      <c r="AK1126" s="40">
        <f>(X1126*AF1123+Y1126*AE1123+Z1126*AF1126+AA1126*AE1126)</f>
        <v>0</v>
      </c>
      <c r="AL1126" s="8"/>
      <c r="AM1126" s="54">
        <f t="shared" ref="AM1126" si="3671">(180/PI())*ATAN(-1*(($AH1114*AI1123+AK1123+$AH$8*AI1126+AK1126)/($AH$8*AH1123+AJ1123+$AH$8*AH1126+AJ1126)))</f>
        <v>34.080838975308282</v>
      </c>
      <c r="AO1126" s="151">
        <f t="shared" ref="AO1126" si="3672">20*LOG(((($AH$8*AH1123+AJ1123-$AH$8*AH1126-AJ1126)^2+($AH$8*AI1123+AK1123-$AH$8*AI1126-AK1126)^2)/(($AH$8*AH1123+AJ1123+$AH$8*AH1126+AJ1126)^2+($AH$8*AI1123+AK1123+$AH$8*AI1126+AK1126)^2))^0.5)</f>
        <v>-28.481060681318514</v>
      </c>
      <c r="AP1126" s="149"/>
      <c r="AQ1126" s="44"/>
      <c r="AR1126" s="44"/>
      <c r="AS1126" s="44"/>
      <c r="AT1126" s="44"/>
    </row>
    <row r="1127" spans="2:46" ht="18.649999999999999" customHeight="1">
      <c r="AO1127" s="48"/>
    </row>
    <row r="1128" spans="2:46" ht="18.649999999999999" customHeight="1" thickBot="1">
      <c r="E1128" s="29" t="s">
        <v>9</v>
      </c>
      <c r="J1128" s="29" t="s">
        <v>10</v>
      </c>
      <c r="O1128" s="29" t="s">
        <v>11</v>
      </c>
      <c r="T1128" s="29" t="s">
        <v>12</v>
      </c>
      <c r="Y1128" s="29" t="s">
        <v>13</v>
      </c>
      <c r="AD1128" s="29" t="s">
        <v>12</v>
      </c>
      <c r="AI1128" s="29" t="s">
        <v>81</v>
      </c>
    </row>
    <row r="1129" spans="2:46" ht="18.649999999999999" customHeight="1" thickBot="1">
      <c r="B1129" s="28"/>
      <c r="D1129" s="227" t="s">
        <v>70</v>
      </c>
      <c r="E1129" s="228"/>
      <c r="F1129" s="229" t="s">
        <v>71</v>
      </c>
      <c r="G1129" s="230"/>
      <c r="H1129" s="203"/>
      <c r="I1129" s="231" t="s">
        <v>15</v>
      </c>
      <c r="J1129" s="232"/>
      <c r="K1129" s="233" t="s">
        <v>16</v>
      </c>
      <c r="L1129" s="234"/>
      <c r="M1129" s="30"/>
      <c r="N1129" s="231" t="s">
        <v>72</v>
      </c>
      <c r="O1129" s="232"/>
      <c r="P1129" s="233" t="s">
        <v>73</v>
      </c>
      <c r="Q1129" s="234"/>
      <c r="R1129" s="30"/>
      <c r="S1129" s="227" t="s">
        <v>74</v>
      </c>
      <c r="T1129" s="228"/>
      <c r="U1129" s="229" t="s">
        <v>75</v>
      </c>
      <c r="V1129" s="230"/>
      <c r="W1129" s="8"/>
      <c r="X1129" s="231" t="s">
        <v>76</v>
      </c>
      <c r="Y1129" s="232"/>
      <c r="Z1129" s="233" t="s">
        <v>77</v>
      </c>
      <c r="AA1129" s="234"/>
      <c r="AB1129" s="8"/>
      <c r="AC1129" s="231" t="s">
        <v>78</v>
      </c>
      <c r="AD1129" s="232"/>
      <c r="AE1129" s="233" t="s">
        <v>17</v>
      </c>
      <c r="AF1129" s="234"/>
      <c r="AG1129" s="8"/>
      <c r="AH1129" s="231" t="s">
        <v>79</v>
      </c>
      <c r="AI1129" s="232"/>
      <c r="AJ1129" s="233" t="s">
        <v>80</v>
      </c>
      <c r="AK1129" s="234"/>
      <c r="AL1129" s="8"/>
      <c r="AM1129" s="35" t="s">
        <v>82</v>
      </c>
      <c r="AO1129" s="147" t="s">
        <v>83</v>
      </c>
      <c r="AP1129" s="4"/>
      <c r="AQ1129" s="44"/>
      <c r="AR1129" s="44"/>
      <c r="AS1129" s="44"/>
      <c r="AT1129" s="44"/>
    </row>
    <row r="1130" spans="2:46" ht="18.649999999999999" customHeight="1" thickTop="1" thickBot="1">
      <c r="B1130" s="55">
        <v>3.24</v>
      </c>
      <c r="D1130" s="37">
        <v>1</v>
      </c>
      <c r="E1130" s="38">
        <v>0</v>
      </c>
      <c r="F1130" s="39">
        <v>0</v>
      </c>
      <c r="G1130" s="40">
        <f t="shared" ref="G1130" si="3673">-1/($E$8*$B1130)</f>
        <v>-0.19727777777777775</v>
      </c>
      <c r="I1130" s="37">
        <v>1</v>
      </c>
      <c r="J1130" s="41">
        <v>0</v>
      </c>
      <c r="K1130" s="39">
        <v>0</v>
      </c>
      <c r="L1130" s="40">
        <v>0</v>
      </c>
      <c r="N1130" s="37">
        <f t="shared" ref="N1130" si="3674">D1130*I1130+F1130*I1133-E1130*J1130-G1130*J1133</f>
        <v>0.9327031977598268</v>
      </c>
      <c r="O1130" s="41">
        <f t="shared" ref="O1130" si="3675">(D1130*J1130+E1130*I1130+F1130*J1133+G1130*I1133)</f>
        <v>0</v>
      </c>
      <c r="P1130" s="39">
        <f t="shared" ref="P1130" si="3676">D1130*K1130+F1130*K1133-E1130*L1130-G1130*L1133</f>
        <v>0</v>
      </c>
      <c r="Q1130" s="40">
        <f t="shared" ref="Q1130" si="3677">(D1130*L1130+E1130*K1130+F1130*L1133+G1130*K1133)</f>
        <v>-0.19727777777777775</v>
      </c>
      <c r="S1130" s="37">
        <v>1</v>
      </c>
      <c r="T1130" s="38">
        <v>0</v>
      </c>
      <c r="U1130" s="39">
        <v>0</v>
      </c>
      <c r="V1130" s="40">
        <f t="shared" ref="V1130" si="3678">-1/($T$8*$B1130)</f>
        <v>-0.38635185185185178</v>
      </c>
      <c r="X1130" s="37">
        <f t="shared" ref="X1130" si="3679">N1130*S1130+P1130*S1133-O1130*T1130-Q1130*T1133</f>
        <v>0.9327031977598268</v>
      </c>
      <c r="Y1130" s="41">
        <f t="shared" ref="Y1130" si="3680">(N1130*T1130+O1130*S1130+P1130*T1133+Q1130*S1133)</f>
        <v>0</v>
      </c>
      <c r="Z1130" s="39">
        <f t="shared" ref="Z1130" si="3681">N1130*U1130+P1130*U1133-O1130*V1130-Q1130*V1133</f>
        <v>0</v>
      </c>
      <c r="AA1130" s="40">
        <f t="shared" ref="AA1130" si="3682">(N1130*V1130+O1130*U1130+P1130*V1133+Q1130*U1133)</f>
        <v>-0.55762938546043073</v>
      </c>
      <c r="AB1130" s="8"/>
      <c r="AC1130" s="37">
        <v>1</v>
      </c>
      <c r="AD1130" s="38">
        <v>0</v>
      </c>
      <c r="AE1130" s="39">
        <v>0</v>
      </c>
      <c r="AF1130" s="40">
        <v>0</v>
      </c>
      <c r="AH1130" s="37">
        <f>X1130*AC1130+Z1130*AC1133-Y1130*AD1130-AA1130*AD1133</f>
        <v>0.79364867245650739</v>
      </c>
      <c r="AI1130" s="41">
        <f>(X1130*AD1130+Y1130*AC1130+Z1130*AD1133+AA1130*AC1133)</f>
        <v>0</v>
      </c>
      <c r="AJ1130" s="39">
        <f>X1130*AE1130+Z1130*AE1133-Y1130*AF1130-AA1130*AF1133</f>
        <v>0</v>
      </c>
      <c r="AK1130" s="40">
        <f>(X1130*AF1130+Y1130*AE1130+Z1130*AF1133+AA1130*AE1133)</f>
        <v>-0.55762938546043073</v>
      </c>
      <c r="AL1130" s="8"/>
      <c r="AM1130" s="43">
        <f t="shared" ref="AM1130" si="3683">20*LOG((2*$AH$8)/(($AH$8*AH1130+AJ1130+$AH$8*AH1133+AJ1133)^2+($AH$8*AI1130+AK1130+$AH$8*AI1133+AK1133)^2)^0.5)</f>
        <v>-6.0310176717621906E-3</v>
      </c>
      <c r="AO1130" s="148">
        <f t="shared" ref="AO1130" si="3684">((AH1130^2+AI1130^2)/(AH1133^2+AI1133^2))^0.5</f>
        <v>1.423255662223009</v>
      </c>
      <c r="AP1130" s="4"/>
      <c r="AQ1130" s="44"/>
      <c r="AR1130" s="44"/>
      <c r="AS1130" s="44"/>
      <c r="AT1130" s="44"/>
    </row>
    <row r="1131" spans="2:46" ht="18.649999999999999" customHeight="1" thickBot="1">
      <c r="D1131" s="45"/>
      <c r="G1131" s="46"/>
      <c r="I1131" s="45"/>
      <c r="L1131" s="46"/>
      <c r="N1131" s="45"/>
      <c r="Q1131" s="46"/>
      <c r="S1131" s="45"/>
      <c r="V1131" s="46"/>
      <c r="X1131" s="45"/>
      <c r="AA1131" s="46"/>
      <c r="AC1131" s="45"/>
      <c r="AF1131" s="46"/>
      <c r="AH1131" s="45"/>
      <c r="AK1131" s="46"/>
      <c r="AO1131" s="149"/>
      <c r="AP1131" s="149"/>
      <c r="AQ1131" s="44"/>
      <c r="AR1131" s="44"/>
      <c r="AS1131" s="44"/>
      <c r="AT1131" s="44"/>
    </row>
    <row r="1132" spans="2:46" ht="18.649999999999999" customHeight="1" thickBot="1">
      <c r="D1132" s="227" t="s">
        <v>70</v>
      </c>
      <c r="E1132" s="228"/>
      <c r="F1132" s="229" t="s">
        <v>71</v>
      </c>
      <c r="G1132" s="230"/>
      <c r="H1132" s="203"/>
      <c r="I1132" s="231" t="s">
        <v>15</v>
      </c>
      <c r="J1132" s="232"/>
      <c r="K1132" s="233" t="s">
        <v>16</v>
      </c>
      <c r="L1132" s="234"/>
      <c r="M1132" s="30"/>
      <c r="N1132" s="231" t="s">
        <v>72</v>
      </c>
      <c r="O1132" s="232"/>
      <c r="P1132" s="233" t="s">
        <v>73</v>
      </c>
      <c r="Q1132" s="234"/>
      <c r="R1132" s="30"/>
      <c r="S1132" s="227" t="s">
        <v>74</v>
      </c>
      <c r="T1132" s="228"/>
      <c r="U1132" s="229" t="s">
        <v>75</v>
      </c>
      <c r="V1132" s="230"/>
      <c r="W1132" s="8"/>
      <c r="X1132" s="231" t="s">
        <v>76</v>
      </c>
      <c r="Y1132" s="232"/>
      <c r="Z1132" s="233" t="s">
        <v>77</v>
      </c>
      <c r="AA1132" s="234"/>
      <c r="AB1132" s="8"/>
      <c r="AC1132" s="231" t="s">
        <v>78</v>
      </c>
      <c r="AD1132" s="232"/>
      <c r="AE1132" s="233" t="s">
        <v>17</v>
      </c>
      <c r="AF1132" s="234"/>
      <c r="AG1132" s="8"/>
      <c r="AH1132" s="231" t="s">
        <v>79</v>
      </c>
      <c r="AI1132" s="232"/>
      <c r="AJ1132" s="233" t="s">
        <v>80</v>
      </c>
      <c r="AK1132" s="234"/>
      <c r="AL1132" s="8"/>
      <c r="AM1132" s="52" t="s">
        <v>84</v>
      </c>
      <c r="AO1132" s="150" t="s">
        <v>85</v>
      </c>
      <c r="AP1132" s="149"/>
      <c r="AQ1132" s="44"/>
      <c r="AR1132" s="44"/>
      <c r="AS1132" s="44"/>
      <c r="AT1132" s="44"/>
    </row>
    <row r="1133" spans="2:46" ht="18.649999999999999" customHeight="1" thickTop="1" thickBot="1">
      <c r="D1133" s="37">
        <v>0</v>
      </c>
      <c r="E1133" s="41">
        <v>0</v>
      </c>
      <c r="F1133" s="39">
        <v>1</v>
      </c>
      <c r="G1133" s="40">
        <v>0</v>
      </c>
      <c r="I1133" s="37">
        <v>0</v>
      </c>
      <c r="J1133" s="41">
        <f t="shared" ref="J1133" si="3685">IF(0=(1-$J$8*$K$8*$B1130^2),10^14,$B1130*$K$8/(1-$J$8*$K$8*$B1130^2))</f>
        <v>-0.3411271304768006</v>
      </c>
      <c r="K1133" s="39">
        <v>1</v>
      </c>
      <c r="L1133" s="40">
        <v>0</v>
      </c>
      <c r="N1133" s="37">
        <f t="shared" ref="N1133" si="3686">D1133*I1130+F1133*I1133-E1133*J1130-G1133*J1133</f>
        <v>0</v>
      </c>
      <c r="O1133" s="41">
        <f t="shared" ref="O1133" si="3687">(D1133*J1130+E1133*I1130+F1133*J1133+G1133*I1133)</f>
        <v>-0.3411271304768006</v>
      </c>
      <c r="P1133" s="39">
        <f t="shared" ref="P1133" si="3688">D1133*K1130+F1133*K1133-E1133*L1130-G1133*L1133</f>
        <v>1</v>
      </c>
      <c r="Q1133" s="40">
        <f t="shared" ref="Q1133" si="3689">(D1133*L1130+E1133*K1130+F1133*L1133+G1133*K1133)</f>
        <v>0</v>
      </c>
      <c r="S1133" s="37">
        <v>0</v>
      </c>
      <c r="T1133" s="41">
        <v>0</v>
      </c>
      <c r="U1133" s="39">
        <v>1</v>
      </c>
      <c r="V1133" s="40">
        <v>0</v>
      </c>
      <c r="X1133" s="37">
        <f t="shared" ref="X1133" si="3690">N1133*S1130+P1133*S1133-O1133*T1130-Q1133*T1133</f>
        <v>0</v>
      </c>
      <c r="Y1133" s="41">
        <f t="shared" ref="Y1133" si="3691">(N1133*T1130+O1133*S1130+P1133*T1133+Q1133*S1133)</f>
        <v>-0.3411271304768006</v>
      </c>
      <c r="Z1133" s="39">
        <f t="shared" ref="Z1133" si="3692">N1133*U1130+P1133*U1133-O1133*V1130-Q1133*V1133</f>
        <v>0.8682049014233798</v>
      </c>
      <c r="AA1133" s="40">
        <f t="shared" ref="AA1133" si="3693">(N1133*V1130+O1133*U1130+P1133*V1133+Q1133*U1133)</f>
        <v>0</v>
      </c>
      <c r="AB1133" s="8"/>
      <c r="AC1133" s="37">
        <v>0</v>
      </c>
      <c r="AD1133" s="40">
        <f>-1/($AD$8*$B1130)</f>
        <v>-0.24936728395061727</v>
      </c>
      <c r="AE1133" s="39">
        <v>1</v>
      </c>
      <c r="AF1133" s="40">
        <v>0</v>
      </c>
      <c r="AH1133" s="37">
        <f>X1133*AC1130+Z1133*AC1133-Y1133*AD1130-AA1133*AD1133</f>
        <v>0</v>
      </c>
      <c r="AI1133" s="41">
        <f>(X1133*AD1130+Y1133*AC1130+Z1133*AD1133+AA1133*AC1133)</f>
        <v>-0.55762902865736219</v>
      </c>
      <c r="AJ1133" s="39">
        <f>X1133*AE1130+Z1133*AE1133-Y1133*AF1130-AA1133*AF1133</f>
        <v>0.8682049014233798</v>
      </c>
      <c r="AK1133" s="40">
        <f>(X1133*AF1130+Y1133*AE1130+Z1133*AF1133+AA1133*AE1133)</f>
        <v>0</v>
      </c>
      <c r="AL1133" s="8"/>
      <c r="AM1133" s="54">
        <f t="shared" ref="AM1133" si="3694">(180/PI())*ATAN(-1*(($AH1121*AI1130+AK1130+$AH$8*AI1133+AK1133)/($AH$8*AH1130+AJ1130+$AH$8*AH1133+AJ1133)))</f>
        <v>33.865288029307493</v>
      </c>
      <c r="AO1133" s="151">
        <f t="shared" ref="AO1133" si="3695">20*LOG(((($AH$8*AH1130+AJ1130-$AH$8*AH1133-AJ1133)^2+($AH$8*AI1130+AK1130-$AH$8*AI1133-AK1133)^2)/(($AH$8*AH1130+AJ1130+$AH$8*AH1133+AJ1133)^2+($AH$8*AI1130+AK1130+$AH$8*AI1133+AK1133)^2))^0.5)</f>
        <v>-28.576952262682312</v>
      </c>
      <c r="AP1133" s="149"/>
      <c r="AQ1133" s="44"/>
      <c r="AR1133" s="44"/>
      <c r="AS1133" s="44"/>
      <c r="AT1133" s="44"/>
    </row>
    <row r="1134" spans="2:46" ht="18.649999999999999" customHeight="1">
      <c r="AO1134" s="48"/>
    </row>
    <row r="1135" spans="2:46" ht="18.649999999999999" customHeight="1" thickBot="1">
      <c r="E1135" s="29" t="s">
        <v>9</v>
      </c>
      <c r="J1135" s="29" t="s">
        <v>10</v>
      </c>
      <c r="O1135" s="29" t="s">
        <v>11</v>
      </c>
      <c r="T1135" s="29" t="s">
        <v>12</v>
      </c>
      <c r="Y1135" s="29" t="s">
        <v>13</v>
      </c>
      <c r="AD1135" s="29" t="s">
        <v>12</v>
      </c>
      <c r="AI1135" s="29" t="s">
        <v>81</v>
      </c>
    </row>
    <row r="1136" spans="2:46" ht="18.649999999999999" customHeight="1" thickBot="1">
      <c r="B1136" s="28"/>
      <c r="D1136" s="227" t="s">
        <v>70</v>
      </c>
      <c r="E1136" s="228"/>
      <c r="F1136" s="229" t="s">
        <v>71</v>
      </c>
      <c r="G1136" s="230"/>
      <c r="H1136" s="203"/>
      <c r="I1136" s="231" t="s">
        <v>15</v>
      </c>
      <c r="J1136" s="232"/>
      <c r="K1136" s="233" t="s">
        <v>16</v>
      </c>
      <c r="L1136" s="234"/>
      <c r="M1136" s="30"/>
      <c r="N1136" s="231" t="s">
        <v>72</v>
      </c>
      <c r="O1136" s="232"/>
      <c r="P1136" s="233" t="s">
        <v>73</v>
      </c>
      <c r="Q1136" s="234"/>
      <c r="R1136" s="30"/>
      <c r="S1136" s="227" t="s">
        <v>74</v>
      </c>
      <c r="T1136" s="228"/>
      <c r="U1136" s="229" t="s">
        <v>75</v>
      </c>
      <c r="V1136" s="230"/>
      <c r="W1136" s="8"/>
      <c r="X1136" s="231" t="s">
        <v>76</v>
      </c>
      <c r="Y1136" s="232"/>
      <c r="Z1136" s="233" t="s">
        <v>77</v>
      </c>
      <c r="AA1136" s="234"/>
      <c r="AB1136" s="8"/>
      <c r="AC1136" s="231" t="s">
        <v>78</v>
      </c>
      <c r="AD1136" s="232"/>
      <c r="AE1136" s="233" t="s">
        <v>17</v>
      </c>
      <c r="AF1136" s="234"/>
      <c r="AG1136" s="8"/>
      <c r="AH1136" s="231" t="s">
        <v>79</v>
      </c>
      <c r="AI1136" s="232"/>
      <c r="AJ1136" s="233" t="s">
        <v>80</v>
      </c>
      <c r="AK1136" s="234"/>
      <c r="AL1136" s="8"/>
      <c r="AM1136" s="35" t="s">
        <v>82</v>
      </c>
      <c r="AO1136" s="147" t="s">
        <v>83</v>
      </c>
      <c r="AP1136" s="4"/>
      <c r="AQ1136" s="44"/>
      <c r="AR1136" s="44"/>
      <c r="AS1136" s="44"/>
      <c r="AT1136" s="44"/>
    </row>
    <row r="1137" spans="2:46" ht="18.649999999999999" customHeight="1" thickTop="1" thickBot="1">
      <c r="B1137" s="55">
        <v>3.26</v>
      </c>
      <c r="D1137" s="37">
        <v>1</v>
      </c>
      <c r="E1137" s="38">
        <v>0</v>
      </c>
      <c r="F1137" s="39">
        <v>0</v>
      </c>
      <c r="G1137" s="40">
        <f t="shared" ref="G1137" si="3696">-1/($E$8*$B1137)</f>
        <v>-0.19606748466257667</v>
      </c>
      <c r="I1137" s="37">
        <v>1</v>
      </c>
      <c r="J1137" s="41">
        <v>0</v>
      </c>
      <c r="K1137" s="39">
        <v>0</v>
      </c>
      <c r="L1137" s="40">
        <v>0</v>
      </c>
      <c r="N1137" s="37">
        <f t="shared" ref="N1137" si="3697">D1137*I1137+F1137*I1140-E1137*J1137-G1137*J1140</f>
        <v>0.93354308754009652</v>
      </c>
      <c r="O1137" s="41">
        <f t="shared" ref="O1137" si="3698">(D1137*J1137+E1137*I1137+F1137*J1140+G1137*I1140)</f>
        <v>0</v>
      </c>
      <c r="P1137" s="39">
        <f t="shared" ref="P1137" si="3699">D1137*K1137+F1137*K1140-E1137*L1137-G1137*L1140</f>
        <v>0</v>
      </c>
      <c r="Q1137" s="40">
        <f t="shared" ref="Q1137" si="3700">(D1137*L1137+E1137*K1137+F1137*L1140+G1137*K1140)</f>
        <v>-0.19606748466257667</v>
      </c>
      <c r="S1137" s="37">
        <v>1</v>
      </c>
      <c r="T1137" s="38">
        <v>0</v>
      </c>
      <c r="U1137" s="39">
        <v>0</v>
      </c>
      <c r="V1137" s="40">
        <f t="shared" ref="V1137" si="3701">-1/($T$8*$B1137)</f>
        <v>-0.38398159509202451</v>
      </c>
      <c r="X1137" s="37">
        <f t="shared" ref="X1137" si="3702">N1137*S1137+P1137*S1140-O1137*T1137-Q1137*T1140</f>
        <v>0.93354308754009652</v>
      </c>
      <c r="Y1137" s="41">
        <f t="shared" ref="Y1137" si="3703">(N1137*T1137+O1137*S1137+P1137*T1140+Q1137*S1140)</f>
        <v>0</v>
      </c>
      <c r="Z1137" s="39">
        <f t="shared" ref="Z1137" si="3704">N1137*U1137+P1137*U1140-O1137*V1137-Q1137*V1140</f>
        <v>0</v>
      </c>
      <c r="AA1137" s="40">
        <f t="shared" ref="AA1137" si="3705">(N1137*V1137+O1137*U1137+P1137*V1140+Q1137*U1140)</f>
        <v>-0.55453084850335643</v>
      </c>
      <c r="AB1137" s="8"/>
      <c r="AC1137" s="37">
        <v>1</v>
      </c>
      <c r="AD1137" s="38">
        <v>0</v>
      </c>
      <c r="AE1137" s="39">
        <v>0</v>
      </c>
      <c r="AF1137" s="40">
        <v>0</v>
      </c>
      <c r="AH1137" s="37">
        <f>X1137*AC1137+Z1137*AC1140-Y1137*AD1137-AA1137*AD1140</f>
        <v>0.79610959089951772</v>
      </c>
      <c r="AI1137" s="41">
        <f>(X1137*AD1137+Y1137*AC1137+Z1137*AD1140+AA1137*AC1140)</f>
        <v>0</v>
      </c>
      <c r="AJ1137" s="39">
        <f>X1137*AE1137+Z1137*AE1140-Y1137*AF1137-AA1137*AF1140</f>
        <v>0</v>
      </c>
      <c r="AK1137" s="40">
        <f>(X1137*AF1137+Y1137*AE1137+Z1137*AF1140+AA1137*AE1140)</f>
        <v>-0.55453084850335643</v>
      </c>
      <c r="AL1137" s="8"/>
      <c r="AM1137" s="43">
        <f t="shared" ref="AM1137" si="3706">20*LOG((2*$AH$8)/(($AH$8*AH1137+AJ1137+$AH$8*AH1140+AJ1140)^2+($AH$8*AI1137+AK1137+$AH$8*AI1140+AK1140)^2)^0.5)</f>
        <v>-5.899802733746279E-3</v>
      </c>
      <c r="AO1137" s="148">
        <f t="shared" ref="AO1137" si="3707">((AH1137^2+AI1137^2)/(AH1140^2+AI1140^2))^0.5</f>
        <v>1.4356461787378798</v>
      </c>
      <c r="AP1137" s="4"/>
      <c r="AQ1137" s="44"/>
      <c r="AR1137" s="44"/>
      <c r="AS1137" s="44"/>
      <c r="AT1137" s="44"/>
    </row>
    <row r="1138" spans="2:46" ht="18.649999999999999" customHeight="1" thickBot="1">
      <c r="D1138" s="45"/>
      <c r="G1138" s="46"/>
      <c r="I1138" s="45"/>
      <c r="L1138" s="46"/>
      <c r="N1138" s="45"/>
      <c r="Q1138" s="46"/>
      <c r="S1138" s="45"/>
      <c r="V1138" s="46"/>
      <c r="X1138" s="45"/>
      <c r="AA1138" s="46"/>
      <c r="AC1138" s="45"/>
      <c r="AF1138" s="46"/>
      <c r="AH1138" s="45"/>
      <c r="AK1138" s="46"/>
      <c r="AO1138" s="149"/>
      <c r="AP1138" s="149"/>
      <c r="AQ1138" s="44"/>
      <c r="AR1138" s="44"/>
      <c r="AS1138" s="44"/>
      <c r="AT1138" s="44"/>
    </row>
    <row r="1139" spans="2:46" ht="18.649999999999999" customHeight="1" thickBot="1">
      <c r="D1139" s="227" t="s">
        <v>70</v>
      </c>
      <c r="E1139" s="228"/>
      <c r="F1139" s="229" t="s">
        <v>71</v>
      </c>
      <c r="G1139" s="230"/>
      <c r="H1139" s="203"/>
      <c r="I1139" s="231" t="s">
        <v>15</v>
      </c>
      <c r="J1139" s="232"/>
      <c r="K1139" s="233" t="s">
        <v>16</v>
      </c>
      <c r="L1139" s="234"/>
      <c r="M1139" s="30"/>
      <c r="N1139" s="231" t="s">
        <v>72</v>
      </c>
      <c r="O1139" s="232"/>
      <c r="P1139" s="233" t="s">
        <v>73</v>
      </c>
      <c r="Q1139" s="234"/>
      <c r="R1139" s="30"/>
      <c r="S1139" s="227" t="s">
        <v>74</v>
      </c>
      <c r="T1139" s="228"/>
      <c r="U1139" s="229" t="s">
        <v>75</v>
      </c>
      <c r="V1139" s="230"/>
      <c r="W1139" s="8"/>
      <c r="X1139" s="231" t="s">
        <v>76</v>
      </c>
      <c r="Y1139" s="232"/>
      <c r="Z1139" s="233" t="s">
        <v>77</v>
      </c>
      <c r="AA1139" s="234"/>
      <c r="AB1139" s="8"/>
      <c r="AC1139" s="231" t="s">
        <v>78</v>
      </c>
      <c r="AD1139" s="232"/>
      <c r="AE1139" s="233" t="s">
        <v>17</v>
      </c>
      <c r="AF1139" s="234"/>
      <c r="AG1139" s="8"/>
      <c r="AH1139" s="231" t="s">
        <v>79</v>
      </c>
      <c r="AI1139" s="232"/>
      <c r="AJ1139" s="233" t="s">
        <v>80</v>
      </c>
      <c r="AK1139" s="234"/>
      <c r="AL1139" s="8"/>
      <c r="AM1139" s="52" t="s">
        <v>84</v>
      </c>
      <c r="AO1139" s="150" t="s">
        <v>85</v>
      </c>
      <c r="AP1139" s="149"/>
      <c r="AQ1139" s="44"/>
      <c r="AR1139" s="44"/>
      <c r="AS1139" s="44"/>
      <c r="AT1139" s="44"/>
    </row>
    <row r="1140" spans="2:46" ht="18.649999999999999" customHeight="1" thickTop="1" thickBot="1">
      <c r="D1140" s="37">
        <v>0</v>
      </c>
      <c r="E1140" s="41">
        <v>0</v>
      </c>
      <c r="F1140" s="39">
        <v>1</v>
      </c>
      <c r="G1140" s="40">
        <v>0</v>
      </c>
      <c r="I1140" s="37">
        <v>0</v>
      </c>
      <c r="J1140" s="41">
        <f t="shared" ref="J1140" si="3708">IF(0=(1-$J$8*$K$8*$B1137^2),10^14,$B1137*$K$8/(1-$J$8*$K$8*$B1137^2))</f>
        <v>-0.33894917647499173</v>
      </c>
      <c r="K1140" s="39">
        <v>1</v>
      </c>
      <c r="L1140" s="40">
        <v>0</v>
      </c>
      <c r="N1140" s="37">
        <f t="shared" ref="N1140" si="3709">D1140*I1137+F1140*I1140-E1140*J1137-G1140*J1140</f>
        <v>0</v>
      </c>
      <c r="O1140" s="41">
        <f t="shared" ref="O1140" si="3710">(D1140*J1137+E1140*I1137+F1140*J1140+G1140*I1140)</f>
        <v>-0.33894917647499173</v>
      </c>
      <c r="P1140" s="39">
        <f t="shared" ref="P1140" si="3711">D1140*K1137+F1140*K1140-E1140*L1137-G1140*L1140</f>
        <v>1</v>
      </c>
      <c r="Q1140" s="40">
        <f t="shared" ref="Q1140" si="3712">(D1140*L1137+E1140*K1137+F1140*L1140+G1140*K1140)</f>
        <v>0</v>
      </c>
      <c r="S1140" s="37">
        <v>0</v>
      </c>
      <c r="T1140" s="41">
        <v>0</v>
      </c>
      <c r="U1140" s="39">
        <v>1</v>
      </c>
      <c r="V1140" s="40">
        <v>0</v>
      </c>
      <c r="X1140" s="37">
        <f t="shared" ref="X1140" si="3713">N1140*S1137+P1140*S1140-O1140*T1137-Q1140*T1140</f>
        <v>0</v>
      </c>
      <c r="Y1140" s="41">
        <f t="shared" ref="Y1140" si="3714">(N1140*T1137+O1140*S1137+P1140*T1140+Q1140*S1140)</f>
        <v>-0.33894917647499173</v>
      </c>
      <c r="Z1140" s="39">
        <f t="shared" ref="Z1140" si="3715">N1140*U1137+P1140*U1140-O1140*V1137-Q1140*V1140</f>
        <v>0.86984975456200453</v>
      </c>
      <c r="AA1140" s="40">
        <f t="shared" ref="AA1140" si="3716">(N1140*V1137+O1140*U1137+P1140*V1140+Q1140*U1140)</f>
        <v>0</v>
      </c>
      <c r="AB1140" s="8"/>
      <c r="AC1140" s="37">
        <v>0</v>
      </c>
      <c r="AD1140" s="40">
        <f>-1/($AD$8*$B1137)</f>
        <v>-0.24783742331288344</v>
      </c>
      <c r="AE1140" s="39">
        <v>1</v>
      </c>
      <c r="AF1140" s="40">
        <v>0</v>
      </c>
      <c r="AH1140" s="37">
        <f>X1140*AC1137+Z1140*AC1140-Y1140*AD1137-AA1140*AD1140</f>
        <v>0</v>
      </c>
      <c r="AI1140" s="41">
        <f>(X1140*AD1137+Y1140*AC1137+Z1140*AD1140+AA1140*AC1140)</f>
        <v>-0.55453049831498302</v>
      </c>
      <c r="AJ1140" s="39">
        <f>X1140*AE1137+Z1140*AE1140-Y1140*AF1137-AA1140*AF1140</f>
        <v>0.86984975456200453</v>
      </c>
      <c r="AK1140" s="40">
        <f>(X1140*AF1137+Y1140*AE1137+Z1140*AF1140+AA1140*AE1140)</f>
        <v>0</v>
      </c>
      <c r="AL1140" s="8"/>
      <c r="AM1140" s="54">
        <f t="shared" ref="AM1140" si="3717">(180/PI())*ATAN(-1*(($AH1128*AI1137+AK1137+$AH$8*AI1140+AK1140)/($AH$8*AH1137+AJ1137+$AH$8*AH1140+AJ1140)))</f>
        <v>33.652473925243292</v>
      </c>
      <c r="AO1140" s="151">
        <f t="shared" ref="AO1140" si="3718">20*LOG(((($AH$8*AH1137+AJ1137-$AH$8*AH1140-AJ1140)^2+($AH$8*AI1137+AK1137-$AH$8*AI1140-AK1140)^2)/(($AH$8*AH1137+AJ1137+$AH$8*AH1140+AJ1140)^2+($AH$8*AI1137+AK1137+$AH$8*AI1140+AK1140)^2))^0.5)</f>
        <v>-28.672417772608387</v>
      </c>
      <c r="AP1140" s="149"/>
      <c r="AQ1140" s="44"/>
      <c r="AR1140" s="44"/>
      <c r="AS1140" s="44"/>
      <c r="AT1140" s="44"/>
    </row>
    <row r="1141" spans="2:46" ht="18.649999999999999" customHeight="1">
      <c r="AO1141" s="48"/>
    </row>
    <row r="1142" spans="2:46" ht="18.649999999999999" customHeight="1" thickBot="1">
      <c r="E1142" s="29" t="s">
        <v>9</v>
      </c>
      <c r="J1142" s="29" t="s">
        <v>10</v>
      </c>
      <c r="O1142" s="29" t="s">
        <v>11</v>
      </c>
      <c r="T1142" s="29" t="s">
        <v>12</v>
      </c>
      <c r="Y1142" s="29" t="s">
        <v>13</v>
      </c>
      <c r="AD1142" s="29" t="s">
        <v>12</v>
      </c>
      <c r="AI1142" s="29" t="s">
        <v>81</v>
      </c>
    </row>
    <row r="1143" spans="2:46" ht="18.649999999999999" customHeight="1" thickBot="1">
      <c r="B1143" s="28"/>
      <c r="D1143" s="227" t="s">
        <v>70</v>
      </c>
      <c r="E1143" s="228"/>
      <c r="F1143" s="229" t="s">
        <v>71</v>
      </c>
      <c r="G1143" s="230"/>
      <c r="H1143" s="203"/>
      <c r="I1143" s="231" t="s">
        <v>15</v>
      </c>
      <c r="J1143" s="232"/>
      <c r="K1143" s="233" t="s">
        <v>16</v>
      </c>
      <c r="L1143" s="234"/>
      <c r="M1143" s="30"/>
      <c r="N1143" s="231" t="s">
        <v>72</v>
      </c>
      <c r="O1143" s="232"/>
      <c r="P1143" s="233" t="s">
        <v>73</v>
      </c>
      <c r="Q1143" s="234"/>
      <c r="R1143" s="30"/>
      <c r="S1143" s="227" t="s">
        <v>74</v>
      </c>
      <c r="T1143" s="228"/>
      <c r="U1143" s="229" t="s">
        <v>75</v>
      </c>
      <c r="V1143" s="230"/>
      <c r="W1143" s="8"/>
      <c r="X1143" s="231" t="s">
        <v>76</v>
      </c>
      <c r="Y1143" s="232"/>
      <c r="Z1143" s="233" t="s">
        <v>77</v>
      </c>
      <c r="AA1143" s="234"/>
      <c r="AB1143" s="8"/>
      <c r="AC1143" s="231" t="s">
        <v>78</v>
      </c>
      <c r="AD1143" s="232"/>
      <c r="AE1143" s="233" t="s">
        <v>17</v>
      </c>
      <c r="AF1143" s="234"/>
      <c r="AG1143" s="8"/>
      <c r="AH1143" s="231" t="s">
        <v>79</v>
      </c>
      <c r="AI1143" s="232"/>
      <c r="AJ1143" s="233" t="s">
        <v>80</v>
      </c>
      <c r="AK1143" s="234"/>
      <c r="AL1143" s="8"/>
      <c r="AM1143" s="35" t="s">
        <v>82</v>
      </c>
      <c r="AO1143" s="147" t="s">
        <v>83</v>
      </c>
      <c r="AP1143" s="4"/>
      <c r="AQ1143" s="44"/>
      <c r="AR1143" s="44"/>
      <c r="AS1143" s="44"/>
      <c r="AT1143" s="44"/>
    </row>
    <row r="1144" spans="2:46" ht="18.649999999999999" customHeight="1" thickTop="1" thickBot="1">
      <c r="B1144" s="55">
        <v>3.28</v>
      </c>
      <c r="D1144" s="37">
        <v>1</v>
      </c>
      <c r="E1144" s="38">
        <v>0</v>
      </c>
      <c r="F1144" s="39">
        <v>0</v>
      </c>
      <c r="G1144" s="40">
        <f t="shared" ref="G1144" si="3719">-1/($E$8*$B1144)</f>
        <v>-0.1948719512195122</v>
      </c>
      <c r="I1144" s="37">
        <v>1</v>
      </c>
      <c r="J1144" s="41">
        <v>0</v>
      </c>
      <c r="K1144" s="39">
        <v>0</v>
      </c>
      <c r="L1144" s="40">
        <v>0</v>
      </c>
      <c r="N1144" s="37">
        <f t="shared" ref="N1144" si="3720">D1144*I1144+F1144*I1147-E1144*J1144-G1144*J1147</f>
        <v>0.93436725006180943</v>
      </c>
      <c r="O1144" s="41">
        <f t="shared" ref="O1144" si="3721">(D1144*J1144+E1144*I1144+F1144*J1147+G1144*I1147)</f>
        <v>0</v>
      </c>
      <c r="P1144" s="39">
        <f t="shared" ref="P1144" si="3722">D1144*K1144+F1144*K1147-E1144*L1144-G1144*L1147</f>
        <v>0</v>
      </c>
      <c r="Q1144" s="40">
        <f t="shared" ref="Q1144" si="3723">(D1144*L1144+E1144*K1144+F1144*L1147+G1144*K1147)</f>
        <v>-0.1948719512195122</v>
      </c>
      <c r="S1144" s="37">
        <v>1</v>
      </c>
      <c r="T1144" s="38">
        <v>0</v>
      </c>
      <c r="U1144" s="39">
        <v>0</v>
      </c>
      <c r="V1144" s="40">
        <f t="shared" ref="V1144" si="3724">-1/($T$8*$B1144)</f>
        <v>-0.381640243902439</v>
      </c>
      <c r="X1144" s="37">
        <f t="shared" ref="X1144" si="3725">N1144*S1144+P1144*S1147-O1144*T1144-Q1144*T1147</f>
        <v>0.93436725006180943</v>
      </c>
      <c r="Y1144" s="41">
        <f t="shared" ref="Y1144" si="3726">(N1144*T1144+O1144*S1144+P1144*T1147+Q1144*S1147)</f>
        <v>0</v>
      </c>
      <c r="Z1144" s="39">
        <f t="shared" ref="Z1144" si="3727">N1144*U1144+P1144*U1147-O1144*V1144-Q1144*V1147</f>
        <v>0</v>
      </c>
      <c r="AA1144" s="40">
        <f t="shared" ref="AA1144" si="3728">(N1144*V1144+O1144*U1144+P1144*V1147+Q1144*U1147)</f>
        <v>-0.55146409642755234</v>
      </c>
      <c r="AB1144" s="8"/>
      <c r="AC1144" s="37">
        <v>1</v>
      </c>
      <c r="AD1144" s="38">
        <v>0</v>
      </c>
      <c r="AE1144" s="39">
        <v>0</v>
      </c>
      <c r="AF1144" s="40">
        <v>0</v>
      </c>
      <c r="AH1144" s="37">
        <f>X1144*AC1144+Z1144*AC1147-Y1144*AD1144-AA1144*AD1147</f>
        <v>0.79852718399210187</v>
      </c>
      <c r="AI1144" s="41">
        <f>(X1144*AD1144+Y1144*AC1144+Z1144*AD1147+AA1144*AC1147)</f>
        <v>0</v>
      </c>
      <c r="AJ1144" s="39">
        <f>X1144*AE1144+Z1144*AE1147-Y1144*AF1144-AA1144*AF1147</f>
        <v>0</v>
      </c>
      <c r="AK1144" s="40">
        <f>(X1144*AF1144+Y1144*AE1144+Z1144*AF1147+AA1144*AE1147)</f>
        <v>-0.55146409642755234</v>
      </c>
      <c r="AL1144" s="8"/>
      <c r="AM1144" s="43">
        <f t="shared" ref="AM1144" si="3729">20*LOG((2*$AH$8)/(($AH$8*AH1144+AJ1144+$AH$8*AH1147+AJ1147)^2+($AH$8*AI1144+AK1144+$AH$8*AI1147+AK1147)^2)^0.5)</f>
        <v>-5.7720089095222782E-3</v>
      </c>
      <c r="AO1144" s="148">
        <f t="shared" ref="AO1144" si="3730">((AH1144^2+AI1144^2)/(AH1147^2+AI1147^2))^0.5</f>
        <v>1.4480139086127228</v>
      </c>
      <c r="AP1144" s="4"/>
      <c r="AQ1144" s="44"/>
      <c r="AR1144" s="44"/>
      <c r="AS1144" s="44"/>
      <c r="AT1144" s="44"/>
    </row>
    <row r="1145" spans="2:46" ht="18.649999999999999" customHeight="1" thickBot="1">
      <c r="D1145" s="45"/>
      <c r="G1145" s="46"/>
      <c r="I1145" s="45"/>
      <c r="L1145" s="46"/>
      <c r="N1145" s="45"/>
      <c r="Q1145" s="46"/>
      <c r="S1145" s="45"/>
      <c r="V1145" s="46"/>
      <c r="X1145" s="45"/>
      <c r="AA1145" s="46"/>
      <c r="AC1145" s="45"/>
      <c r="AF1145" s="46"/>
      <c r="AH1145" s="45"/>
      <c r="AK1145" s="46"/>
      <c r="AO1145" s="149"/>
      <c r="AP1145" s="149"/>
      <c r="AQ1145" s="44"/>
      <c r="AR1145" s="44"/>
      <c r="AS1145" s="44"/>
      <c r="AT1145" s="44"/>
    </row>
    <row r="1146" spans="2:46" ht="18.649999999999999" customHeight="1" thickBot="1">
      <c r="D1146" s="227" t="s">
        <v>70</v>
      </c>
      <c r="E1146" s="228"/>
      <c r="F1146" s="229" t="s">
        <v>71</v>
      </c>
      <c r="G1146" s="230"/>
      <c r="H1146" s="203"/>
      <c r="I1146" s="231" t="s">
        <v>15</v>
      </c>
      <c r="J1146" s="232"/>
      <c r="K1146" s="233" t="s">
        <v>16</v>
      </c>
      <c r="L1146" s="234"/>
      <c r="M1146" s="30"/>
      <c r="N1146" s="231" t="s">
        <v>72</v>
      </c>
      <c r="O1146" s="232"/>
      <c r="P1146" s="233" t="s">
        <v>73</v>
      </c>
      <c r="Q1146" s="234"/>
      <c r="R1146" s="30"/>
      <c r="S1146" s="227" t="s">
        <v>74</v>
      </c>
      <c r="T1146" s="228"/>
      <c r="U1146" s="229" t="s">
        <v>75</v>
      </c>
      <c r="V1146" s="230"/>
      <c r="W1146" s="8"/>
      <c r="X1146" s="231" t="s">
        <v>76</v>
      </c>
      <c r="Y1146" s="232"/>
      <c r="Z1146" s="233" t="s">
        <v>77</v>
      </c>
      <c r="AA1146" s="234"/>
      <c r="AB1146" s="8"/>
      <c r="AC1146" s="231" t="s">
        <v>78</v>
      </c>
      <c r="AD1146" s="232"/>
      <c r="AE1146" s="233" t="s">
        <v>17</v>
      </c>
      <c r="AF1146" s="234"/>
      <c r="AG1146" s="8"/>
      <c r="AH1146" s="231" t="s">
        <v>79</v>
      </c>
      <c r="AI1146" s="232"/>
      <c r="AJ1146" s="233" t="s">
        <v>80</v>
      </c>
      <c r="AK1146" s="234"/>
      <c r="AL1146" s="8"/>
      <c r="AM1146" s="52" t="s">
        <v>84</v>
      </c>
      <c r="AO1146" s="150" t="s">
        <v>85</v>
      </c>
      <c r="AP1146" s="149"/>
      <c r="AQ1146" s="44"/>
      <c r="AR1146" s="44"/>
      <c r="AS1146" s="44"/>
      <c r="AT1146" s="44"/>
    </row>
    <row r="1147" spans="2:46" ht="18.649999999999999" customHeight="1" thickTop="1" thickBot="1">
      <c r="D1147" s="37">
        <v>0</v>
      </c>
      <c r="E1147" s="41">
        <v>0</v>
      </c>
      <c r="F1147" s="39">
        <v>1</v>
      </c>
      <c r="G1147" s="40">
        <v>0</v>
      </c>
      <c r="I1147" s="37">
        <v>0</v>
      </c>
      <c r="J1147" s="41">
        <f t="shared" ref="J1147" si="3731">IF(0=(1-$J$8*$K$8*$B1144^2),10^14,$B1144*$K$8/(1-$J$8*$K$8*$B1144^2))</f>
        <v>-0.33679936762299389</v>
      </c>
      <c r="K1147" s="39">
        <v>1</v>
      </c>
      <c r="L1147" s="40">
        <v>0</v>
      </c>
      <c r="N1147" s="37">
        <f t="shared" ref="N1147" si="3732">D1147*I1144+F1147*I1147-E1147*J1144-G1147*J1147</f>
        <v>0</v>
      </c>
      <c r="O1147" s="41">
        <f t="shared" ref="O1147" si="3733">(D1147*J1144+E1147*I1144+F1147*J1147+G1147*I1147)</f>
        <v>-0.33679936762299389</v>
      </c>
      <c r="P1147" s="39">
        <f t="shared" ref="P1147" si="3734">D1147*K1144+F1147*K1147-E1147*L1144-G1147*L1147</f>
        <v>1</v>
      </c>
      <c r="Q1147" s="40">
        <f t="shared" ref="Q1147" si="3735">(D1147*L1144+E1147*K1144+F1147*L1147+G1147*K1147)</f>
        <v>0</v>
      </c>
      <c r="S1147" s="37">
        <v>0</v>
      </c>
      <c r="T1147" s="41">
        <v>0</v>
      </c>
      <c r="U1147" s="39">
        <v>1</v>
      </c>
      <c r="V1147" s="40">
        <v>0</v>
      </c>
      <c r="X1147" s="37">
        <f t="shared" ref="X1147" si="3736">N1147*S1144+P1147*S1147-O1147*T1144-Q1147*T1147</f>
        <v>0</v>
      </c>
      <c r="Y1147" s="41">
        <f t="shared" ref="Y1147" si="3737">(N1147*T1144+O1147*S1144+P1147*T1147+Q1147*S1147)</f>
        <v>-0.33679936762299389</v>
      </c>
      <c r="Z1147" s="39">
        <f t="shared" ref="Z1147" si="3738">N1147*U1144+P1147*U1147-O1147*V1144-Q1147*V1147</f>
        <v>0.87146380719417338</v>
      </c>
      <c r="AA1147" s="40">
        <f t="shared" ref="AA1147" si="3739">(N1147*V1144+O1147*U1144+P1147*V1147+Q1147*U1147)</f>
        <v>0</v>
      </c>
      <c r="AB1147" s="8"/>
      <c r="AC1147" s="37">
        <v>0</v>
      </c>
      <c r="AD1147" s="40">
        <f>-1/($AD$8*$B1144)</f>
        <v>-0.2463262195121951</v>
      </c>
      <c r="AE1147" s="39">
        <v>1</v>
      </c>
      <c r="AF1147" s="40">
        <v>0</v>
      </c>
      <c r="AH1147" s="37">
        <f>X1147*AC1144+Z1147*AC1147-Y1147*AD1144-AA1147*AD1147</f>
        <v>0</v>
      </c>
      <c r="AI1147" s="41">
        <f>(X1147*AD1144+Y1147*AC1144+Z1147*AD1147+AA1147*AC1147)</f>
        <v>-0.55146375269083914</v>
      </c>
      <c r="AJ1147" s="39">
        <f>X1147*AE1144+Z1147*AE1147-Y1147*AF1144-AA1147*AF1147</f>
        <v>0.87146380719417338</v>
      </c>
      <c r="AK1147" s="40">
        <f>(X1147*AF1144+Y1147*AE1144+Z1147*AF1147+AA1147*AE1147)</f>
        <v>0</v>
      </c>
      <c r="AL1147" s="8"/>
      <c r="AM1147" s="54">
        <f t="shared" ref="AM1147" si="3740">(180/PI())*ATAN(-1*(($AH1135*AI1144+AK1144+$AH$8*AI1147+AK1147)/($AH$8*AH1144+AJ1144+$AH$8*AH1147+AJ1147)))</f>
        <v>33.442344416574016</v>
      </c>
      <c r="AO1147" s="151">
        <f t="shared" ref="AO1147" si="3741">20*LOG(((($AH$8*AH1144+AJ1144-$AH$8*AH1147-AJ1147)^2+($AH$8*AI1144+AK1144-$AH$8*AI1147-AK1147)^2)/(($AH$8*AH1144+AJ1144+$AH$8*AH1147+AJ1147)^2+($AH$8*AI1144+AK1144+$AH$8*AI1147+AK1147)^2))^0.5)</f>
        <v>-28.767458869944811</v>
      </c>
      <c r="AP1147" s="149"/>
      <c r="AQ1147" s="44"/>
      <c r="AR1147" s="44"/>
      <c r="AS1147" s="44"/>
      <c r="AT1147" s="44"/>
    </row>
    <row r="1148" spans="2:46" ht="18.649999999999999" customHeight="1">
      <c r="AO1148" s="48"/>
    </row>
    <row r="1149" spans="2:46" ht="18.649999999999999" customHeight="1" thickBot="1">
      <c r="E1149" s="29" t="s">
        <v>9</v>
      </c>
      <c r="J1149" s="29" t="s">
        <v>10</v>
      </c>
      <c r="O1149" s="29" t="s">
        <v>11</v>
      </c>
      <c r="T1149" s="29" t="s">
        <v>12</v>
      </c>
      <c r="Y1149" s="29" t="s">
        <v>13</v>
      </c>
      <c r="AD1149" s="29" t="s">
        <v>12</v>
      </c>
      <c r="AI1149" s="29" t="s">
        <v>81</v>
      </c>
    </row>
    <row r="1150" spans="2:46" ht="18.649999999999999" customHeight="1" thickBot="1">
      <c r="B1150" s="28"/>
      <c r="D1150" s="227" t="s">
        <v>70</v>
      </c>
      <c r="E1150" s="228"/>
      <c r="F1150" s="229" t="s">
        <v>71</v>
      </c>
      <c r="G1150" s="230"/>
      <c r="H1150" s="203"/>
      <c r="I1150" s="231" t="s">
        <v>15</v>
      </c>
      <c r="J1150" s="232"/>
      <c r="K1150" s="233" t="s">
        <v>16</v>
      </c>
      <c r="L1150" s="234"/>
      <c r="M1150" s="30"/>
      <c r="N1150" s="231" t="s">
        <v>72</v>
      </c>
      <c r="O1150" s="232"/>
      <c r="P1150" s="233" t="s">
        <v>73</v>
      </c>
      <c r="Q1150" s="234"/>
      <c r="R1150" s="30"/>
      <c r="S1150" s="227" t="s">
        <v>74</v>
      </c>
      <c r="T1150" s="228"/>
      <c r="U1150" s="229" t="s">
        <v>75</v>
      </c>
      <c r="V1150" s="230"/>
      <c r="W1150" s="8"/>
      <c r="X1150" s="231" t="s">
        <v>76</v>
      </c>
      <c r="Y1150" s="232"/>
      <c r="Z1150" s="233" t="s">
        <v>77</v>
      </c>
      <c r="AA1150" s="234"/>
      <c r="AB1150" s="8"/>
      <c r="AC1150" s="231" t="s">
        <v>78</v>
      </c>
      <c r="AD1150" s="232"/>
      <c r="AE1150" s="233" t="s">
        <v>17</v>
      </c>
      <c r="AF1150" s="234"/>
      <c r="AG1150" s="8"/>
      <c r="AH1150" s="231" t="s">
        <v>79</v>
      </c>
      <c r="AI1150" s="232"/>
      <c r="AJ1150" s="233" t="s">
        <v>80</v>
      </c>
      <c r="AK1150" s="234"/>
      <c r="AL1150" s="8"/>
      <c r="AM1150" s="35" t="s">
        <v>82</v>
      </c>
      <c r="AO1150" s="147" t="s">
        <v>83</v>
      </c>
      <c r="AP1150" s="4"/>
      <c r="AQ1150" s="44"/>
      <c r="AR1150" s="44"/>
      <c r="AS1150" s="44"/>
      <c r="AT1150" s="44"/>
    </row>
    <row r="1151" spans="2:46" ht="18.649999999999999" customHeight="1" thickTop="1" thickBot="1">
      <c r="B1151" s="55">
        <v>3.3</v>
      </c>
      <c r="D1151" s="37">
        <v>1</v>
      </c>
      <c r="E1151" s="38">
        <v>0</v>
      </c>
      <c r="F1151" s="39">
        <v>0</v>
      </c>
      <c r="G1151" s="40">
        <f t="shared" ref="G1151" si="3742">-1/($E$8*$B1151)</f>
        <v>-0.19369090909090908</v>
      </c>
      <c r="I1151" s="37">
        <v>1</v>
      </c>
      <c r="J1151" s="41">
        <v>0</v>
      </c>
      <c r="K1151" s="39">
        <v>0</v>
      </c>
      <c r="L1151" s="40">
        <v>0</v>
      </c>
      <c r="N1151" s="37">
        <f t="shared" ref="N1151" si="3743">D1151*I1151+F1151*I1154-E1151*J1151-G1151*J1154</f>
        <v>0.93517607801015434</v>
      </c>
      <c r="O1151" s="41">
        <f t="shared" ref="O1151" si="3744">(D1151*J1151+E1151*I1151+F1151*J1154+G1151*I1154)</f>
        <v>0</v>
      </c>
      <c r="P1151" s="39">
        <f t="shared" ref="P1151" si="3745">D1151*K1151+F1151*K1154-E1151*L1151-G1151*L1154</f>
        <v>0</v>
      </c>
      <c r="Q1151" s="40">
        <f t="shared" ref="Q1151" si="3746">(D1151*L1151+E1151*K1151+F1151*L1154+G1151*K1154)</f>
        <v>-0.19369090909090908</v>
      </c>
      <c r="S1151" s="37">
        <v>1</v>
      </c>
      <c r="T1151" s="38">
        <v>0</v>
      </c>
      <c r="U1151" s="39">
        <v>0</v>
      </c>
      <c r="V1151" s="40">
        <f t="shared" ref="V1151" si="3747">-1/($T$8*$B1151)</f>
        <v>-0.37932727272727268</v>
      </c>
      <c r="X1151" s="37">
        <f t="shared" ref="X1151" si="3748">N1151*S1151+P1151*S1154-O1151*T1151-Q1151*T1154</f>
        <v>0.93517607801015434</v>
      </c>
      <c r="Y1151" s="41">
        <f t="shared" ref="Y1151" si="3749">(N1151*T1151+O1151*S1151+P1151*T1154+Q1151*S1154)</f>
        <v>0</v>
      </c>
      <c r="Z1151" s="39">
        <f t="shared" ref="Z1151" si="3750">N1151*U1151+P1151*U1154-O1151*V1151-Q1151*V1154</f>
        <v>0</v>
      </c>
      <c r="AA1151" s="40">
        <f t="shared" ref="AA1151" si="3751">(N1151*V1151+O1151*U1151+P1151*V1154+Q1151*U1154)</f>
        <v>-0.54842870028228807</v>
      </c>
      <c r="AB1151" s="8"/>
      <c r="AC1151" s="37">
        <v>1</v>
      </c>
      <c r="AD1151" s="38">
        <v>0</v>
      </c>
      <c r="AE1151" s="39">
        <v>0</v>
      </c>
      <c r="AF1151" s="40">
        <v>0</v>
      </c>
      <c r="AH1151" s="37">
        <f>X1151*AC1151+Z1151*AC1154-Y1151*AD1151-AA1151*AD1154</f>
        <v>0.8009024512243742</v>
      </c>
      <c r="AI1151" s="41">
        <f>(X1151*AD1151+Y1151*AC1151+Z1151*AD1154+AA1151*AC1154)</f>
        <v>0</v>
      </c>
      <c r="AJ1151" s="39">
        <f>X1151*AE1151+Z1151*AE1154-Y1151*AF1151-AA1151*AF1154</f>
        <v>0</v>
      </c>
      <c r="AK1151" s="40">
        <f>(X1151*AF1151+Y1151*AE1151+Z1151*AF1154+AA1151*AE1154)</f>
        <v>-0.54842870028228807</v>
      </c>
      <c r="AL1151" s="8"/>
      <c r="AM1151" s="43">
        <f t="shared" ref="AM1151" si="3752">20*LOG((2*$AH$8)/(($AH$8*AH1151+AJ1151+$AH$8*AH1154+AJ1154)^2+($AH$8*AI1151+AK1151+$AH$8*AI1154+AK1154)^2)^0.5)</f>
        <v>-5.6475349681771236E-3</v>
      </c>
      <c r="AO1151" s="148">
        <f t="shared" ref="AO1151" si="3753">((AH1151^2+AI1151^2)/(AH1154^2+AI1154^2))^0.5</f>
        <v>1.4603592838964599</v>
      </c>
      <c r="AP1151" s="4"/>
      <c r="AQ1151" s="44"/>
      <c r="AR1151" s="44"/>
      <c r="AS1151" s="44"/>
      <c r="AT1151" s="44"/>
    </row>
    <row r="1152" spans="2:46" ht="18.649999999999999" customHeight="1" thickBot="1">
      <c r="D1152" s="45"/>
      <c r="G1152" s="46"/>
      <c r="I1152" s="45"/>
      <c r="L1152" s="46"/>
      <c r="N1152" s="45"/>
      <c r="Q1152" s="46"/>
      <c r="S1152" s="45"/>
      <c r="V1152" s="46"/>
      <c r="X1152" s="45"/>
      <c r="AA1152" s="46"/>
      <c r="AC1152" s="45"/>
      <c r="AF1152" s="46"/>
      <c r="AH1152" s="45"/>
      <c r="AK1152" s="46"/>
      <c r="AO1152" s="149"/>
      <c r="AP1152" s="149"/>
      <c r="AQ1152" s="44"/>
      <c r="AR1152" s="44"/>
      <c r="AS1152" s="44"/>
      <c r="AT1152" s="44"/>
    </row>
    <row r="1153" spans="2:46" ht="18.649999999999999" customHeight="1" thickBot="1">
      <c r="D1153" s="227" t="s">
        <v>70</v>
      </c>
      <c r="E1153" s="228"/>
      <c r="F1153" s="229" t="s">
        <v>71</v>
      </c>
      <c r="G1153" s="230"/>
      <c r="H1153" s="203"/>
      <c r="I1153" s="231" t="s">
        <v>15</v>
      </c>
      <c r="J1153" s="232"/>
      <c r="K1153" s="233" t="s">
        <v>16</v>
      </c>
      <c r="L1153" s="234"/>
      <c r="M1153" s="30"/>
      <c r="N1153" s="231" t="s">
        <v>72</v>
      </c>
      <c r="O1153" s="232"/>
      <c r="P1153" s="233" t="s">
        <v>73</v>
      </c>
      <c r="Q1153" s="234"/>
      <c r="R1153" s="30"/>
      <c r="S1153" s="227" t="s">
        <v>74</v>
      </c>
      <c r="T1153" s="228"/>
      <c r="U1153" s="229" t="s">
        <v>75</v>
      </c>
      <c r="V1153" s="230"/>
      <c r="W1153" s="8"/>
      <c r="X1153" s="231" t="s">
        <v>76</v>
      </c>
      <c r="Y1153" s="232"/>
      <c r="Z1153" s="233" t="s">
        <v>77</v>
      </c>
      <c r="AA1153" s="234"/>
      <c r="AB1153" s="8"/>
      <c r="AC1153" s="231" t="s">
        <v>78</v>
      </c>
      <c r="AD1153" s="232"/>
      <c r="AE1153" s="233" t="s">
        <v>17</v>
      </c>
      <c r="AF1153" s="234"/>
      <c r="AG1153" s="8"/>
      <c r="AH1153" s="231" t="s">
        <v>79</v>
      </c>
      <c r="AI1153" s="232"/>
      <c r="AJ1153" s="233" t="s">
        <v>80</v>
      </c>
      <c r="AK1153" s="234"/>
      <c r="AL1153" s="8"/>
      <c r="AM1153" s="52" t="s">
        <v>84</v>
      </c>
      <c r="AO1153" s="150" t="s">
        <v>85</v>
      </c>
      <c r="AP1153" s="149"/>
      <c r="AQ1153" s="44"/>
      <c r="AR1153" s="44"/>
      <c r="AS1153" s="44"/>
      <c r="AT1153" s="44"/>
    </row>
    <row r="1154" spans="2:46" ht="18.649999999999999" customHeight="1" thickTop="1" thickBot="1">
      <c r="D1154" s="37">
        <v>0</v>
      </c>
      <c r="E1154" s="41">
        <v>0</v>
      </c>
      <c r="F1154" s="39">
        <v>1</v>
      </c>
      <c r="G1154" s="40">
        <v>0</v>
      </c>
      <c r="I1154" s="37">
        <v>0</v>
      </c>
      <c r="J1154" s="41">
        <f t="shared" ref="J1154" si="3754">IF(0=(1-$J$8*$K$8*$B1151^2),10^14,$B1151*$K$8/(1-$J$8*$K$8*$B1151^2))</f>
        <v>-0.3346771528622462</v>
      </c>
      <c r="K1154" s="39">
        <v>1</v>
      </c>
      <c r="L1154" s="40">
        <v>0</v>
      </c>
      <c r="N1154" s="37">
        <f t="shared" ref="N1154" si="3755">D1154*I1151+F1154*I1154-E1154*J1151-G1154*J1154</f>
        <v>0</v>
      </c>
      <c r="O1154" s="41">
        <f t="shared" ref="O1154" si="3756">(D1154*J1151+E1154*I1151+F1154*J1154+G1154*I1154)</f>
        <v>-0.3346771528622462</v>
      </c>
      <c r="P1154" s="39">
        <f t="shared" ref="P1154" si="3757">D1154*K1151+F1154*K1154-E1154*L1151-G1154*L1154</f>
        <v>1</v>
      </c>
      <c r="Q1154" s="40">
        <f t="shared" ref="Q1154" si="3758">(D1154*L1151+E1154*K1151+F1154*L1154+G1154*K1154)</f>
        <v>0</v>
      </c>
      <c r="S1154" s="37">
        <v>0</v>
      </c>
      <c r="T1154" s="41">
        <v>0</v>
      </c>
      <c r="U1154" s="39">
        <v>1</v>
      </c>
      <c r="V1154" s="40">
        <v>0</v>
      </c>
      <c r="X1154" s="37">
        <f t="shared" ref="X1154" si="3759">N1154*S1151+P1154*S1154-O1154*T1151-Q1154*T1154</f>
        <v>0</v>
      </c>
      <c r="Y1154" s="41">
        <f t="shared" ref="Y1154" si="3760">(N1154*T1151+O1154*S1151+P1154*T1154+Q1154*S1154)</f>
        <v>-0.3346771528622462</v>
      </c>
      <c r="Z1154" s="39">
        <f t="shared" ref="Z1154" si="3761">N1154*U1151+P1154*U1154-O1154*V1151-Q1154*V1154</f>
        <v>0.87304782836063555</v>
      </c>
      <c r="AA1154" s="40">
        <f t="shared" ref="AA1154" si="3762">(N1154*V1151+O1154*U1151+P1154*V1154+Q1154*U1154)</f>
        <v>0</v>
      </c>
      <c r="AB1154" s="8"/>
      <c r="AC1154" s="37">
        <v>0</v>
      </c>
      <c r="AD1154" s="40">
        <f>-1/($AD$8*$B1151)</f>
        <v>-0.24483333333333329</v>
      </c>
      <c r="AE1154" s="39">
        <v>1</v>
      </c>
      <c r="AF1154" s="40">
        <v>0</v>
      </c>
      <c r="AH1154" s="37">
        <f>X1154*AC1151+Z1154*AC1154-Y1154*AD1151-AA1154*AD1154</f>
        <v>0</v>
      </c>
      <c r="AI1154" s="41">
        <f>(X1154*AD1151+Y1154*AC1151+Z1154*AD1154+AA1154*AC1154)</f>
        <v>-0.54842836283920837</v>
      </c>
      <c r="AJ1154" s="39">
        <f>X1154*AE1151+Z1154*AE1154-Y1154*AF1151-AA1154*AF1154</f>
        <v>0.87304782836063555</v>
      </c>
      <c r="AK1154" s="40">
        <f>(X1154*AF1151+Y1154*AE1151+Z1154*AF1154+AA1154*AE1154)</f>
        <v>0</v>
      </c>
      <c r="AL1154" s="8"/>
      <c r="AM1154" s="54">
        <f t="shared" ref="AM1154" si="3763">(180/PI())*ATAN(-1*(($AH1142*AI1151+AK1151+$AH$8*AI1154+AK1154)/($AH$8*AH1151+AJ1151+$AH$8*AH1154+AJ1154)))</f>
        <v>33.234848588531626</v>
      </c>
      <c r="AO1154" s="151">
        <f t="shared" ref="AO1154" si="3764">20*LOG(((($AH$8*AH1151+AJ1151-$AH$8*AH1154-AJ1154)^2+($AH$8*AI1151+AK1151-$AH$8*AI1154-AK1154)^2)/(($AH$8*AH1151+AJ1151+$AH$8*AH1154+AJ1154)^2+($AH$8*AI1151+AK1151+$AH$8*AI1154+AK1154)^2))^0.5)</f>
        <v>-28.862077288012749</v>
      </c>
      <c r="AP1154" s="149"/>
      <c r="AQ1154" s="44"/>
      <c r="AR1154" s="44"/>
      <c r="AS1154" s="44"/>
      <c r="AT1154" s="44"/>
    </row>
    <row r="1155" spans="2:46" ht="18.649999999999999" customHeight="1">
      <c r="AO1155" s="48"/>
    </row>
    <row r="1156" spans="2:46" ht="18.649999999999999" customHeight="1" thickBot="1">
      <c r="E1156" s="29" t="s">
        <v>9</v>
      </c>
      <c r="J1156" s="29" t="s">
        <v>10</v>
      </c>
      <c r="O1156" s="29" t="s">
        <v>11</v>
      </c>
      <c r="T1156" s="29" t="s">
        <v>12</v>
      </c>
      <c r="Y1156" s="29" t="s">
        <v>13</v>
      </c>
      <c r="AD1156" s="29" t="s">
        <v>12</v>
      </c>
      <c r="AI1156" s="29" t="s">
        <v>81</v>
      </c>
    </row>
    <row r="1157" spans="2:46" ht="18.649999999999999" customHeight="1" thickBot="1">
      <c r="B1157" s="28"/>
      <c r="D1157" s="227" t="s">
        <v>70</v>
      </c>
      <c r="E1157" s="228"/>
      <c r="F1157" s="229" t="s">
        <v>71</v>
      </c>
      <c r="G1157" s="230"/>
      <c r="H1157" s="203"/>
      <c r="I1157" s="231" t="s">
        <v>15</v>
      </c>
      <c r="J1157" s="232"/>
      <c r="K1157" s="233" t="s">
        <v>16</v>
      </c>
      <c r="L1157" s="234"/>
      <c r="M1157" s="30"/>
      <c r="N1157" s="231" t="s">
        <v>72</v>
      </c>
      <c r="O1157" s="232"/>
      <c r="P1157" s="233" t="s">
        <v>73</v>
      </c>
      <c r="Q1157" s="234"/>
      <c r="R1157" s="30"/>
      <c r="S1157" s="227" t="s">
        <v>74</v>
      </c>
      <c r="T1157" s="228"/>
      <c r="U1157" s="229" t="s">
        <v>75</v>
      </c>
      <c r="V1157" s="230"/>
      <c r="W1157" s="8"/>
      <c r="X1157" s="231" t="s">
        <v>76</v>
      </c>
      <c r="Y1157" s="232"/>
      <c r="Z1157" s="233" t="s">
        <v>77</v>
      </c>
      <c r="AA1157" s="234"/>
      <c r="AB1157" s="8"/>
      <c r="AC1157" s="231" t="s">
        <v>78</v>
      </c>
      <c r="AD1157" s="232"/>
      <c r="AE1157" s="233" t="s">
        <v>17</v>
      </c>
      <c r="AF1157" s="234"/>
      <c r="AG1157" s="8"/>
      <c r="AH1157" s="231" t="s">
        <v>79</v>
      </c>
      <c r="AI1157" s="232"/>
      <c r="AJ1157" s="233" t="s">
        <v>80</v>
      </c>
      <c r="AK1157" s="234"/>
      <c r="AL1157" s="8"/>
      <c r="AM1157" s="35" t="s">
        <v>82</v>
      </c>
      <c r="AO1157" s="147" t="s">
        <v>83</v>
      </c>
      <c r="AP1157" s="4"/>
      <c r="AQ1157" s="44"/>
      <c r="AR1157" s="44"/>
      <c r="AS1157" s="44"/>
      <c r="AT1157" s="44"/>
    </row>
    <row r="1158" spans="2:46" ht="18.649999999999999" customHeight="1" thickTop="1" thickBot="1">
      <c r="B1158" s="55">
        <v>3.32</v>
      </c>
      <c r="D1158" s="37">
        <v>1</v>
      </c>
      <c r="E1158" s="38">
        <v>0</v>
      </c>
      <c r="F1158" s="39">
        <v>0</v>
      </c>
      <c r="G1158" s="40">
        <f t="shared" ref="G1158" si="3765">-1/($E$8*$B1158)</f>
        <v>-0.19252409638554216</v>
      </c>
      <c r="I1158" s="37">
        <v>1</v>
      </c>
      <c r="J1158" s="41">
        <v>0</v>
      </c>
      <c r="K1158" s="39">
        <v>0</v>
      </c>
      <c r="L1158" s="40">
        <v>0</v>
      </c>
      <c r="N1158" s="37">
        <f t="shared" ref="N1158" si="3766">D1158*I1158+F1158*I1161-E1158*J1158-G1158*J1161</f>
        <v>0.93596995181674369</v>
      </c>
      <c r="O1158" s="41">
        <f t="shared" ref="O1158" si="3767">(D1158*J1158+E1158*I1158+F1158*J1161+G1158*I1161)</f>
        <v>0</v>
      </c>
      <c r="P1158" s="39">
        <f t="shared" ref="P1158" si="3768">D1158*K1158+F1158*K1161-E1158*L1158-G1158*L1161</f>
        <v>0</v>
      </c>
      <c r="Q1158" s="40">
        <f t="shared" ref="Q1158" si="3769">(D1158*L1158+E1158*K1158+F1158*L1161+G1158*K1161)</f>
        <v>-0.19252409638554216</v>
      </c>
      <c r="S1158" s="37">
        <v>1</v>
      </c>
      <c r="T1158" s="38">
        <v>0</v>
      </c>
      <c r="U1158" s="39">
        <v>0</v>
      </c>
      <c r="V1158" s="40">
        <f t="shared" ref="V1158" si="3770">-1/($T$8*$B1158)</f>
        <v>-0.37704216867469881</v>
      </c>
      <c r="X1158" s="37">
        <f t="shared" ref="X1158" si="3771">N1158*S1158+P1158*S1161-O1158*T1158-Q1158*T1161</f>
        <v>0.93596995181674369</v>
      </c>
      <c r="Y1158" s="41">
        <f t="shared" ref="Y1158" si="3772">(N1158*T1158+O1158*S1158+P1158*T1161+Q1158*S1161)</f>
        <v>0</v>
      </c>
      <c r="Z1158" s="39">
        <f t="shared" ref="Z1158" si="3773">N1158*U1158+P1158*U1161-O1158*V1158-Q1158*V1161</f>
        <v>0</v>
      </c>
      <c r="AA1158" s="40">
        <f t="shared" ref="AA1158" si="3774">(N1158*V1158+O1158*U1158+P1158*V1161+Q1158*U1161)</f>
        <v>-0.54542423683288055</v>
      </c>
      <c r="AB1158" s="8"/>
      <c r="AC1158" s="37">
        <v>1</v>
      </c>
      <c r="AD1158" s="38">
        <v>0</v>
      </c>
      <c r="AE1158" s="39">
        <v>0</v>
      </c>
      <c r="AF1158" s="40">
        <v>0</v>
      </c>
      <c r="AH1158" s="37">
        <f>X1158*AC1158+Z1158*AC1161-Y1158*AD1158-AA1158*AD1161</f>
        <v>0.80323636382001906</v>
      </c>
      <c r="AI1158" s="41">
        <f>(X1158*AD1158+Y1158*AC1158+Z1158*AD1161+AA1158*AC1161)</f>
        <v>0</v>
      </c>
      <c r="AJ1158" s="39">
        <f>X1158*AE1158+Z1158*AE1161-Y1158*AF1158-AA1158*AF1161</f>
        <v>0</v>
      </c>
      <c r="AK1158" s="40">
        <f>(X1158*AF1158+Y1158*AE1158+Z1158*AF1161+AA1158*AE1161)</f>
        <v>-0.54542423683288055</v>
      </c>
      <c r="AL1158" s="8"/>
      <c r="AM1158" s="43">
        <f t="shared" ref="AM1158" si="3775">20*LOG((2*$AH$8)/(($AH$8*AH1158+AJ1158+$AH$8*AH1161+AJ1161)^2+($AH$8*AI1158+AK1158+$AH$8*AI1161+AK1161)^2)^0.5)</f>
        <v>-5.5262828977021144E-3</v>
      </c>
      <c r="AO1158" s="148">
        <f t="shared" ref="AO1158" si="3776">((AH1158^2+AI1158^2)/(AH1161^2+AI1161^2))^0.5</f>
        <v>1.472682725629995</v>
      </c>
      <c r="AP1158" s="4"/>
      <c r="AQ1158" s="44"/>
      <c r="AR1158" s="44"/>
      <c r="AS1158" s="44"/>
      <c r="AT1158" s="44"/>
    </row>
    <row r="1159" spans="2:46" ht="18.649999999999999" customHeight="1" thickBot="1">
      <c r="D1159" s="45"/>
      <c r="G1159" s="46"/>
      <c r="I1159" s="45"/>
      <c r="L1159" s="46"/>
      <c r="N1159" s="45"/>
      <c r="Q1159" s="46"/>
      <c r="S1159" s="45"/>
      <c r="V1159" s="46"/>
      <c r="X1159" s="45"/>
      <c r="AA1159" s="46"/>
      <c r="AC1159" s="45"/>
      <c r="AF1159" s="46"/>
      <c r="AH1159" s="45"/>
      <c r="AK1159" s="46"/>
      <c r="AO1159" s="149"/>
      <c r="AP1159" s="149"/>
      <c r="AQ1159" s="44"/>
      <c r="AR1159" s="44"/>
      <c r="AS1159" s="44"/>
      <c r="AT1159" s="44"/>
    </row>
    <row r="1160" spans="2:46" ht="18.649999999999999" customHeight="1" thickBot="1">
      <c r="D1160" s="227" t="s">
        <v>70</v>
      </c>
      <c r="E1160" s="228"/>
      <c r="F1160" s="229" t="s">
        <v>71</v>
      </c>
      <c r="G1160" s="230"/>
      <c r="H1160" s="203"/>
      <c r="I1160" s="231" t="s">
        <v>15</v>
      </c>
      <c r="J1160" s="232"/>
      <c r="K1160" s="233" t="s">
        <v>16</v>
      </c>
      <c r="L1160" s="234"/>
      <c r="M1160" s="30"/>
      <c r="N1160" s="231" t="s">
        <v>72</v>
      </c>
      <c r="O1160" s="232"/>
      <c r="P1160" s="233" t="s">
        <v>73</v>
      </c>
      <c r="Q1160" s="234"/>
      <c r="R1160" s="30"/>
      <c r="S1160" s="227" t="s">
        <v>74</v>
      </c>
      <c r="T1160" s="228"/>
      <c r="U1160" s="229" t="s">
        <v>75</v>
      </c>
      <c r="V1160" s="230"/>
      <c r="W1160" s="8"/>
      <c r="X1160" s="231" t="s">
        <v>76</v>
      </c>
      <c r="Y1160" s="232"/>
      <c r="Z1160" s="233" t="s">
        <v>77</v>
      </c>
      <c r="AA1160" s="234"/>
      <c r="AB1160" s="8"/>
      <c r="AC1160" s="231" t="s">
        <v>78</v>
      </c>
      <c r="AD1160" s="232"/>
      <c r="AE1160" s="233" t="s">
        <v>17</v>
      </c>
      <c r="AF1160" s="234"/>
      <c r="AG1160" s="8"/>
      <c r="AH1160" s="231" t="s">
        <v>79</v>
      </c>
      <c r="AI1160" s="232"/>
      <c r="AJ1160" s="233" t="s">
        <v>80</v>
      </c>
      <c r="AK1160" s="234"/>
      <c r="AL1160" s="8"/>
      <c r="AM1160" s="52" t="s">
        <v>84</v>
      </c>
      <c r="AO1160" s="150" t="s">
        <v>85</v>
      </c>
      <c r="AP1160" s="149"/>
      <c r="AQ1160" s="44"/>
      <c r="AR1160" s="44"/>
      <c r="AS1160" s="44"/>
      <c r="AT1160" s="44"/>
    </row>
    <row r="1161" spans="2:46" ht="18.649999999999999" customHeight="1" thickTop="1" thickBot="1">
      <c r="D1161" s="37">
        <v>0</v>
      </c>
      <c r="E1161" s="41">
        <v>0</v>
      </c>
      <c r="F1161" s="39">
        <v>1</v>
      </c>
      <c r="G1161" s="40">
        <v>0</v>
      </c>
      <c r="I1161" s="37">
        <v>0</v>
      </c>
      <c r="J1161" s="41">
        <f t="shared" ref="J1161" si="3777">IF(0=(1-$J$8*$K$8*$B1158^2),10^14,$B1158*$K$8/(1-$J$8*$K$8*$B1158^2))</f>
        <v>-0.33258199563254609</v>
      </c>
      <c r="K1161" s="39">
        <v>1</v>
      </c>
      <c r="L1161" s="40">
        <v>0</v>
      </c>
      <c r="N1161" s="37">
        <f t="shared" ref="N1161" si="3778">D1161*I1158+F1161*I1161-E1161*J1158-G1161*J1161</f>
        <v>0</v>
      </c>
      <c r="O1161" s="41">
        <f t="shared" ref="O1161" si="3779">(D1161*J1158+E1161*I1158+F1161*J1161+G1161*I1161)</f>
        <v>-0.33258199563254609</v>
      </c>
      <c r="P1161" s="39">
        <f t="shared" ref="P1161" si="3780">D1161*K1158+F1161*K1161-E1161*L1158-G1161*L1161</f>
        <v>1</v>
      </c>
      <c r="Q1161" s="40">
        <f t="shared" ref="Q1161" si="3781">(D1161*L1158+E1161*K1158+F1161*L1161+G1161*K1161)</f>
        <v>0</v>
      </c>
      <c r="S1161" s="37">
        <v>0</v>
      </c>
      <c r="T1161" s="41">
        <v>0</v>
      </c>
      <c r="U1161" s="39">
        <v>1</v>
      </c>
      <c r="V1161" s="40">
        <v>0</v>
      </c>
      <c r="X1161" s="37">
        <f t="shared" ref="X1161" si="3782">N1161*S1158+P1161*S1161-O1161*T1158-Q1161*T1161</f>
        <v>0</v>
      </c>
      <c r="Y1161" s="41">
        <f t="shared" ref="Y1161" si="3783">(N1161*T1158+O1161*S1158+P1161*T1161+Q1161*S1161)</f>
        <v>-0.33258199563254609</v>
      </c>
      <c r="Z1161" s="39">
        <f t="shared" ref="Z1161" si="3784">N1161*U1158+P1161*U1161-O1161*V1158-Q1161*V1161</f>
        <v>0.87460256310454565</v>
      </c>
      <c r="AA1161" s="40">
        <f t="shared" ref="AA1161" si="3785">(N1161*V1158+O1161*U1158+P1161*V1161+Q1161*U1161)</f>
        <v>0</v>
      </c>
      <c r="AB1161" s="8"/>
      <c r="AC1161" s="37">
        <v>0</v>
      </c>
      <c r="AD1161" s="40">
        <f>-1/($AD$8*$B1158)</f>
        <v>-0.24335843373493976</v>
      </c>
      <c r="AE1161" s="39">
        <v>1</v>
      </c>
      <c r="AF1161" s="40">
        <v>0</v>
      </c>
      <c r="AH1161" s="37">
        <f>X1161*AC1158+Z1161*AC1161-Y1161*AD1158-AA1161*AD1161</f>
        <v>0</v>
      </c>
      <c r="AI1161" s="41">
        <f>(X1161*AD1158+Y1161*AC1158+Z1161*AD1161+AA1161*AC1161)</f>
        <v>-0.54542390553023212</v>
      </c>
      <c r="AJ1161" s="39">
        <f>X1161*AE1158+Z1161*AE1161-Y1161*AF1158-AA1161*AF1161</f>
        <v>0.87460256310454565</v>
      </c>
      <c r="AK1161" s="40">
        <f>(X1161*AF1158+Y1161*AE1158+Z1161*AF1161+AA1161*AE1161)</f>
        <v>0</v>
      </c>
      <c r="AL1161" s="8"/>
      <c r="AM1161" s="54">
        <f t="shared" ref="AM1161" si="3786">(180/PI())*ATAN(-1*(($AH1149*AI1158+AK1158+$AH$8*AI1161+AK1161)/($AH$8*AH1158+AJ1158+$AH$8*AH1161+AJ1161)))</f>
        <v>33.029936815631608</v>
      </c>
      <c r="AO1161" s="151">
        <f t="shared" ref="AO1161" si="3787">20*LOG(((($AH$8*AH1158+AJ1158-$AH$8*AH1161-AJ1161)^2+($AH$8*AI1158+AK1158-$AH$8*AI1161-AK1161)^2)/(($AH$8*AH1158+AJ1158+$AH$8*AH1161+AJ1161)^2+($AH$8*AI1158+AK1158+$AH$8*AI1161+AK1161)^2))^0.5)</f>
        <v>-28.956274828889672</v>
      </c>
      <c r="AP1161" s="149"/>
      <c r="AQ1161" s="44"/>
      <c r="AR1161" s="44"/>
      <c r="AS1161" s="44"/>
      <c r="AT1161" s="44"/>
    </row>
    <row r="1162" spans="2:46" ht="18.649999999999999" customHeight="1">
      <c r="AO1162" s="48"/>
    </row>
    <row r="1163" spans="2:46" ht="18.649999999999999" customHeight="1" thickBot="1">
      <c r="E1163" s="29" t="s">
        <v>9</v>
      </c>
      <c r="J1163" s="29" t="s">
        <v>10</v>
      </c>
      <c r="O1163" s="29" t="s">
        <v>11</v>
      </c>
      <c r="T1163" s="29" t="s">
        <v>12</v>
      </c>
      <c r="Y1163" s="29" t="s">
        <v>13</v>
      </c>
      <c r="AD1163" s="29" t="s">
        <v>12</v>
      </c>
      <c r="AI1163" s="29" t="s">
        <v>81</v>
      </c>
    </row>
    <row r="1164" spans="2:46" ht="18.649999999999999" customHeight="1" thickBot="1">
      <c r="B1164" s="28"/>
      <c r="D1164" s="227" t="s">
        <v>70</v>
      </c>
      <c r="E1164" s="228"/>
      <c r="F1164" s="229" t="s">
        <v>71</v>
      </c>
      <c r="G1164" s="230"/>
      <c r="H1164" s="203"/>
      <c r="I1164" s="231" t="s">
        <v>15</v>
      </c>
      <c r="J1164" s="232"/>
      <c r="K1164" s="233" t="s">
        <v>16</v>
      </c>
      <c r="L1164" s="234"/>
      <c r="M1164" s="30"/>
      <c r="N1164" s="231" t="s">
        <v>72</v>
      </c>
      <c r="O1164" s="232"/>
      <c r="P1164" s="233" t="s">
        <v>73</v>
      </c>
      <c r="Q1164" s="234"/>
      <c r="R1164" s="30"/>
      <c r="S1164" s="227" t="s">
        <v>74</v>
      </c>
      <c r="T1164" s="228"/>
      <c r="U1164" s="229" t="s">
        <v>75</v>
      </c>
      <c r="V1164" s="230"/>
      <c r="W1164" s="8"/>
      <c r="X1164" s="231" t="s">
        <v>76</v>
      </c>
      <c r="Y1164" s="232"/>
      <c r="Z1164" s="233" t="s">
        <v>77</v>
      </c>
      <c r="AA1164" s="234"/>
      <c r="AB1164" s="8"/>
      <c r="AC1164" s="231" t="s">
        <v>78</v>
      </c>
      <c r="AD1164" s="232"/>
      <c r="AE1164" s="233" t="s">
        <v>17</v>
      </c>
      <c r="AF1164" s="234"/>
      <c r="AG1164" s="8"/>
      <c r="AH1164" s="231" t="s">
        <v>79</v>
      </c>
      <c r="AI1164" s="232"/>
      <c r="AJ1164" s="233" t="s">
        <v>80</v>
      </c>
      <c r="AK1164" s="234"/>
      <c r="AL1164" s="8"/>
      <c r="AM1164" s="35" t="s">
        <v>82</v>
      </c>
      <c r="AO1164" s="147" t="s">
        <v>83</v>
      </c>
      <c r="AP1164" s="4"/>
      <c r="AQ1164" s="44"/>
      <c r="AR1164" s="44"/>
      <c r="AS1164" s="44"/>
      <c r="AT1164" s="44"/>
    </row>
    <row r="1165" spans="2:46" ht="18.649999999999999" customHeight="1" thickTop="1" thickBot="1">
      <c r="B1165" s="55">
        <v>3.34</v>
      </c>
      <c r="D1165" s="37">
        <v>1</v>
      </c>
      <c r="E1165" s="38">
        <v>0</v>
      </c>
      <c r="F1165" s="39">
        <v>0</v>
      </c>
      <c r="G1165" s="40">
        <f t="shared" ref="G1165" si="3788">-1/($E$8*$B1165)</f>
        <v>-0.19137125748502995</v>
      </c>
      <c r="I1165" s="37">
        <v>1</v>
      </c>
      <c r="J1165" s="41">
        <v>0</v>
      </c>
      <c r="K1165" s="39">
        <v>0</v>
      </c>
      <c r="L1165" s="40">
        <v>0</v>
      </c>
      <c r="N1165" s="37">
        <f t="shared" ref="N1165" si="3789">D1165*I1165+F1165*I1168-E1165*J1165-G1165*J1168</f>
        <v>0.93674924011824212</v>
      </c>
      <c r="O1165" s="41">
        <f t="shared" ref="O1165" si="3790">(D1165*J1165+E1165*I1165+F1165*J1168+G1165*I1168)</f>
        <v>0</v>
      </c>
      <c r="P1165" s="39">
        <f t="shared" ref="P1165" si="3791">D1165*K1165+F1165*K1168-E1165*L1165-G1165*L1168</f>
        <v>0</v>
      </c>
      <c r="Q1165" s="40">
        <f t="shared" ref="Q1165" si="3792">(D1165*L1165+E1165*K1165+F1165*L1168+G1165*K1168)</f>
        <v>-0.19137125748502995</v>
      </c>
      <c r="S1165" s="37">
        <v>1</v>
      </c>
      <c r="T1165" s="38">
        <v>0</v>
      </c>
      <c r="U1165" s="39">
        <v>0</v>
      </c>
      <c r="V1165" s="40">
        <f t="shared" ref="V1165" si="3793">-1/($T$8*$B1165)</f>
        <v>-0.37478443113772453</v>
      </c>
      <c r="X1165" s="37">
        <f t="shared" ref="X1165" si="3794">N1165*S1165+P1165*S1168-O1165*T1165-Q1165*T1168</f>
        <v>0.93674924011824212</v>
      </c>
      <c r="Y1165" s="41">
        <f t="shared" ref="Y1165" si="3795">(N1165*T1165+O1165*S1165+P1165*T1168+Q1165*S1168)</f>
        <v>0</v>
      </c>
      <c r="Z1165" s="39">
        <f t="shared" ref="Z1165" si="3796">N1165*U1165+P1165*U1168-O1165*V1165-Q1165*V1168</f>
        <v>0</v>
      </c>
      <c r="AA1165" s="40">
        <f t="shared" ref="AA1165" si="3797">(N1165*V1165+O1165*U1165+P1165*V1168+Q1165*U1168)</f>
        <v>-0.54245028856144106</v>
      </c>
      <c r="AB1165" s="8"/>
      <c r="AC1165" s="37">
        <v>1</v>
      </c>
      <c r="AD1165" s="38">
        <v>0</v>
      </c>
      <c r="AE1165" s="39">
        <v>0</v>
      </c>
      <c r="AF1165" s="40">
        <v>0</v>
      </c>
      <c r="AH1165" s="37">
        <f>X1165*AC1165+Z1165*AC1168-Y1165*AD1165-AA1165*AD1168</f>
        <v>0.8055298656741654</v>
      </c>
      <c r="AI1165" s="41">
        <f>(X1165*AD1165+Y1165*AC1165+Z1165*AD1168+AA1165*AC1168)</f>
        <v>0</v>
      </c>
      <c r="AJ1165" s="39">
        <f>X1165*AE1165+Z1165*AE1168-Y1165*AF1165-AA1165*AF1168</f>
        <v>0</v>
      </c>
      <c r="AK1165" s="40">
        <f>(X1165*AF1165+Y1165*AE1165+Z1165*AF1168+AA1165*AE1168)</f>
        <v>-0.54245028856144106</v>
      </c>
      <c r="AL1165" s="8"/>
      <c r="AM1165" s="43">
        <f t="shared" ref="AM1165" si="3798">20*LOG((2*$AH$8)/(($AH$8*AH1165+AJ1165+$AH$8*AH1168+AJ1168)^2+($AH$8*AI1165+AK1165+$AH$8*AI1168+AK1168)^2)^0.5)</f>
        <v>-5.408157803744729E-3</v>
      </c>
      <c r="AO1165" s="148">
        <f t="shared" ref="AO1165" si="3799">((AH1165^2+AI1165^2)/(AH1168^2+AI1168^2))^0.5</f>
        <v>1.4849846442001227</v>
      </c>
      <c r="AP1165" s="4"/>
      <c r="AQ1165" s="44"/>
      <c r="AR1165" s="44"/>
      <c r="AS1165" s="44"/>
      <c r="AT1165" s="44"/>
    </row>
    <row r="1166" spans="2:46" ht="18.649999999999999" customHeight="1" thickBot="1">
      <c r="D1166" s="45"/>
      <c r="G1166" s="46"/>
      <c r="I1166" s="45"/>
      <c r="L1166" s="46"/>
      <c r="N1166" s="45"/>
      <c r="Q1166" s="46"/>
      <c r="S1166" s="45"/>
      <c r="V1166" s="46"/>
      <c r="X1166" s="45"/>
      <c r="AA1166" s="46"/>
      <c r="AC1166" s="45"/>
      <c r="AF1166" s="46"/>
      <c r="AH1166" s="45"/>
      <c r="AK1166" s="46"/>
      <c r="AO1166" s="149"/>
      <c r="AP1166" s="149"/>
      <c r="AQ1166" s="44"/>
      <c r="AR1166" s="44"/>
      <c r="AS1166" s="44"/>
      <c r="AT1166" s="44"/>
    </row>
    <row r="1167" spans="2:46" ht="18.649999999999999" customHeight="1" thickBot="1">
      <c r="D1167" s="227" t="s">
        <v>70</v>
      </c>
      <c r="E1167" s="228"/>
      <c r="F1167" s="229" t="s">
        <v>71</v>
      </c>
      <c r="G1167" s="230"/>
      <c r="H1167" s="203"/>
      <c r="I1167" s="231" t="s">
        <v>15</v>
      </c>
      <c r="J1167" s="232"/>
      <c r="K1167" s="233" t="s">
        <v>16</v>
      </c>
      <c r="L1167" s="234"/>
      <c r="M1167" s="30"/>
      <c r="N1167" s="231" t="s">
        <v>72</v>
      </c>
      <c r="O1167" s="232"/>
      <c r="P1167" s="233" t="s">
        <v>73</v>
      </c>
      <c r="Q1167" s="234"/>
      <c r="R1167" s="30"/>
      <c r="S1167" s="227" t="s">
        <v>74</v>
      </c>
      <c r="T1167" s="228"/>
      <c r="U1167" s="229" t="s">
        <v>75</v>
      </c>
      <c r="V1167" s="230"/>
      <c r="W1167" s="8"/>
      <c r="X1167" s="231" t="s">
        <v>76</v>
      </c>
      <c r="Y1167" s="232"/>
      <c r="Z1167" s="233" t="s">
        <v>77</v>
      </c>
      <c r="AA1167" s="234"/>
      <c r="AB1167" s="8"/>
      <c r="AC1167" s="231" t="s">
        <v>78</v>
      </c>
      <c r="AD1167" s="232"/>
      <c r="AE1167" s="233" t="s">
        <v>17</v>
      </c>
      <c r="AF1167" s="234"/>
      <c r="AG1167" s="8"/>
      <c r="AH1167" s="231" t="s">
        <v>79</v>
      </c>
      <c r="AI1167" s="232"/>
      <c r="AJ1167" s="233" t="s">
        <v>80</v>
      </c>
      <c r="AK1167" s="234"/>
      <c r="AL1167" s="8"/>
      <c r="AM1167" s="52" t="s">
        <v>84</v>
      </c>
      <c r="AO1167" s="150" t="s">
        <v>85</v>
      </c>
      <c r="AP1167" s="149"/>
      <c r="AQ1167" s="44"/>
      <c r="AR1167" s="44"/>
      <c r="AS1167" s="44"/>
      <c r="AT1167" s="44"/>
    </row>
    <row r="1168" spans="2:46" ht="18.649999999999999" customHeight="1" thickTop="1" thickBot="1">
      <c r="D1168" s="37">
        <v>0</v>
      </c>
      <c r="E1168" s="41">
        <v>0</v>
      </c>
      <c r="F1168" s="39">
        <v>1</v>
      </c>
      <c r="G1168" s="40">
        <v>0</v>
      </c>
      <c r="I1168" s="37">
        <v>0</v>
      </c>
      <c r="J1168" s="41">
        <f t="shared" ref="J1168" si="3800">IF(0=(1-$J$8*$K$8*$B1165^2),10^14,$B1165*$K$8/(1-$J$8*$K$8*$B1165^2))</f>
        <v>-0.33051337339258324</v>
      </c>
      <c r="K1168" s="39">
        <v>1</v>
      </c>
      <c r="L1168" s="40">
        <v>0</v>
      </c>
      <c r="N1168" s="37">
        <f t="shared" ref="N1168" si="3801">D1168*I1165+F1168*I1168-E1168*J1165-G1168*J1168</f>
        <v>0</v>
      </c>
      <c r="O1168" s="41">
        <f t="shared" ref="O1168" si="3802">(D1168*J1165+E1168*I1165+F1168*J1168+G1168*I1168)</f>
        <v>-0.33051337339258324</v>
      </c>
      <c r="P1168" s="39">
        <f t="shared" ref="P1168" si="3803">D1168*K1165+F1168*K1168-E1168*L1165-G1168*L1168</f>
        <v>1</v>
      </c>
      <c r="Q1168" s="40">
        <f t="shared" ref="Q1168" si="3804">(D1168*L1165+E1168*K1165+F1168*L1168+G1168*K1168)</f>
        <v>0</v>
      </c>
      <c r="S1168" s="37">
        <v>0</v>
      </c>
      <c r="T1168" s="41">
        <v>0</v>
      </c>
      <c r="U1168" s="39">
        <v>1</v>
      </c>
      <c r="V1168" s="40">
        <v>0</v>
      </c>
      <c r="X1168" s="37">
        <f t="shared" ref="X1168" si="3805">N1168*S1165+P1168*S1168-O1168*T1165-Q1168*T1168</f>
        <v>0</v>
      </c>
      <c r="Y1168" s="41">
        <f t="shared" ref="Y1168" si="3806">(N1168*T1165+O1168*S1165+P1168*T1168+Q1168*S1168)</f>
        <v>-0.33051337339258324</v>
      </c>
      <c r="Z1168" s="39">
        <f t="shared" ref="Z1168" si="3807">N1168*U1165+P1168*U1168-O1168*V1165-Q1168*V1168</f>
        <v>0.87612873336965036</v>
      </c>
      <c r="AA1168" s="40">
        <f t="shared" ref="AA1168" si="3808">(N1168*V1165+O1168*U1165+P1168*V1168+Q1168*U1168)</f>
        <v>0</v>
      </c>
      <c r="AB1168" s="8"/>
      <c r="AC1168" s="37">
        <v>0</v>
      </c>
      <c r="AD1168" s="40">
        <f>-1/($AD$8*$B1165)</f>
        <v>-0.2419011976047904</v>
      </c>
      <c r="AE1168" s="39">
        <v>1</v>
      </c>
      <c r="AF1168" s="40">
        <v>0</v>
      </c>
      <c r="AH1168" s="37">
        <f>X1168*AC1165+Z1168*AC1168-Y1168*AD1165-AA1168*AD1168</f>
        <v>0</v>
      </c>
      <c r="AI1168" s="41">
        <f>(X1168*AD1165+Y1168*AC1165+Z1168*AD1168+AA1168*AC1168)</f>
        <v>-0.54244996325066974</v>
      </c>
      <c r="AJ1168" s="39">
        <f>X1168*AE1165+Z1168*AE1168-Y1168*AF1165-AA1168*AF1168</f>
        <v>0.87612873336965036</v>
      </c>
      <c r="AK1168" s="40">
        <f>(X1168*AF1165+Y1168*AE1165+Z1168*AF1168+AA1168*AE1168)</f>
        <v>0</v>
      </c>
      <c r="AL1168" s="8"/>
      <c r="AM1168" s="54">
        <f t="shared" ref="AM1168" si="3809">(180/PI())*ATAN(-1*(($AH1156*AI1165+AK1165+$AH$8*AI1168+AK1168)/($AH$8*AH1165+AJ1165+$AH$8*AH1168+AJ1168)))</f>
        <v>32.827560720812976</v>
      </c>
      <c r="AO1168" s="151">
        <f t="shared" ref="AO1168" si="3810">20*LOG(((($AH$8*AH1165+AJ1165-$AH$8*AH1168-AJ1168)^2+($AH$8*AI1165+AK1165-$AH$8*AI1168-AK1168)^2)/(($AH$8*AH1165+AJ1165+$AH$8*AH1168+AJ1168)^2+($AH$8*AI1165+AK1165+$AH$8*AI1168+AK1168)^2))^0.5)</f>
        <v>-29.050053358041829</v>
      </c>
      <c r="AP1168" s="149"/>
      <c r="AQ1168" s="44"/>
      <c r="AR1168" s="44"/>
      <c r="AS1168" s="44"/>
      <c r="AT1168" s="44"/>
    </row>
    <row r="1169" spans="2:46" ht="18.649999999999999" customHeight="1">
      <c r="AO1169" s="48"/>
    </row>
    <row r="1170" spans="2:46" ht="18.649999999999999" customHeight="1" thickBot="1">
      <c r="E1170" s="29" t="s">
        <v>9</v>
      </c>
      <c r="J1170" s="29" t="s">
        <v>10</v>
      </c>
      <c r="O1170" s="29" t="s">
        <v>11</v>
      </c>
      <c r="T1170" s="29" t="s">
        <v>12</v>
      </c>
      <c r="Y1170" s="29" t="s">
        <v>13</v>
      </c>
      <c r="AD1170" s="29" t="s">
        <v>12</v>
      </c>
      <c r="AI1170" s="29" t="s">
        <v>81</v>
      </c>
    </row>
    <row r="1171" spans="2:46" ht="18.649999999999999" customHeight="1" thickBot="1">
      <c r="B1171" s="28"/>
      <c r="D1171" s="227" t="s">
        <v>70</v>
      </c>
      <c r="E1171" s="228"/>
      <c r="F1171" s="229" t="s">
        <v>71</v>
      </c>
      <c r="G1171" s="230"/>
      <c r="H1171" s="203"/>
      <c r="I1171" s="231" t="s">
        <v>15</v>
      </c>
      <c r="J1171" s="232"/>
      <c r="K1171" s="233" t="s">
        <v>16</v>
      </c>
      <c r="L1171" s="234"/>
      <c r="M1171" s="30"/>
      <c r="N1171" s="231" t="s">
        <v>72</v>
      </c>
      <c r="O1171" s="232"/>
      <c r="P1171" s="233" t="s">
        <v>73</v>
      </c>
      <c r="Q1171" s="234"/>
      <c r="R1171" s="30"/>
      <c r="S1171" s="227" t="s">
        <v>74</v>
      </c>
      <c r="T1171" s="228"/>
      <c r="U1171" s="229" t="s">
        <v>75</v>
      </c>
      <c r="V1171" s="230"/>
      <c r="W1171" s="8"/>
      <c r="X1171" s="231" t="s">
        <v>76</v>
      </c>
      <c r="Y1171" s="232"/>
      <c r="Z1171" s="233" t="s">
        <v>77</v>
      </c>
      <c r="AA1171" s="234"/>
      <c r="AB1171" s="8"/>
      <c r="AC1171" s="231" t="s">
        <v>78</v>
      </c>
      <c r="AD1171" s="232"/>
      <c r="AE1171" s="233" t="s">
        <v>17</v>
      </c>
      <c r="AF1171" s="234"/>
      <c r="AG1171" s="8"/>
      <c r="AH1171" s="231" t="s">
        <v>79</v>
      </c>
      <c r="AI1171" s="232"/>
      <c r="AJ1171" s="233" t="s">
        <v>80</v>
      </c>
      <c r="AK1171" s="234"/>
      <c r="AL1171" s="8"/>
      <c r="AM1171" s="35" t="s">
        <v>82</v>
      </c>
      <c r="AO1171" s="147" t="s">
        <v>83</v>
      </c>
      <c r="AP1171" s="4"/>
      <c r="AQ1171" s="44"/>
      <c r="AR1171" s="44"/>
      <c r="AS1171" s="44"/>
      <c r="AT1171" s="44"/>
    </row>
    <row r="1172" spans="2:46" ht="18.649999999999999" customHeight="1" thickTop="1" thickBot="1">
      <c r="B1172" s="55">
        <v>3.36</v>
      </c>
      <c r="D1172" s="37">
        <v>1</v>
      </c>
      <c r="E1172" s="38">
        <v>0</v>
      </c>
      <c r="F1172" s="39">
        <v>0</v>
      </c>
      <c r="G1172" s="40">
        <f t="shared" ref="G1172" si="3811">-1/($E$8*$B1172)</f>
        <v>-0.19023214285714282</v>
      </c>
      <c r="I1172" s="37">
        <v>1</v>
      </c>
      <c r="J1172" s="41">
        <v>0</v>
      </c>
      <c r="K1172" s="39">
        <v>0</v>
      </c>
      <c r="L1172" s="40">
        <v>0</v>
      </c>
      <c r="N1172" s="37">
        <f t="shared" ref="N1172" si="3812">D1172*I1172+F1172*I1175-E1172*J1172-G1172*J1175</f>
        <v>0.93751430019498461</v>
      </c>
      <c r="O1172" s="41">
        <f t="shared" ref="O1172" si="3813">(D1172*J1172+E1172*I1172+F1172*J1175+G1172*I1175)</f>
        <v>0</v>
      </c>
      <c r="P1172" s="39">
        <f t="shared" ref="P1172" si="3814">D1172*K1172+F1172*K1175-E1172*L1172-G1172*L1175</f>
        <v>0</v>
      </c>
      <c r="Q1172" s="40">
        <f t="shared" ref="Q1172" si="3815">(D1172*L1172+E1172*K1172+F1172*L1175+G1172*K1175)</f>
        <v>-0.19023214285714282</v>
      </c>
      <c r="S1172" s="37">
        <v>1</v>
      </c>
      <c r="T1172" s="38">
        <v>0</v>
      </c>
      <c r="U1172" s="39">
        <v>0</v>
      </c>
      <c r="V1172" s="40">
        <f t="shared" ref="V1172" si="3816">-1/($T$8*$B1172)</f>
        <v>-0.37255357142857137</v>
      </c>
      <c r="X1172" s="37">
        <f t="shared" ref="X1172" si="3817">N1172*S1172+P1172*S1175-O1172*T1172-Q1172*T1175</f>
        <v>0.93751430019498461</v>
      </c>
      <c r="Y1172" s="41">
        <f t="shared" ref="Y1172" si="3818">(N1172*T1172+O1172*S1172+P1172*T1175+Q1172*S1175)</f>
        <v>0</v>
      </c>
      <c r="Z1172" s="39">
        <f t="shared" ref="Z1172" si="3819">N1172*U1172+P1172*U1175-O1172*V1172-Q1172*V1175</f>
        <v>0</v>
      </c>
      <c r="AA1172" s="40">
        <f t="shared" ref="AA1172" si="3820">(N1172*V1172+O1172*U1172+P1172*V1175+Q1172*U1175)</f>
        <v>-0.53950644366014211</v>
      </c>
      <c r="AB1172" s="8"/>
      <c r="AC1172" s="37">
        <v>1</v>
      </c>
      <c r="AD1172" s="38">
        <v>0</v>
      </c>
      <c r="AE1172" s="39">
        <v>0</v>
      </c>
      <c r="AF1172" s="40">
        <v>0</v>
      </c>
      <c r="AH1172" s="37">
        <f>X1172*AC1172+Z1172*AC1175-Y1172*AD1172-AA1172*AD1175</f>
        <v>0.80778387425593345</v>
      </c>
      <c r="AI1172" s="41">
        <f>(X1172*AD1172+Y1172*AC1172+Z1172*AD1175+AA1172*AC1175)</f>
        <v>0</v>
      </c>
      <c r="AJ1172" s="39">
        <f>X1172*AE1172+Z1172*AE1175-Y1172*AF1172-AA1172*AF1175</f>
        <v>0</v>
      </c>
      <c r="AK1172" s="40">
        <f>(X1172*AF1172+Y1172*AE1172+Z1172*AF1175+AA1172*AE1175)</f>
        <v>-0.53950644366014211</v>
      </c>
      <c r="AL1172" s="8"/>
      <c r="AM1172" s="43">
        <f t="shared" ref="AM1172" si="3821">20*LOG((2*$AH$8)/(($AH$8*AH1172+AJ1172+$AH$8*AH1175+AJ1175)^2+($AH$8*AI1172+AK1172+$AH$8*AI1175+AK1175)^2)^0.5)</f>
        <v>-5.2930678108305922E-3</v>
      </c>
      <c r="AO1172" s="148">
        <f t="shared" ref="AO1172" si="3822">((AH1172^2+AI1172^2)/(AH1175^2+AI1175^2))^0.5</f>
        <v>1.497265439679629</v>
      </c>
      <c r="AP1172" s="4"/>
      <c r="AQ1172" s="44"/>
      <c r="AR1172" s="44"/>
      <c r="AS1172" s="44"/>
      <c r="AT1172" s="44"/>
    </row>
    <row r="1173" spans="2:46" ht="18.649999999999999" customHeight="1" thickBot="1">
      <c r="D1173" s="45"/>
      <c r="G1173" s="46"/>
      <c r="I1173" s="45"/>
      <c r="L1173" s="46"/>
      <c r="N1173" s="45"/>
      <c r="Q1173" s="46"/>
      <c r="S1173" s="45"/>
      <c r="V1173" s="46"/>
      <c r="X1173" s="45"/>
      <c r="AA1173" s="46"/>
      <c r="AC1173" s="45"/>
      <c r="AF1173" s="46"/>
      <c r="AH1173" s="45"/>
      <c r="AK1173" s="46"/>
      <c r="AO1173" s="149"/>
      <c r="AP1173" s="149"/>
      <c r="AQ1173" s="44"/>
      <c r="AR1173" s="44"/>
      <c r="AS1173" s="44"/>
      <c r="AT1173" s="44"/>
    </row>
    <row r="1174" spans="2:46" ht="18.649999999999999" customHeight="1" thickBot="1">
      <c r="D1174" s="227" t="s">
        <v>70</v>
      </c>
      <c r="E1174" s="228"/>
      <c r="F1174" s="229" t="s">
        <v>71</v>
      </c>
      <c r="G1174" s="230"/>
      <c r="H1174" s="203"/>
      <c r="I1174" s="231" t="s">
        <v>15</v>
      </c>
      <c r="J1174" s="232"/>
      <c r="K1174" s="233" t="s">
        <v>16</v>
      </c>
      <c r="L1174" s="234"/>
      <c r="M1174" s="30"/>
      <c r="N1174" s="231" t="s">
        <v>72</v>
      </c>
      <c r="O1174" s="232"/>
      <c r="P1174" s="233" t="s">
        <v>73</v>
      </c>
      <c r="Q1174" s="234"/>
      <c r="R1174" s="30"/>
      <c r="S1174" s="227" t="s">
        <v>74</v>
      </c>
      <c r="T1174" s="228"/>
      <c r="U1174" s="229" t="s">
        <v>75</v>
      </c>
      <c r="V1174" s="230"/>
      <c r="W1174" s="8"/>
      <c r="X1174" s="231" t="s">
        <v>76</v>
      </c>
      <c r="Y1174" s="232"/>
      <c r="Z1174" s="233" t="s">
        <v>77</v>
      </c>
      <c r="AA1174" s="234"/>
      <c r="AB1174" s="8"/>
      <c r="AC1174" s="231" t="s">
        <v>78</v>
      </c>
      <c r="AD1174" s="232"/>
      <c r="AE1174" s="233" t="s">
        <v>17</v>
      </c>
      <c r="AF1174" s="234"/>
      <c r="AG1174" s="8"/>
      <c r="AH1174" s="231" t="s">
        <v>79</v>
      </c>
      <c r="AI1174" s="232"/>
      <c r="AJ1174" s="233" t="s">
        <v>80</v>
      </c>
      <c r="AK1174" s="234"/>
      <c r="AL1174" s="8"/>
      <c r="AM1174" s="52" t="s">
        <v>84</v>
      </c>
      <c r="AO1174" s="150" t="s">
        <v>85</v>
      </c>
      <c r="AP1174" s="149"/>
      <c r="AQ1174" s="44"/>
      <c r="AR1174" s="44"/>
      <c r="AS1174" s="44"/>
      <c r="AT1174" s="44"/>
    </row>
    <row r="1175" spans="2:46" ht="18.649999999999999" customHeight="1" thickTop="1" thickBot="1">
      <c r="D1175" s="37">
        <v>0</v>
      </c>
      <c r="E1175" s="41">
        <v>0</v>
      </c>
      <c r="F1175" s="39">
        <v>1</v>
      </c>
      <c r="G1175" s="40">
        <v>0</v>
      </c>
      <c r="I1175" s="37">
        <v>0</v>
      </c>
      <c r="J1175" s="41">
        <f t="shared" ref="J1175" si="3823">IF(0=(1-$J$8*$K$8*$B1172^2),10^14,$B1172*$K$8/(1-$J$8*$K$8*$B1172^2))</f>
        <v>-0.32847077715956646</v>
      </c>
      <c r="K1175" s="39">
        <v>1</v>
      </c>
      <c r="L1175" s="40">
        <v>0</v>
      </c>
      <c r="N1175" s="37">
        <f t="shared" ref="N1175" si="3824">D1175*I1172+F1175*I1175-E1175*J1172-G1175*J1175</f>
        <v>0</v>
      </c>
      <c r="O1175" s="41">
        <f t="shared" ref="O1175" si="3825">(D1175*J1172+E1175*I1172+F1175*J1175+G1175*I1175)</f>
        <v>-0.32847077715956646</v>
      </c>
      <c r="P1175" s="39">
        <f t="shared" ref="P1175" si="3826">D1175*K1172+F1175*K1175-E1175*L1172-G1175*L1175</f>
        <v>1</v>
      </c>
      <c r="Q1175" s="40">
        <f t="shared" ref="Q1175" si="3827">(D1175*L1172+E1175*K1172+F1175*L1175+G1175*K1175)</f>
        <v>0</v>
      </c>
      <c r="S1175" s="37">
        <v>0</v>
      </c>
      <c r="T1175" s="41">
        <v>0</v>
      </c>
      <c r="U1175" s="39">
        <v>1</v>
      </c>
      <c r="V1175" s="40">
        <v>0</v>
      </c>
      <c r="X1175" s="37">
        <f t="shared" ref="X1175" si="3828">N1175*S1172+P1175*S1175-O1175*T1172-Q1175*T1175</f>
        <v>0</v>
      </c>
      <c r="Y1175" s="41">
        <f t="shared" ref="Y1175" si="3829">(N1175*T1172+O1175*S1172+P1175*T1175+Q1175*S1175)</f>
        <v>-0.32847077715956646</v>
      </c>
      <c r="Z1175" s="39">
        <f t="shared" ref="Z1175" si="3830">N1175*U1172+P1175*U1175-O1175*V1172-Q1175*V1175</f>
        <v>0.87762703885928506</v>
      </c>
      <c r="AA1175" s="40">
        <f t="shared" ref="AA1175" si="3831">(N1175*V1172+O1175*U1172+P1175*V1175+Q1175*U1175)</f>
        <v>0</v>
      </c>
      <c r="AB1175" s="8"/>
      <c r="AC1175" s="37">
        <v>0</v>
      </c>
      <c r="AD1175" s="40">
        <f>-1/($AD$8*$B1172)</f>
        <v>-0.24046130952380954</v>
      </c>
      <c r="AE1175" s="39">
        <v>1</v>
      </c>
      <c r="AF1175" s="40">
        <v>0</v>
      </c>
      <c r="AH1175" s="37">
        <f>X1175*AC1172+Z1175*AC1175-Y1175*AD1172-AA1175*AD1175</f>
        <v>0</v>
      </c>
      <c r="AI1175" s="41">
        <f>(X1175*AD1172+Y1175*AC1172+Z1175*AD1175+AA1175*AC1175)</f>
        <v>-0.53950612419717348</v>
      </c>
      <c r="AJ1175" s="39">
        <f>X1175*AE1172+Z1175*AE1175-Y1175*AF1172-AA1175*AF1175</f>
        <v>0.87762703885928506</v>
      </c>
      <c r="AK1175" s="40">
        <f>(X1175*AF1172+Y1175*AE1172+Z1175*AF1175+AA1175*AE1175)</f>
        <v>0</v>
      </c>
      <c r="AL1175" s="8"/>
      <c r="AM1175" s="54">
        <f t="shared" ref="AM1175" si="3832">(180/PI())*ATAN(-1*(($AH1163*AI1172+AK1172+$AH$8*AI1175+AK1175)/($AH$8*AH1172+AJ1172+$AH$8*AH1175+AJ1175)))</f>
        <v>32.627673136135421</v>
      </c>
      <c r="AO1175" s="151">
        <f t="shared" ref="AO1175" si="3833">20*LOG(((($AH$8*AH1172+AJ1172-$AH$8*AH1175-AJ1175)^2+($AH$8*AI1172+AK1172-$AH$8*AI1175-AK1175)^2)/(($AH$8*AH1172+AJ1172+$AH$8*AH1175+AJ1175)^2+($AH$8*AI1172+AK1172+$AH$8*AI1175+AK1175)^2))^0.5)</f>
        <v>-29.14341479928412</v>
      </c>
      <c r="AP1175" s="149"/>
      <c r="AQ1175" s="44"/>
      <c r="AR1175" s="44"/>
      <c r="AS1175" s="44"/>
      <c r="AT1175" s="44"/>
    </row>
    <row r="1176" spans="2:46" ht="18.649999999999999" customHeight="1">
      <c r="AO1176" s="48"/>
    </row>
    <row r="1177" spans="2:46" ht="18.649999999999999" customHeight="1" thickBot="1">
      <c r="E1177" s="29" t="s">
        <v>9</v>
      </c>
      <c r="J1177" s="29" t="s">
        <v>10</v>
      </c>
      <c r="O1177" s="29" t="s">
        <v>11</v>
      </c>
      <c r="T1177" s="29" t="s">
        <v>12</v>
      </c>
      <c r="Y1177" s="29" t="s">
        <v>13</v>
      </c>
      <c r="AD1177" s="29" t="s">
        <v>12</v>
      </c>
      <c r="AI1177" s="29" t="s">
        <v>81</v>
      </c>
    </row>
    <row r="1178" spans="2:46" ht="18.649999999999999" customHeight="1" thickBot="1">
      <c r="B1178" s="28"/>
      <c r="D1178" s="227" t="s">
        <v>70</v>
      </c>
      <c r="E1178" s="228"/>
      <c r="F1178" s="229" t="s">
        <v>71</v>
      </c>
      <c r="G1178" s="230"/>
      <c r="H1178" s="203"/>
      <c r="I1178" s="231" t="s">
        <v>15</v>
      </c>
      <c r="J1178" s="232"/>
      <c r="K1178" s="233" t="s">
        <v>16</v>
      </c>
      <c r="L1178" s="234"/>
      <c r="M1178" s="30"/>
      <c r="N1178" s="231" t="s">
        <v>72</v>
      </c>
      <c r="O1178" s="232"/>
      <c r="P1178" s="233" t="s">
        <v>73</v>
      </c>
      <c r="Q1178" s="234"/>
      <c r="R1178" s="30"/>
      <c r="S1178" s="227" t="s">
        <v>74</v>
      </c>
      <c r="T1178" s="228"/>
      <c r="U1178" s="229" t="s">
        <v>75</v>
      </c>
      <c r="V1178" s="230"/>
      <c r="W1178" s="8"/>
      <c r="X1178" s="231" t="s">
        <v>76</v>
      </c>
      <c r="Y1178" s="232"/>
      <c r="Z1178" s="233" t="s">
        <v>77</v>
      </c>
      <c r="AA1178" s="234"/>
      <c r="AB1178" s="8"/>
      <c r="AC1178" s="231" t="s">
        <v>78</v>
      </c>
      <c r="AD1178" s="232"/>
      <c r="AE1178" s="233" t="s">
        <v>17</v>
      </c>
      <c r="AF1178" s="234"/>
      <c r="AG1178" s="8"/>
      <c r="AH1178" s="231" t="s">
        <v>79</v>
      </c>
      <c r="AI1178" s="232"/>
      <c r="AJ1178" s="233" t="s">
        <v>80</v>
      </c>
      <c r="AK1178" s="234"/>
      <c r="AL1178" s="8"/>
      <c r="AM1178" s="35" t="s">
        <v>82</v>
      </c>
      <c r="AO1178" s="147" t="s">
        <v>83</v>
      </c>
      <c r="AP1178" s="4"/>
      <c r="AQ1178" s="44"/>
      <c r="AR1178" s="44"/>
      <c r="AS1178" s="44"/>
      <c r="AT1178" s="44"/>
    </row>
    <row r="1179" spans="2:46" ht="18.649999999999999" customHeight="1" thickTop="1" thickBot="1">
      <c r="B1179" s="55">
        <v>3.38</v>
      </c>
      <c r="D1179" s="37">
        <v>1</v>
      </c>
      <c r="E1179" s="38">
        <v>0</v>
      </c>
      <c r="F1179" s="39">
        <v>0</v>
      </c>
      <c r="G1179" s="40">
        <f t="shared" ref="G1179" si="3834">-1/($E$8*$B1179)</f>
        <v>-0.18910650887573963</v>
      </c>
      <c r="I1179" s="37">
        <v>1</v>
      </c>
      <c r="J1179" s="41">
        <v>0</v>
      </c>
      <c r="K1179" s="39">
        <v>0</v>
      </c>
      <c r="L1179" s="40">
        <v>0</v>
      </c>
      <c r="N1179" s="37">
        <f t="shared" ref="N1179" si="3835">D1179*I1179+F1179*I1182-E1179*J1179-G1179*J1182</f>
        <v>0.93826547839058005</v>
      </c>
      <c r="O1179" s="41">
        <f t="shared" ref="O1179" si="3836">(D1179*J1179+E1179*I1179+F1179*J1182+G1179*I1182)</f>
        <v>0</v>
      </c>
      <c r="P1179" s="39">
        <f t="shared" ref="P1179" si="3837">D1179*K1179+F1179*K1182-E1179*L1179-G1179*L1182</f>
        <v>0</v>
      </c>
      <c r="Q1179" s="40">
        <f t="shared" ref="Q1179" si="3838">(D1179*L1179+E1179*K1179+F1179*L1182+G1179*K1182)</f>
        <v>-0.18910650887573963</v>
      </c>
      <c r="S1179" s="37">
        <v>1</v>
      </c>
      <c r="T1179" s="38">
        <v>0</v>
      </c>
      <c r="U1179" s="39">
        <v>0</v>
      </c>
      <c r="V1179" s="40">
        <f t="shared" ref="V1179" si="3839">-1/($T$8*$B1179)</f>
        <v>-0.37034911242603546</v>
      </c>
      <c r="X1179" s="37">
        <f t="shared" ref="X1179" si="3840">N1179*S1179+P1179*S1182-O1179*T1179-Q1179*T1182</f>
        <v>0.93826547839058005</v>
      </c>
      <c r="Y1179" s="41">
        <f t="shared" ref="Y1179" si="3841">(N1179*T1179+O1179*S1179+P1179*T1182+Q1179*S1182)</f>
        <v>0</v>
      </c>
      <c r="Z1179" s="39">
        <f t="shared" ref="Z1179" si="3842">N1179*U1179+P1179*U1182-O1179*V1179-Q1179*V1182</f>
        <v>0</v>
      </c>
      <c r="AA1179" s="40">
        <f t="shared" ref="AA1179" si="3843">(N1179*V1179+O1179*U1179+P1179*V1182+Q1179*U1182)</f>
        <v>-0.53659229601768055</v>
      </c>
      <c r="AB1179" s="8"/>
      <c r="AC1179" s="37">
        <v>1</v>
      </c>
      <c r="AD1179" s="38">
        <v>0</v>
      </c>
      <c r="AE1179" s="39">
        <v>0</v>
      </c>
      <c r="AF1179" s="40">
        <v>0</v>
      </c>
      <c r="AH1179" s="37">
        <f>X1179*AC1179+Z1179*AC1182-Y1179*AD1179-AA1179*AD1182</f>
        <v>0.80999928147712297</v>
      </c>
      <c r="AI1179" s="41">
        <f>(X1179*AD1179+Y1179*AC1179+Z1179*AD1182+AA1179*AC1182)</f>
        <v>0</v>
      </c>
      <c r="AJ1179" s="39">
        <f>X1179*AE1179+Z1179*AE1182-Y1179*AF1179-AA1179*AF1182</f>
        <v>0</v>
      </c>
      <c r="AK1179" s="40">
        <f>(X1179*AF1179+Y1179*AE1179+Z1179*AF1182+AA1179*AE1182)</f>
        <v>-0.53659229601768055</v>
      </c>
      <c r="AL1179" s="8"/>
      <c r="AM1179" s="43">
        <f t="shared" ref="AM1179" si="3844">20*LOG((2*$AH$8)/(($AH$8*AH1179+AJ1179+$AH$8*AH1182+AJ1182)^2+($AH$8*AI1179+AK1179+$AH$8*AI1182+AK1182)^2)^0.5)</f>
        <v>-5.1809239661141804E-3</v>
      </c>
      <c r="AO1179" s="148">
        <f t="shared" ref="AO1179" si="3845">((AH1179^2+AI1179^2)/(AH1182^2+AI1182^2))^0.5</f>
        <v>1.5095255021542315</v>
      </c>
      <c r="AP1179" s="4"/>
      <c r="AQ1179" s="44"/>
      <c r="AR1179" s="44"/>
      <c r="AS1179" s="44"/>
      <c r="AT1179" s="44"/>
    </row>
    <row r="1180" spans="2:46" ht="18.649999999999999" customHeight="1" thickBot="1">
      <c r="D1180" s="45"/>
      <c r="G1180" s="46"/>
      <c r="I1180" s="45"/>
      <c r="L1180" s="46"/>
      <c r="N1180" s="45"/>
      <c r="Q1180" s="46"/>
      <c r="S1180" s="45"/>
      <c r="V1180" s="46"/>
      <c r="X1180" s="45"/>
      <c r="AA1180" s="46"/>
      <c r="AC1180" s="45"/>
      <c r="AF1180" s="46"/>
      <c r="AH1180" s="45"/>
      <c r="AK1180" s="46"/>
      <c r="AO1180" s="149"/>
      <c r="AP1180" s="149"/>
      <c r="AQ1180" s="44"/>
      <c r="AR1180" s="44"/>
      <c r="AS1180" s="44"/>
      <c r="AT1180" s="44"/>
    </row>
    <row r="1181" spans="2:46" ht="18.649999999999999" customHeight="1" thickBot="1">
      <c r="D1181" s="227" t="s">
        <v>70</v>
      </c>
      <c r="E1181" s="228"/>
      <c r="F1181" s="229" t="s">
        <v>71</v>
      </c>
      <c r="G1181" s="230"/>
      <c r="H1181" s="203"/>
      <c r="I1181" s="231" t="s">
        <v>15</v>
      </c>
      <c r="J1181" s="232"/>
      <c r="K1181" s="233" t="s">
        <v>16</v>
      </c>
      <c r="L1181" s="234"/>
      <c r="M1181" s="30"/>
      <c r="N1181" s="231" t="s">
        <v>72</v>
      </c>
      <c r="O1181" s="232"/>
      <c r="P1181" s="233" t="s">
        <v>73</v>
      </c>
      <c r="Q1181" s="234"/>
      <c r="R1181" s="30"/>
      <c r="S1181" s="227" t="s">
        <v>74</v>
      </c>
      <c r="T1181" s="228"/>
      <c r="U1181" s="229" t="s">
        <v>75</v>
      </c>
      <c r="V1181" s="230"/>
      <c r="W1181" s="8"/>
      <c r="X1181" s="231" t="s">
        <v>76</v>
      </c>
      <c r="Y1181" s="232"/>
      <c r="Z1181" s="233" t="s">
        <v>77</v>
      </c>
      <c r="AA1181" s="234"/>
      <c r="AB1181" s="8"/>
      <c r="AC1181" s="231" t="s">
        <v>78</v>
      </c>
      <c r="AD1181" s="232"/>
      <c r="AE1181" s="233" t="s">
        <v>17</v>
      </c>
      <c r="AF1181" s="234"/>
      <c r="AG1181" s="8"/>
      <c r="AH1181" s="231" t="s">
        <v>79</v>
      </c>
      <c r="AI1181" s="232"/>
      <c r="AJ1181" s="233" t="s">
        <v>80</v>
      </c>
      <c r="AK1181" s="234"/>
      <c r="AL1181" s="8"/>
      <c r="AM1181" s="52" t="s">
        <v>84</v>
      </c>
      <c r="AO1181" s="150" t="s">
        <v>85</v>
      </c>
      <c r="AP1181" s="149"/>
      <c r="AQ1181" s="44"/>
      <c r="AR1181" s="44"/>
      <c r="AS1181" s="44"/>
      <c r="AT1181" s="44"/>
    </row>
    <row r="1182" spans="2:46" ht="18.649999999999999" customHeight="1" thickTop="1" thickBot="1">
      <c r="D1182" s="37">
        <v>0</v>
      </c>
      <c r="E1182" s="41">
        <v>0</v>
      </c>
      <c r="F1182" s="39">
        <v>1</v>
      </c>
      <c r="G1182" s="40">
        <v>0</v>
      </c>
      <c r="I1182" s="37">
        <v>0</v>
      </c>
      <c r="J1182" s="41">
        <f t="shared" ref="J1182" si="3846">IF(0=(1-$J$8*$K$8*$B1179^2),10^14,$B1179*$K$8/(1-$J$8*$K$8*$B1179^2))</f>
        <v>-0.32645371106705384</v>
      </c>
      <c r="K1182" s="39">
        <v>1</v>
      </c>
      <c r="L1182" s="40">
        <v>0</v>
      </c>
      <c r="N1182" s="37">
        <f t="shared" ref="N1182" si="3847">D1182*I1179+F1182*I1182-E1182*J1179-G1182*J1182</f>
        <v>0</v>
      </c>
      <c r="O1182" s="41">
        <f t="shared" ref="O1182" si="3848">(D1182*J1179+E1182*I1179+F1182*J1182+G1182*I1182)</f>
        <v>-0.32645371106705384</v>
      </c>
      <c r="P1182" s="39">
        <f t="shared" ref="P1182" si="3849">D1182*K1179+F1182*K1182-E1182*L1179-G1182*L1182</f>
        <v>1</v>
      </c>
      <c r="Q1182" s="40">
        <f t="shared" ref="Q1182" si="3850">(D1182*L1179+E1182*K1179+F1182*L1182+G1182*K1182)</f>
        <v>0</v>
      </c>
      <c r="S1182" s="37">
        <v>0</v>
      </c>
      <c r="T1182" s="41">
        <v>0</v>
      </c>
      <c r="U1182" s="39">
        <v>1</v>
      </c>
      <c r="V1182" s="40">
        <v>0</v>
      </c>
      <c r="X1182" s="37">
        <f t="shared" ref="X1182" si="3851">N1182*S1179+P1182*S1182-O1182*T1179-Q1182*T1182</f>
        <v>0</v>
      </c>
      <c r="Y1182" s="41">
        <f t="shared" ref="Y1182" si="3852">(N1182*T1179+O1182*S1179+P1182*T1182+Q1182*S1182)</f>
        <v>-0.32645371106705384</v>
      </c>
      <c r="Z1182" s="39">
        <f t="shared" ref="Z1182" si="3853">N1182*U1179+P1182*U1182-O1182*V1179-Q1182*V1182</f>
        <v>0.87909815785813117</v>
      </c>
      <c r="AA1182" s="40">
        <f t="shared" ref="AA1182" si="3854">(N1182*V1179+O1182*U1179+P1182*V1182+Q1182*U1182)</f>
        <v>0</v>
      </c>
      <c r="AB1182" s="8"/>
      <c r="AC1182" s="37">
        <v>0</v>
      </c>
      <c r="AD1182" s="40">
        <f>-1/($AD$8*$B1179)</f>
        <v>-0.23903846153846153</v>
      </c>
      <c r="AE1182" s="39">
        <v>1</v>
      </c>
      <c r="AF1182" s="40">
        <v>0</v>
      </c>
      <c r="AH1182" s="37">
        <f>X1182*AC1179+Z1182*AC1182-Y1182*AD1179-AA1182*AD1182</f>
        <v>0</v>
      </c>
      <c r="AI1182" s="41">
        <f>(X1182*AD1179+Y1182*AC1179+Z1182*AD1182+AA1182*AC1182)</f>
        <v>-0.53659198226275717</v>
      </c>
      <c r="AJ1182" s="39">
        <f>X1182*AE1179+Z1182*AE1182-Y1182*AF1179-AA1182*AF1182</f>
        <v>0.87909815785813117</v>
      </c>
      <c r="AK1182" s="40">
        <f>(X1182*AF1179+Y1182*AE1179+Z1182*AF1182+AA1182*AE1182)</f>
        <v>0</v>
      </c>
      <c r="AL1182" s="8"/>
      <c r="AM1182" s="54">
        <f t="shared" ref="AM1182" si="3855">(180/PI())*ATAN(-1*(($AH1170*AI1179+AK1179+$AH$8*AI1182+AK1182)/($AH$8*AH1179+AJ1179+$AH$8*AH1182+AJ1182)))</f>
        <v>32.430228064963892</v>
      </c>
      <c r="AO1182" s="151">
        <f t="shared" ref="AO1182" si="3856">20*LOG(((($AH$8*AH1179+AJ1179-$AH$8*AH1182-AJ1182)^2+($AH$8*AI1179+AK1179-$AH$8*AI1182-AK1182)^2)/(($AH$8*AH1179+AJ1179+$AH$8*AH1182+AJ1182)^2+($AH$8*AI1179+AK1179+$AH$8*AI1182+AK1182)^2))^0.5)</f>
        <v>-29.236361130047168</v>
      </c>
      <c r="AP1182" s="149"/>
      <c r="AQ1182" s="44"/>
      <c r="AR1182" s="44"/>
      <c r="AS1182" s="44"/>
      <c r="AT1182" s="44"/>
    </row>
    <row r="1183" spans="2:46" ht="18.649999999999999" customHeight="1">
      <c r="AO1183" s="48"/>
    </row>
    <row r="1184" spans="2:46" ht="18.649999999999999" customHeight="1" thickBot="1">
      <c r="E1184" s="29" t="s">
        <v>9</v>
      </c>
      <c r="J1184" s="29" t="s">
        <v>10</v>
      </c>
      <c r="O1184" s="29" t="s">
        <v>11</v>
      </c>
      <c r="T1184" s="29" t="s">
        <v>12</v>
      </c>
      <c r="Y1184" s="29" t="s">
        <v>13</v>
      </c>
      <c r="AD1184" s="29" t="s">
        <v>12</v>
      </c>
      <c r="AI1184" s="29" t="s">
        <v>81</v>
      </c>
    </row>
    <row r="1185" spans="2:46" ht="18.649999999999999" customHeight="1" thickBot="1">
      <c r="B1185" s="28"/>
      <c r="D1185" s="227" t="s">
        <v>70</v>
      </c>
      <c r="E1185" s="228"/>
      <c r="F1185" s="229" t="s">
        <v>71</v>
      </c>
      <c r="G1185" s="230"/>
      <c r="H1185" s="203"/>
      <c r="I1185" s="231" t="s">
        <v>15</v>
      </c>
      <c r="J1185" s="232"/>
      <c r="K1185" s="233" t="s">
        <v>16</v>
      </c>
      <c r="L1185" s="234"/>
      <c r="M1185" s="30"/>
      <c r="N1185" s="231" t="s">
        <v>72</v>
      </c>
      <c r="O1185" s="232"/>
      <c r="P1185" s="233" t="s">
        <v>73</v>
      </c>
      <c r="Q1185" s="234"/>
      <c r="R1185" s="30"/>
      <c r="S1185" s="227" t="s">
        <v>74</v>
      </c>
      <c r="T1185" s="228"/>
      <c r="U1185" s="229" t="s">
        <v>75</v>
      </c>
      <c r="V1185" s="230"/>
      <c r="W1185" s="8"/>
      <c r="X1185" s="231" t="s">
        <v>76</v>
      </c>
      <c r="Y1185" s="232"/>
      <c r="Z1185" s="233" t="s">
        <v>77</v>
      </c>
      <c r="AA1185" s="234"/>
      <c r="AB1185" s="8"/>
      <c r="AC1185" s="231" t="s">
        <v>78</v>
      </c>
      <c r="AD1185" s="232"/>
      <c r="AE1185" s="233" t="s">
        <v>17</v>
      </c>
      <c r="AF1185" s="234"/>
      <c r="AG1185" s="8"/>
      <c r="AH1185" s="231" t="s">
        <v>79</v>
      </c>
      <c r="AI1185" s="232"/>
      <c r="AJ1185" s="233" t="s">
        <v>80</v>
      </c>
      <c r="AK1185" s="234"/>
      <c r="AL1185" s="8"/>
      <c r="AM1185" s="35" t="s">
        <v>82</v>
      </c>
      <c r="AO1185" s="147" t="s">
        <v>83</v>
      </c>
      <c r="AP1185" s="4"/>
      <c r="AQ1185" s="44"/>
      <c r="AR1185" s="44"/>
      <c r="AS1185" s="44"/>
      <c r="AT1185" s="44"/>
    </row>
    <row r="1186" spans="2:46" ht="18.649999999999999" customHeight="1" thickTop="1" thickBot="1">
      <c r="B1186" s="55">
        <v>3.4</v>
      </c>
      <c r="D1186" s="37">
        <v>1</v>
      </c>
      <c r="E1186" s="38">
        <v>0</v>
      </c>
      <c r="F1186" s="39">
        <v>0</v>
      </c>
      <c r="G1186" s="40">
        <f t="shared" ref="G1186" si="3857">-1/($E$8*$B1186)</f>
        <v>-0.18799411764705881</v>
      </c>
      <c r="I1186" s="37">
        <v>1</v>
      </c>
      <c r="J1186" s="41">
        <v>0</v>
      </c>
      <c r="K1186" s="39">
        <v>0</v>
      </c>
      <c r="L1186" s="40">
        <v>0</v>
      </c>
      <c r="N1186" s="37">
        <f t="shared" ref="N1186" si="3858">D1186*I1186+F1186*I1189-E1186*J1186-G1186*J1189</f>
        <v>0.93900311051344021</v>
      </c>
      <c r="O1186" s="41">
        <f t="shared" ref="O1186" si="3859">(D1186*J1186+E1186*I1186+F1186*J1189+G1186*I1189)</f>
        <v>0</v>
      </c>
      <c r="P1186" s="39">
        <f t="shared" ref="P1186" si="3860">D1186*K1186+F1186*K1189-E1186*L1186-G1186*L1189</f>
        <v>0</v>
      </c>
      <c r="Q1186" s="40">
        <f t="shared" ref="Q1186" si="3861">(D1186*L1186+E1186*K1186+F1186*L1189+G1186*K1189)</f>
        <v>-0.18799411764705881</v>
      </c>
      <c r="S1186" s="37">
        <v>1</v>
      </c>
      <c r="T1186" s="38">
        <v>0</v>
      </c>
      <c r="U1186" s="39">
        <v>0</v>
      </c>
      <c r="V1186" s="40">
        <f t="shared" ref="V1186" si="3862">-1/($T$8*$B1186)</f>
        <v>-0.36817058823529414</v>
      </c>
      <c r="X1186" s="37">
        <f t="shared" ref="X1186" si="3863">N1186*S1186+P1186*S1189-O1186*T1186-Q1186*T1189</f>
        <v>0.93900311051344021</v>
      </c>
      <c r="Y1186" s="41">
        <f t="shared" ref="Y1186" si="3864">(N1186*T1186+O1186*S1186+P1186*T1189+Q1186*S1189)</f>
        <v>0</v>
      </c>
      <c r="Z1186" s="39">
        <f t="shared" ref="Z1186" si="3865">N1186*U1186+P1186*U1189-O1186*V1186-Q1186*V1189</f>
        <v>0</v>
      </c>
      <c r="AA1186" s="40">
        <f t="shared" ref="AA1186" si="3866">(N1186*V1186+O1186*U1186+P1186*V1189+Q1186*U1189)</f>
        <v>-0.53370744519956292</v>
      </c>
      <c r="AB1186" s="8"/>
      <c r="AC1186" s="37">
        <v>1</v>
      </c>
      <c r="AD1186" s="38">
        <v>0</v>
      </c>
      <c r="AE1186" s="39">
        <v>0</v>
      </c>
      <c r="AF1186" s="40">
        <v>0</v>
      </c>
      <c r="AH1186" s="37">
        <f>X1186*AC1186+Z1186*AC1189-Y1186*AD1186-AA1186*AD1189</f>
        <v>0.81217695452844407</v>
      </c>
      <c r="AI1186" s="41">
        <f>(X1186*AD1186+Y1186*AC1186+Z1186*AD1189+AA1186*AC1189)</f>
        <v>0</v>
      </c>
      <c r="AJ1186" s="39">
        <f>X1186*AE1186+Z1186*AE1189-Y1186*AF1186-AA1186*AF1189</f>
        <v>0</v>
      </c>
      <c r="AK1186" s="40">
        <f>(X1186*AF1186+Y1186*AE1186+Z1186*AF1189+AA1186*AE1189)</f>
        <v>-0.53370744519956292</v>
      </c>
      <c r="AL1186" s="8"/>
      <c r="AM1186" s="43">
        <f t="shared" ref="AM1186" si="3867">20*LOG((2*$AH$8)/(($AH$8*AH1186+AJ1186+$AH$8*AH1189+AJ1189)^2+($AH$8*AI1186+AK1186+$AH$8*AI1189+AK1189)^2)^0.5)</f>
        <v>-5.0716401456880793E-3</v>
      </c>
      <c r="AO1186" s="148">
        <f t="shared" ref="AO1186" si="3868">((AH1186^2+AI1186^2)/(AH1189^2+AI1189^2))^0.5</f>
        <v>1.5217652120369447</v>
      </c>
      <c r="AP1186" s="4"/>
      <c r="AQ1186" s="44"/>
      <c r="AR1186" s="44"/>
      <c r="AS1186" s="44"/>
      <c r="AT1186" s="44"/>
    </row>
    <row r="1187" spans="2:46" ht="18.649999999999999" customHeight="1" thickBot="1">
      <c r="D1187" s="45"/>
      <c r="G1187" s="46"/>
      <c r="I1187" s="45"/>
      <c r="L1187" s="46"/>
      <c r="N1187" s="45"/>
      <c r="Q1187" s="46"/>
      <c r="S1187" s="45"/>
      <c r="V1187" s="46"/>
      <c r="X1187" s="45"/>
      <c r="AA1187" s="46"/>
      <c r="AC1187" s="45"/>
      <c r="AF1187" s="46"/>
      <c r="AH1187" s="45"/>
      <c r="AK1187" s="46"/>
      <c r="AO1187" s="149"/>
      <c r="AP1187" s="149"/>
      <c r="AQ1187" s="44"/>
      <c r="AR1187" s="44"/>
      <c r="AS1187" s="44"/>
      <c r="AT1187" s="44"/>
    </row>
    <row r="1188" spans="2:46" ht="18.649999999999999" customHeight="1" thickBot="1">
      <c r="D1188" s="227" t="s">
        <v>70</v>
      </c>
      <c r="E1188" s="228"/>
      <c r="F1188" s="229" t="s">
        <v>71</v>
      </c>
      <c r="G1188" s="230"/>
      <c r="H1188" s="203"/>
      <c r="I1188" s="231" t="s">
        <v>15</v>
      </c>
      <c r="J1188" s="232"/>
      <c r="K1188" s="233" t="s">
        <v>16</v>
      </c>
      <c r="L1188" s="234"/>
      <c r="M1188" s="30"/>
      <c r="N1188" s="231" t="s">
        <v>72</v>
      </c>
      <c r="O1188" s="232"/>
      <c r="P1188" s="233" t="s">
        <v>73</v>
      </c>
      <c r="Q1188" s="234"/>
      <c r="R1188" s="30"/>
      <c r="S1188" s="227" t="s">
        <v>74</v>
      </c>
      <c r="T1188" s="228"/>
      <c r="U1188" s="229" t="s">
        <v>75</v>
      </c>
      <c r="V1188" s="230"/>
      <c r="W1188" s="8"/>
      <c r="X1188" s="231" t="s">
        <v>76</v>
      </c>
      <c r="Y1188" s="232"/>
      <c r="Z1188" s="233" t="s">
        <v>77</v>
      </c>
      <c r="AA1188" s="234"/>
      <c r="AB1188" s="8"/>
      <c r="AC1188" s="231" t="s">
        <v>78</v>
      </c>
      <c r="AD1188" s="232"/>
      <c r="AE1188" s="233" t="s">
        <v>17</v>
      </c>
      <c r="AF1188" s="234"/>
      <c r="AG1188" s="8"/>
      <c r="AH1188" s="231" t="s">
        <v>79</v>
      </c>
      <c r="AI1188" s="232"/>
      <c r="AJ1188" s="233" t="s">
        <v>80</v>
      </c>
      <c r="AK1188" s="234"/>
      <c r="AL1188" s="8"/>
      <c r="AM1188" s="52" t="s">
        <v>84</v>
      </c>
      <c r="AO1188" s="150" t="s">
        <v>85</v>
      </c>
      <c r="AP1188" s="149"/>
      <c r="AQ1188" s="44"/>
      <c r="AR1188" s="44"/>
      <c r="AS1188" s="44"/>
      <c r="AT1188" s="44"/>
    </row>
    <row r="1189" spans="2:46" ht="18.649999999999999" customHeight="1" thickTop="1" thickBot="1">
      <c r="D1189" s="37">
        <v>0</v>
      </c>
      <c r="E1189" s="41">
        <v>0</v>
      </c>
      <c r="F1189" s="39">
        <v>1</v>
      </c>
      <c r="G1189" s="40">
        <v>0</v>
      </c>
      <c r="I1189" s="37">
        <v>0</v>
      </c>
      <c r="J1189" s="41">
        <f t="shared" ref="J1189" si="3869">IF(0=(1-$J$8*$K$8*$B1186^2),10^14,$B1186*$K$8/(1-$J$8*$K$8*$B1186^2))</f>
        <v>-0.32446169194014696</v>
      </c>
      <c r="K1189" s="39">
        <v>1</v>
      </c>
      <c r="L1189" s="40">
        <v>0</v>
      </c>
      <c r="N1189" s="37">
        <f t="shared" ref="N1189" si="3870">D1189*I1186+F1189*I1189-E1189*J1186-G1189*J1189</f>
        <v>0</v>
      </c>
      <c r="O1189" s="41">
        <f t="shared" ref="O1189" si="3871">(D1189*J1186+E1189*I1186+F1189*J1189+G1189*I1189)</f>
        <v>-0.32446169194014696</v>
      </c>
      <c r="P1189" s="39">
        <f t="shared" ref="P1189" si="3872">D1189*K1186+F1189*K1189-E1189*L1186-G1189*L1189</f>
        <v>1</v>
      </c>
      <c r="Q1189" s="40">
        <f t="shared" ref="Q1189" si="3873">(D1189*L1186+E1189*K1186+F1189*L1189+G1189*K1189)</f>
        <v>0</v>
      </c>
      <c r="S1189" s="37">
        <v>0</v>
      </c>
      <c r="T1189" s="41">
        <v>0</v>
      </c>
      <c r="U1189" s="39">
        <v>1</v>
      </c>
      <c r="V1189" s="40">
        <v>0</v>
      </c>
      <c r="X1189" s="37">
        <f t="shared" ref="X1189" si="3874">N1189*S1186+P1189*S1189-O1189*T1186-Q1189*T1189</f>
        <v>0</v>
      </c>
      <c r="Y1189" s="41">
        <f t="shared" ref="Y1189" si="3875">(N1189*T1186+O1189*S1186+P1189*T1189+Q1189*S1189)</f>
        <v>-0.32446169194014696</v>
      </c>
      <c r="Z1189" s="39">
        <f t="shared" ref="Z1189" si="3876">N1189*U1186+P1189*U1189-O1189*V1186-Q1189*V1189</f>
        <v>0.88054274801857735</v>
      </c>
      <c r="AA1189" s="40">
        <f t="shared" ref="AA1189" si="3877">(N1189*V1186+O1189*U1186+P1189*V1189+Q1189*U1189)</f>
        <v>0</v>
      </c>
      <c r="AB1189" s="8"/>
      <c r="AC1189" s="37">
        <v>0</v>
      </c>
      <c r="AD1189" s="40">
        <f>-1/($AD$8*$B1186)</f>
        <v>-0.23763235294117643</v>
      </c>
      <c r="AE1189" s="39">
        <v>1</v>
      </c>
      <c r="AF1189" s="40">
        <v>0</v>
      </c>
      <c r="AH1189" s="37">
        <f>X1189*AC1186+Z1189*AC1189-Y1189*AD1186-AA1189*AD1189</f>
        <v>0</v>
      </c>
      <c r="AI1189" s="41">
        <f>(X1189*AD1186+Y1189*AC1186+Z1189*AD1189+AA1189*AC1189)</f>
        <v>-0.53370713701709094</v>
      </c>
      <c r="AJ1189" s="39">
        <f>X1189*AE1186+Z1189*AE1189-Y1189*AF1186-AA1189*AF1189</f>
        <v>0.88054274801857735</v>
      </c>
      <c r="AK1189" s="40">
        <f>(X1189*AF1186+Y1189*AE1186+Z1189*AF1189+AA1189*AE1189)</f>
        <v>0</v>
      </c>
      <c r="AL1189" s="8"/>
      <c r="AM1189" s="54">
        <f t="shared" ref="AM1189" si="3878">(180/PI())*ATAN(-1*(($AH1177*AI1186+AK1186+$AH$8*AI1189+AK1189)/($AH$8*AH1186+AJ1186+$AH$8*AH1189+AJ1189)))</f>
        <v>32.235180645574687</v>
      </c>
      <c r="AO1189" s="151">
        <f t="shared" ref="AO1189" si="3879">20*LOG(((($AH$8*AH1186+AJ1186-$AH$8*AH1189-AJ1189)^2+($AH$8*AI1186+AK1186-$AH$8*AI1189-AK1189)^2)/(($AH$8*AH1186+AJ1186+$AH$8*AH1189+AJ1189)^2+($AH$8*AI1186+AK1186+$AH$8*AI1189+AK1189)^2))^0.5)</f>
        <v>-29.328894376932034</v>
      </c>
      <c r="AP1189" s="149"/>
      <c r="AQ1189" s="44"/>
      <c r="AR1189" s="44"/>
      <c r="AS1189" s="44"/>
      <c r="AT1189" s="44"/>
    </row>
    <row r="1190" spans="2:46" ht="18.649999999999999" customHeight="1">
      <c r="AO1190" s="48"/>
    </row>
    <row r="1191" spans="2:46" ht="18.649999999999999" customHeight="1" thickBot="1">
      <c r="E1191" s="29" t="s">
        <v>9</v>
      </c>
      <c r="J1191" s="29" t="s">
        <v>10</v>
      </c>
      <c r="O1191" s="29" t="s">
        <v>11</v>
      </c>
      <c r="T1191" s="29" t="s">
        <v>12</v>
      </c>
      <c r="Y1191" s="29" t="s">
        <v>13</v>
      </c>
      <c r="AD1191" s="29" t="s">
        <v>12</v>
      </c>
      <c r="AI1191" s="29" t="s">
        <v>81</v>
      </c>
    </row>
    <row r="1192" spans="2:46" ht="18.649999999999999" customHeight="1" thickBot="1">
      <c r="B1192" s="28"/>
      <c r="D1192" s="227" t="s">
        <v>70</v>
      </c>
      <c r="E1192" s="228"/>
      <c r="F1192" s="229" t="s">
        <v>71</v>
      </c>
      <c r="G1192" s="230"/>
      <c r="H1192" s="203"/>
      <c r="I1192" s="231" t="s">
        <v>15</v>
      </c>
      <c r="J1192" s="232"/>
      <c r="K1192" s="233" t="s">
        <v>16</v>
      </c>
      <c r="L1192" s="234"/>
      <c r="M1192" s="30"/>
      <c r="N1192" s="231" t="s">
        <v>72</v>
      </c>
      <c r="O1192" s="232"/>
      <c r="P1192" s="233" t="s">
        <v>73</v>
      </c>
      <c r="Q1192" s="234"/>
      <c r="R1192" s="30"/>
      <c r="S1192" s="227" t="s">
        <v>74</v>
      </c>
      <c r="T1192" s="228"/>
      <c r="U1192" s="229" t="s">
        <v>75</v>
      </c>
      <c r="V1192" s="230"/>
      <c r="W1192" s="8"/>
      <c r="X1192" s="231" t="s">
        <v>76</v>
      </c>
      <c r="Y1192" s="232"/>
      <c r="Z1192" s="233" t="s">
        <v>77</v>
      </c>
      <c r="AA1192" s="234"/>
      <c r="AB1192" s="8"/>
      <c r="AC1192" s="231" t="s">
        <v>78</v>
      </c>
      <c r="AD1192" s="232"/>
      <c r="AE1192" s="233" t="s">
        <v>17</v>
      </c>
      <c r="AF1192" s="234"/>
      <c r="AG1192" s="8"/>
      <c r="AH1192" s="231" t="s">
        <v>79</v>
      </c>
      <c r="AI1192" s="232"/>
      <c r="AJ1192" s="233" t="s">
        <v>80</v>
      </c>
      <c r="AK1192" s="234"/>
      <c r="AL1192" s="8"/>
      <c r="AM1192" s="35" t="s">
        <v>82</v>
      </c>
      <c r="AO1192" s="147" t="s">
        <v>83</v>
      </c>
      <c r="AP1192" s="4"/>
      <c r="AQ1192" s="44"/>
      <c r="AR1192" s="44"/>
      <c r="AS1192" s="44"/>
      <c r="AT1192" s="44"/>
    </row>
    <row r="1193" spans="2:46" ht="18.649999999999999" customHeight="1" thickTop="1" thickBot="1">
      <c r="B1193" s="55">
        <v>3.42</v>
      </c>
      <c r="D1193" s="37">
        <v>1</v>
      </c>
      <c r="E1193" s="38">
        <v>0</v>
      </c>
      <c r="F1193" s="39">
        <v>0</v>
      </c>
      <c r="G1193" s="40">
        <f t="shared" ref="G1193" si="3880">-1/($E$8*$B1193)</f>
        <v>-0.18689473684210525</v>
      </c>
      <c r="I1193" s="37">
        <v>1</v>
      </c>
      <c r="J1193" s="41">
        <v>0</v>
      </c>
      <c r="K1193" s="39">
        <v>0</v>
      </c>
      <c r="L1193" s="40">
        <v>0</v>
      </c>
      <c r="N1193" s="37">
        <f t="shared" ref="N1193" si="3881">D1193*I1193+F1193*I1196-E1193*J1193-G1193*J1196</f>
        <v>0.9397275222211251</v>
      </c>
      <c r="O1193" s="41">
        <f t="shared" ref="O1193" si="3882">(D1193*J1193+E1193*I1193+F1193*J1196+G1193*I1196)</f>
        <v>0</v>
      </c>
      <c r="P1193" s="39">
        <f t="shared" ref="P1193" si="3883">D1193*K1193+F1193*K1196-E1193*L1193-G1193*L1196</f>
        <v>0</v>
      </c>
      <c r="Q1193" s="40">
        <f t="shared" ref="Q1193" si="3884">(D1193*L1193+E1193*K1193+F1193*L1196+G1193*K1196)</f>
        <v>-0.18689473684210525</v>
      </c>
      <c r="S1193" s="37">
        <v>1</v>
      </c>
      <c r="T1193" s="38">
        <v>0</v>
      </c>
      <c r="U1193" s="39">
        <v>0</v>
      </c>
      <c r="V1193" s="40">
        <f t="shared" ref="V1193" si="3885">-1/($T$8*$B1193)</f>
        <v>-0.36601754385964913</v>
      </c>
      <c r="X1193" s="37">
        <f t="shared" ref="X1193" si="3886">N1193*S1193+P1193*S1196-O1193*T1193-Q1193*T1196</f>
        <v>0.9397275222211251</v>
      </c>
      <c r="Y1193" s="41">
        <f t="shared" ref="Y1193" si="3887">(N1193*T1193+O1193*S1193+P1193*T1196+Q1193*S1196)</f>
        <v>0</v>
      </c>
      <c r="Z1193" s="39">
        <f t="shared" ref="Z1193" si="3888">N1193*U1193+P1193*U1196-O1193*V1193-Q1193*V1196</f>
        <v>0</v>
      </c>
      <c r="AA1193" s="40">
        <f t="shared" ref="AA1193" si="3889">(N1193*V1193+O1193*U1193+P1193*V1196+Q1193*U1196)</f>
        <v>-0.53085149642279528</v>
      </c>
      <c r="AB1193" s="8"/>
      <c r="AC1193" s="37">
        <v>1</v>
      </c>
      <c r="AD1193" s="38">
        <v>0</v>
      </c>
      <c r="AE1193" s="39">
        <v>0</v>
      </c>
      <c r="AF1193" s="40">
        <v>0</v>
      </c>
      <c r="AH1193" s="37">
        <f>X1193*AC1193+Z1193*AC1196-Y1193*AD1193-AA1193*AD1196</f>
        <v>0.81431773668463459</v>
      </c>
      <c r="AI1193" s="41">
        <f>(X1193*AD1193+Y1193*AC1193+Z1193*AD1196+AA1193*AC1196)</f>
        <v>0</v>
      </c>
      <c r="AJ1193" s="39">
        <f>X1193*AE1193+Z1193*AE1196-Y1193*AF1193-AA1193*AF1196</f>
        <v>0</v>
      </c>
      <c r="AK1193" s="40">
        <f>(X1193*AF1193+Y1193*AE1193+Z1193*AF1196+AA1193*AE1196)</f>
        <v>-0.53085149642279528</v>
      </c>
      <c r="AL1193" s="8"/>
      <c r="AM1193" s="43">
        <f t="shared" ref="AM1193" si="3890">20*LOG((2*$AH$8)/(($AH$8*AH1193+AJ1193+$AH$8*AH1196+AJ1196)^2+($AH$8*AI1193+AK1193+$AH$8*AI1196+AK1196)^2)^0.5)</f>
        <v>-4.9651329634025224E-3</v>
      </c>
      <c r="AO1193" s="148">
        <f t="shared" ref="AO1193" si="3891">((AH1193^2+AI1193^2)/(AH1196^2+AI1196^2))^0.5</f>
        <v>1.533984940370458</v>
      </c>
      <c r="AP1193" s="4"/>
      <c r="AQ1193" s="44"/>
      <c r="AR1193" s="44"/>
      <c r="AS1193" s="44"/>
      <c r="AT1193" s="44"/>
    </row>
    <row r="1194" spans="2:46" ht="18.649999999999999" customHeight="1" thickBot="1">
      <c r="D1194" s="45"/>
      <c r="G1194" s="46"/>
      <c r="I1194" s="45"/>
      <c r="L1194" s="46"/>
      <c r="N1194" s="45"/>
      <c r="Q1194" s="46"/>
      <c r="S1194" s="45"/>
      <c r="V1194" s="46"/>
      <c r="X1194" s="45"/>
      <c r="AA1194" s="46"/>
      <c r="AC1194" s="45"/>
      <c r="AF1194" s="46"/>
      <c r="AH1194" s="45"/>
      <c r="AK1194" s="46"/>
      <c r="AO1194" s="149"/>
      <c r="AP1194" s="149"/>
      <c r="AQ1194" s="44"/>
      <c r="AR1194" s="44"/>
      <c r="AS1194" s="44"/>
      <c r="AT1194" s="44"/>
    </row>
    <row r="1195" spans="2:46" ht="18.649999999999999" customHeight="1" thickBot="1">
      <c r="D1195" s="227" t="s">
        <v>70</v>
      </c>
      <c r="E1195" s="228"/>
      <c r="F1195" s="229" t="s">
        <v>71</v>
      </c>
      <c r="G1195" s="230"/>
      <c r="H1195" s="203"/>
      <c r="I1195" s="231" t="s">
        <v>15</v>
      </c>
      <c r="J1195" s="232"/>
      <c r="K1195" s="233" t="s">
        <v>16</v>
      </c>
      <c r="L1195" s="234"/>
      <c r="M1195" s="30"/>
      <c r="N1195" s="231" t="s">
        <v>72</v>
      </c>
      <c r="O1195" s="232"/>
      <c r="P1195" s="233" t="s">
        <v>73</v>
      </c>
      <c r="Q1195" s="234"/>
      <c r="R1195" s="30"/>
      <c r="S1195" s="227" t="s">
        <v>74</v>
      </c>
      <c r="T1195" s="228"/>
      <c r="U1195" s="229" t="s">
        <v>75</v>
      </c>
      <c r="V1195" s="230"/>
      <c r="W1195" s="8"/>
      <c r="X1195" s="231" t="s">
        <v>76</v>
      </c>
      <c r="Y1195" s="232"/>
      <c r="Z1195" s="233" t="s">
        <v>77</v>
      </c>
      <c r="AA1195" s="234"/>
      <c r="AB1195" s="8"/>
      <c r="AC1195" s="231" t="s">
        <v>78</v>
      </c>
      <c r="AD1195" s="232"/>
      <c r="AE1195" s="233" t="s">
        <v>17</v>
      </c>
      <c r="AF1195" s="234"/>
      <c r="AG1195" s="8"/>
      <c r="AH1195" s="231" t="s">
        <v>79</v>
      </c>
      <c r="AI1195" s="232"/>
      <c r="AJ1195" s="233" t="s">
        <v>80</v>
      </c>
      <c r="AK1195" s="234"/>
      <c r="AL1195" s="8"/>
      <c r="AM1195" s="52" t="s">
        <v>84</v>
      </c>
      <c r="AO1195" s="150" t="s">
        <v>85</v>
      </c>
      <c r="AP1195" s="149"/>
      <c r="AQ1195" s="44"/>
      <c r="AR1195" s="44"/>
      <c r="AS1195" s="44"/>
      <c r="AT1195" s="44"/>
    </row>
    <row r="1196" spans="2:46" ht="18.649999999999999" customHeight="1" thickTop="1" thickBot="1">
      <c r="D1196" s="37">
        <v>0</v>
      </c>
      <c r="E1196" s="41">
        <v>0</v>
      </c>
      <c r="F1196" s="39">
        <v>1</v>
      </c>
      <c r="G1196" s="40">
        <v>0</v>
      </c>
      <c r="I1196" s="37">
        <v>0</v>
      </c>
      <c r="J1196" s="41">
        <f t="shared" ref="J1196" si="3892">IF(0=(1-$J$8*$K$8*$B1193^2),10^14,$B1193*$K$8/(1-$J$8*$K$8*$B1193^2))</f>
        <v>-0.32249424888724981</v>
      </c>
      <c r="K1196" s="39">
        <v>1</v>
      </c>
      <c r="L1196" s="40">
        <v>0</v>
      </c>
      <c r="N1196" s="37">
        <f t="shared" ref="N1196" si="3893">D1196*I1193+F1196*I1196-E1196*J1193-G1196*J1196</f>
        <v>0</v>
      </c>
      <c r="O1196" s="41">
        <f t="shared" ref="O1196" si="3894">(D1196*J1193+E1196*I1193+F1196*J1196+G1196*I1196)</f>
        <v>-0.32249424888724981</v>
      </c>
      <c r="P1196" s="39">
        <f t="shared" ref="P1196" si="3895">D1196*K1193+F1196*K1196-E1196*L1193-G1196*L1196</f>
        <v>1</v>
      </c>
      <c r="Q1196" s="40">
        <f t="shared" ref="Q1196" si="3896">(D1196*L1193+E1196*K1193+F1196*L1196+G1196*K1196)</f>
        <v>0</v>
      </c>
      <c r="S1196" s="37">
        <v>0</v>
      </c>
      <c r="T1196" s="41">
        <v>0</v>
      </c>
      <c r="U1196" s="39">
        <v>1</v>
      </c>
      <c r="V1196" s="40">
        <v>0</v>
      </c>
      <c r="X1196" s="37">
        <f t="shared" ref="X1196" si="3897">N1196*S1193+P1196*S1196-O1196*T1193-Q1196*T1196</f>
        <v>0</v>
      </c>
      <c r="Y1196" s="41">
        <f t="shared" ref="Y1196" si="3898">(N1196*T1193+O1196*S1193+P1196*T1196+Q1196*S1196)</f>
        <v>-0.32249424888724981</v>
      </c>
      <c r="Z1196" s="39">
        <f t="shared" ref="Z1196" si="3899">N1196*U1193+P1196*U1196-O1196*V1193-Q1196*V1196</f>
        <v>0.8819614471134265</v>
      </c>
      <c r="AA1196" s="40">
        <f t="shared" ref="AA1196" si="3900">(N1196*V1193+O1196*U1193+P1196*V1196+Q1196*U1196)</f>
        <v>0</v>
      </c>
      <c r="AB1196" s="8"/>
      <c r="AC1196" s="37">
        <v>0</v>
      </c>
      <c r="AD1196" s="40">
        <f>-1/($AD$8*$B1193)</f>
        <v>-0.23624269005847953</v>
      </c>
      <c r="AE1196" s="39">
        <v>1</v>
      </c>
      <c r="AF1196" s="40">
        <v>0</v>
      </c>
      <c r="AH1196" s="37">
        <f>X1196*AC1193+Z1196*AC1196-Y1196*AD1193-AA1196*AD1196</f>
        <v>0</v>
      </c>
      <c r="AI1196" s="41">
        <f>(X1196*AD1193+Y1196*AC1193+Z1196*AD1196+AA1196*AC1196)</f>
        <v>-0.53085119368119515</v>
      </c>
      <c r="AJ1196" s="39">
        <f>X1196*AE1193+Z1196*AE1196-Y1196*AF1193-AA1196*AF1196</f>
        <v>0.8819614471134265</v>
      </c>
      <c r="AK1196" s="40">
        <f>(X1196*AF1193+Y1196*AE1193+Z1196*AF1196+AA1196*AE1196)</f>
        <v>0</v>
      </c>
      <c r="AL1196" s="8"/>
      <c r="AM1196" s="54">
        <f t="shared" ref="AM1196" si="3901">(180/PI())*ATAN(-1*(($AH1184*AI1193+AK1193+$AH$8*AI1196+AK1196)/($AH$8*AH1193+AJ1193+$AH$8*AH1196+AJ1196)))</f>
        <v>32.042487116120824</v>
      </c>
      <c r="AO1196" s="151">
        <f t="shared" ref="AO1196" si="3902">20*LOG(((($AH$8*AH1193+AJ1193-$AH$8*AH1196-AJ1196)^2+($AH$8*AI1193+AK1193-$AH$8*AI1196-AK1196)^2)/(($AH$8*AH1193+AJ1193+$AH$8*AH1196+AJ1196)^2+($AH$8*AI1193+AK1193+$AH$8*AI1196+AK1196)^2))^0.5)</f>
        <v>-29.42101661153497</v>
      </c>
      <c r="AP1196" s="149"/>
      <c r="AQ1196" s="44"/>
      <c r="AR1196" s="44"/>
      <c r="AS1196" s="44"/>
      <c r="AT1196" s="44"/>
    </row>
    <row r="1197" spans="2:46" ht="18.649999999999999" customHeight="1">
      <c r="AO1197" s="48"/>
    </row>
    <row r="1198" spans="2:46" ht="18.649999999999999" customHeight="1" thickBot="1">
      <c r="E1198" s="29" t="s">
        <v>9</v>
      </c>
      <c r="J1198" s="29" t="s">
        <v>10</v>
      </c>
      <c r="O1198" s="29" t="s">
        <v>11</v>
      </c>
      <c r="T1198" s="29" t="s">
        <v>12</v>
      </c>
      <c r="Y1198" s="29" t="s">
        <v>13</v>
      </c>
      <c r="AD1198" s="29" t="s">
        <v>12</v>
      </c>
      <c r="AI1198" s="29" t="s">
        <v>81</v>
      </c>
    </row>
    <row r="1199" spans="2:46" ht="18.649999999999999" customHeight="1" thickBot="1">
      <c r="B1199" s="28"/>
      <c r="D1199" s="227" t="s">
        <v>70</v>
      </c>
      <c r="E1199" s="228"/>
      <c r="F1199" s="229" t="s">
        <v>71</v>
      </c>
      <c r="G1199" s="230"/>
      <c r="H1199" s="203"/>
      <c r="I1199" s="231" t="s">
        <v>15</v>
      </c>
      <c r="J1199" s="232"/>
      <c r="K1199" s="233" t="s">
        <v>16</v>
      </c>
      <c r="L1199" s="234"/>
      <c r="M1199" s="30"/>
      <c r="N1199" s="231" t="s">
        <v>72</v>
      </c>
      <c r="O1199" s="232"/>
      <c r="P1199" s="233" t="s">
        <v>73</v>
      </c>
      <c r="Q1199" s="234"/>
      <c r="R1199" s="30"/>
      <c r="S1199" s="227" t="s">
        <v>74</v>
      </c>
      <c r="T1199" s="228"/>
      <c r="U1199" s="229" t="s">
        <v>75</v>
      </c>
      <c r="V1199" s="230"/>
      <c r="W1199" s="8"/>
      <c r="X1199" s="231" t="s">
        <v>76</v>
      </c>
      <c r="Y1199" s="232"/>
      <c r="Z1199" s="233" t="s">
        <v>77</v>
      </c>
      <c r="AA1199" s="234"/>
      <c r="AB1199" s="8"/>
      <c r="AC1199" s="231" t="s">
        <v>78</v>
      </c>
      <c r="AD1199" s="232"/>
      <c r="AE1199" s="233" t="s">
        <v>17</v>
      </c>
      <c r="AF1199" s="234"/>
      <c r="AG1199" s="8"/>
      <c r="AH1199" s="231" t="s">
        <v>79</v>
      </c>
      <c r="AI1199" s="232"/>
      <c r="AJ1199" s="233" t="s">
        <v>80</v>
      </c>
      <c r="AK1199" s="234"/>
      <c r="AL1199" s="8"/>
      <c r="AM1199" s="35" t="s">
        <v>82</v>
      </c>
      <c r="AO1199" s="147" t="s">
        <v>83</v>
      </c>
      <c r="AP1199" s="4"/>
      <c r="AQ1199" s="44"/>
      <c r="AR1199" s="44"/>
      <c r="AS1199" s="44"/>
      <c r="AT1199" s="44"/>
    </row>
    <row r="1200" spans="2:46" ht="18.649999999999999" customHeight="1" thickTop="1" thickBot="1">
      <c r="B1200" s="55">
        <v>3.44</v>
      </c>
      <c r="D1200" s="37">
        <v>1</v>
      </c>
      <c r="E1200" s="38">
        <v>0</v>
      </c>
      <c r="F1200" s="39">
        <v>0</v>
      </c>
      <c r="G1200" s="40">
        <f t="shared" ref="G1200" si="3903">-1/($E$8*$B1200)</f>
        <v>-0.1858081395348837</v>
      </c>
      <c r="I1200" s="37">
        <v>1</v>
      </c>
      <c r="J1200" s="41">
        <v>0</v>
      </c>
      <c r="K1200" s="39">
        <v>0</v>
      </c>
      <c r="L1200" s="40">
        <v>0</v>
      </c>
      <c r="N1200" s="37">
        <f t="shared" ref="N1200" si="3904">D1200*I1200+F1200*I1203-E1200*J1200-G1200*J1203</f>
        <v>0.94043902938834145</v>
      </c>
      <c r="O1200" s="41">
        <f t="shared" ref="O1200" si="3905">(D1200*J1200+E1200*I1200+F1200*J1203+G1200*I1203)</f>
        <v>0</v>
      </c>
      <c r="P1200" s="39">
        <f t="shared" ref="P1200" si="3906">D1200*K1200+F1200*K1203-E1200*L1200-G1200*L1203</f>
        <v>0</v>
      </c>
      <c r="Q1200" s="40">
        <f t="shared" ref="Q1200" si="3907">(D1200*L1200+E1200*K1200+F1200*L1203+G1200*K1203)</f>
        <v>-0.1858081395348837</v>
      </c>
      <c r="S1200" s="37">
        <v>1</v>
      </c>
      <c r="T1200" s="38">
        <v>0</v>
      </c>
      <c r="U1200" s="39">
        <v>0</v>
      </c>
      <c r="V1200" s="40">
        <f t="shared" ref="V1200" si="3908">-1/($T$8*$B1200)</f>
        <v>-0.36388953488372089</v>
      </c>
      <c r="X1200" s="37">
        <f t="shared" ref="X1200" si="3909">N1200*S1200+P1200*S1203-O1200*T1200-Q1200*T1203</f>
        <v>0.94043902938834145</v>
      </c>
      <c r="Y1200" s="41">
        <f t="shared" ref="Y1200" si="3910">(N1200*T1200+O1200*S1200+P1200*T1203+Q1200*S1203)</f>
        <v>0</v>
      </c>
      <c r="Z1200" s="39">
        <f t="shared" ref="Z1200" si="3911">N1200*U1200+P1200*U1203-O1200*V1200-Q1200*V1203</f>
        <v>0</v>
      </c>
      <c r="AA1200" s="40">
        <f t="shared" ref="AA1200" si="3912">(N1200*V1200+O1200*U1200+P1200*V1203+Q1200*U1203)</f>
        <v>-0.52802406052550521</v>
      </c>
      <c r="AB1200" s="8"/>
      <c r="AC1200" s="37">
        <v>1</v>
      </c>
      <c r="AD1200" s="38">
        <v>0</v>
      </c>
      <c r="AE1200" s="39">
        <v>0</v>
      </c>
      <c r="AF1200" s="40">
        <v>0</v>
      </c>
      <c r="AH1200" s="37">
        <f>X1200*AC1200+Z1200*AC1203-Y1200*AD1200-AA1200*AD1203</f>
        <v>0.81642244807974207</v>
      </c>
      <c r="AI1200" s="41">
        <f>(X1200*AD1200+Y1200*AC1200+Z1200*AD1203+AA1200*AC1203)</f>
        <v>0</v>
      </c>
      <c r="AJ1200" s="39">
        <f>X1200*AE1200+Z1200*AE1203-Y1200*AF1200-AA1200*AF1203</f>
        <v>0</v>
      </c>
      <c r="AK1200" s="40">
        <f>(X1200*AF1200+Y1200*AE1200+Z1200*AF1203+AA1200*AE1203)</f>
        <v>-0.52802406052550521</v>
      </c>
      <c r="AL1200" s="8"/>
      <c r="AM1200" s="43">
        <f t="shared" ref="AM1200" si="3913">20*LOG((2*$AH$8)/(($AH$8*AH1200+AJ1200+$AH$8*AH1203+AJ1203)^2+($AH$8*AI1200+AK1200+$AH$8*AI1203+AK1203)^2)^0.5)</f>
        <v>-4.8613216822464556E-3</v>
      </c>
      <c r="AO1200" s="148">
        <f t="shared" ref="AO1200" si="3914">((AH1200^2+AI1200^2)/(AH1203^2+AI1203^2))^0.5</f>
        <v>1.5461850491180529</v>
      </c>
      <c r="AP1200" s="4"/>
      <c r="AQ1200" s="44"/>
      <c r="AR1200" s="44"/>
      <c r="AS1200" s="44"/>
      <c r="AT1200" s="44"/>
    </row>
    <row r="1201" spans="2:46" ht="18.649999999999999" customHeight="1" thickBot="1">
      <c r="D1201" s="45"/>
      <c r="G1201" s="46"/>
      <c r="I1201" s="45"/>
      <c r="L1201" s="46"/>
      <c r="N1201" s="45"/>
      <c r="Q1201" s="46"/>
      <c r="S1201" s="45"/>
      <c r="V1201" s="46"/>
      <c r="X1201" s="45"/>
      <c r="AA1201" s="46"/>
      <c r="AC1201" s="45"/>
      <c r="AF1201" s="46"/>
      <c r="AH1201" s="45"/>
      <c r="AK1201" s="46"/>
      <c r="AO1201" s="149"/>
      <c r="AP1201" s="149"/>
      <c r="AQ1201" s="44"/>
      <c r="AR1201" s="44"/>
      <c r="AS1201" s="44"/>
      <c r="AT1201" s="44"/>
    </row>
    <row r="1202" spans="2:46" ht="18.649999999999999" customHeight="1" thickBot="1">
      <c r="D1202" s="227" t="s">
        <v>70</v>
      </c>
      <c r="E1202" s="228"/>
      <c r="F1202" s="229" t="s">
        <v>71</v>
      </c>
      <c r="G1202" s="230"/>
      <c r="H1202" s="203"/>
      <c r="I1202" s="231" t="s">
        <v>15</v>
      </c>
      <c r="J1202" s="232"/>
      <c r="K1202" s="233" t="s">
        <v>16</v>
      </c>
      <c r="L1202" s="234"/>
      <c r="M1202" s="30"/>
      <c r="N1202" s="231" t="s">
        <v>72</v>
      </c>
      <c r="O1202" s="232"/>
      <c r="P1202" s="233" t="s">
        <v>73</v>
      </c>
      <c r="Q1202" s="234"/>
      <c r="R1202" s="30"/>
      <c r="S1202" s="227" t="s">
        <v>74</v>
      </c>
      <c r="T1202" s="228"/>
      <c r="U1202" s="229" t="s">
        <v>75</v>
      </c>
      <c r="V1202" s="230"/>
      <c r="W1202" s="8"/>
      <c r="X1202" s="231" t="s">
        <v>76</v>
      </c>
      <c r="Y1202" s="232"/>
      <c r="Z1202" s="233" t="s">
        <v>77</v>
      </c>
      <c r="AA1202" s="234"/>
      <c r="AB1202" s="8"/>
      <c r="AC1202" s="231" t="s">
        <v>78</v>
      </c>
      <c r="AD1202" s="232"/>
      <c r="AE1202" s="233" t="s">
        <v>17</v>
      </c>
      <c r="AF1202" s="234"/>
      <c r="AG1202" s="8"/>
      <c r="AH1202" s="231" t="s">
        <v>79</v>
      </c>
      <c r="AI1202" s="232"/>
      <c r="AJ1202" s="233" t="s">
        <v>80</v>
      </c>
      <c r="AK1202" s="234"/>
      <c r="AL1202" s="8"/>
      <c r="AM1202" s="52" t="s">
        <v>84</v>
      </c>
      <c r="AO1202" s="150" t="s">
        <v>85</v>
      </c>
      <c r="AP1202" s="149"/>
      <c r="AQ1202" s="44"/>
      <c r="AR1202" s="44"/>
      <c r="AS1202" s="44"/>
      <c r="AT1202" s="44"/>
    </row>
    <row r="1203" spans="2:46" ht="18.649999999999999" customHeight="1" thickTop="1" thickBot="1">
      <c r="D1203" s="37">
        <v>0</v>
      </c>
      <c r="E1203" s="41">
        <v>0</v>
      </c>
      <c r="F1203" s="39">
        <v>1</v>
      </c>
      <c r="G1203" s="40">
        <v>0</v>
      </c>
      <c r="I1203" s="37">
        <v>0</v>
      </c>
      <c r="J1203" s="41">
        <f t="shared" ref="J1203" si="3915">IF(0=(1-$J$8*$K$8*$B1200^2),10^14,$B1200*$K$8/(1-$J$8*$K$8*$B1200^2))</f>
        <v>-0.32055092290764026</v>
      </c>
      <c r="K1203" s="39">
        <v>1</v>
      </c>
      <c r="L1203" s="40">
        <v>0</v>
      </c>
      <c r="N1203" s="37">
        <f t="shared" ref="N1203" si="3916">D1203*I1200+F1203*I1203-E1203*J1200-G1203*J1203</f>
        <v>0</v>
      </c>
      <c r="O1203" s="41">
        <f t="shared" ref="O1203" si="3917">(D1203*J1200+E1203*I1200+F1203*J1203+G1203*I1203)</f>
        <v>-0.32055092290764026</v>
      </c>
      <c r="P1203" s="39">
        <f t="shared" ref="P1203" si="3918">D1203*K1200+F1203*K1203-E1203*L1200-G1203*L1203</f>
        <v>1</v>
      </c>
      <c r="Q1203" s="40">
        <f t="shared" ref="Q1203" si="3919">(D1203*L1200+E1203*K1200+F1203*L1203+G1203*K1203)</f>
        <v>0</v>
      </c>
      <c r="S1203" s="37">
        <v>0</v>
      </c>
      <c r="T1203" s="41">
        <v>0</v>
      </c>
      <c r="U1203" s="39">
        <v>1</v>
      </c>
      <c r="V1203" s="40">
        <v>0</v>
      </c>
      <c r="X1203" s="37">
        <f t="shared" ref="X1203" si="3920">N1203*S1200+P1203*S1203-O1203*T1200-Q1203*T1203</f>
        <v>0</v>
      </c>
      <c r="Y1203" s="41">
        <f t="shared" ref="Y1203" si="3921">(N1203*T1200+O1203*S1200+P1203*T1203+Q1203*S1203)</f>
        <v>-0.32055092290764026</v>
      </c>
      <c r="Z1203" s="39">
        <f t="shared" ref="Z1203" si="3922">N1203*U1200+P1203*U1203-O1203*V1200-Q1203*V1203</f>
        <v>0.88335487375659127</v>
      </c>
      <c r="AA1203" s="40">
        <f t="shared" ref="AA1203" si="3923">(N1203*V1200+O1203*U1200+P1203*V1203+Q1203*U1203)</f>
        <v>0</v>
      </c>
      <c r="AB1203" s="8"/>
      <c r="AC1203" s="37">
        <v>0</v>
      </c>
      <c r="AD1203" s="40">
        <f>-1/($AD$8*$B1200)</f>
        <v>-0.23486918604651161</v>
      </c>
      <c r="AE1203" s="39">
        <v>1</v>
      </c>
      <c r="AF1203" s="40">
        <v>0</v>
      </c>
      <c r="AH1203" s="37">
        <f>X1203*AC1200+Z1203*AC1203-Y1203*AD1200-AA1203*AD1203</f>
        <v>0</v>
      </c>
      <c r="AI1203" s="41">
        <f>(X1203*AD1200+Y1203*AC1200+Z1203*AD1203+AA1203*AC1203)</f>
        <v>-0.52802376309706989</v>
      </c>
      <c r="AJ1203" s="39">
        <f>X1203*AE1200+Z1203*AE1203-Y1203*AF1200-AA1203*AF1203</f>
        <v>0.88335487375659127</v>
      </c>
      <c r="AK1203" s="40">
        <f>(X1203*AF1200+Y1203*AE1200+Z1203*AF1203+AA1203*AE1203)</f>
        <v>0</v>
      </c>
      <c r="AL1203" s="8"/>
      <c r="AM1203" s="54">
        <f t="shared" ref="AM1203" si="3924">(180/PI())*ATAN(-1*(($AH1191*AI1200+AK1200+$AH$8*AI1203+AK1203)/($AH$8*AH1200+AJ1200+$AH$8*AH1203+AJ1203)))</f>
        <v>31.852104780896894</v>
      </c>
      <c r="AO1203" s="151">
        <f t="shared" ref="AO1203" si="3925">20*LOG(((($AH$8*AH1200+AJ1200-$AH$8*AH1203-AJ1203)^2+($AH$8*AI1200+AK1200-$AH$8*AI1203-AK1203)^2)/(($AH$8*AH1200+AJ1200+$AH$8*AH1203+AJ1203)^2+($AH$8*AI1200+AK1200+$AH$8*AI1203+AK1203)^2))^0.5)</f>
        <v>-29.512729946525447</v>
      </c>
      <c r="AP1203" s="149"/>
      <c r="AQ1203" s="44"/>
      <c r="AR1203" s="44"/>
      <c r="AS1203" s="44"/>
      <c r="AT1203" s="44"/>
    </row>
    <row r="1204" spans="2:46" ht="18.649999999999999" customHeight="1">
      <c r="AO1204" s="48"/>
    </row>
    <row r="1205" spans="2:46" ht="18.649999999999999" customHeight="1" thickBot="1">
      <c r="E1205" s="29" t="s">
        <v>9</v>
      </c>
      <c r="J1205" s="29" t="s">
        <v>10</v>
      </c>
      <c r="O1205" s="29" t="s">
        <v>11</v>
      </c>
      <c r="T1205" s="29" t="s">
        <v>12</v>
      </c>
      <c r="Y1205" s="29" t="s">
        <v>13</v>
      </c>
      <c r="AD1205" s="29" t="s">
        <v>12</v>
      </c>
      <c r="AI1205" s="29" t="s">
        <v>81</v>
      </c>
    </row>
    <row r="1206" spans="2:46" ht="18.649999999999999" customHeight="1" thickBot="1">
      <c r="B1206" s="28"/>
      <c r="D1206" s="227" t="s">
        <v>70</v>
      </c>
      <c r="E1206" s="228"/>
      <c r="F1206" s="229" t="s">
        <v>71</v>
      </c>
      <c r="G1206" s="230"/>
      <c r="H1206" s="203"/>
      <c r="I1206" s="231" t="s">
        <v>15</v>
      </c>
      <c r="J1206" s="232"/>
      <c r="K1206" s="233" t="s">
        <v>16</v>
      </c>
      <c r="L1206" s="234"/>
      <c r="M1206" s="30"/>
      <c r="N1206" s="231" t="s">
        <v>72</v>
      </c>
      <c r="O1206" s="232"/>
      <c r="P1206" s="233" t="s">
        <v>73</v>
      </c>
      <c r="Q1206" s="234"/>
      <c r="R1206" s="30"/>
      <c r="S1206" s="227" t="s">
        <v>74</v>
      </c>
      <c r="T1206" s="228"/>
      <c r="U1206" s="229" t="s">
        <v>75</v>
      </c>
      <c r="V1206" s="230"/>
      <c r="W1206" s="8"/>
      <c r="X1206" s="231" t="s">
        <v>76</v>
      </c>
      <c r="Y1206" s="232"/>
      <c r="Z1206" s="233" t="s">
        <v>77</v>
      </c>
      <c r="AA1206" s="234"/>
      <c r="AB1206" s="8"/>
      <c r="AC1206" s="231" t="s">
        <v>78</v>
      </c>
      <c r="AD1206" s="232"/>
      <c r="AE1206" s="233" t="s">
        <v>17</v>
      </c>
      <c r="AF1206" s="234"/>
      <c r="AG1206" s="8"/>
      <c r="AH1206" s="231" t="s">
        <v>79</v>
      </c>
      <c r="AI1206" s="232"/>
      <c r="AJ1206" s="233" t="s">
        <v>80</v>
      </c>
      <c r="AK1206" s="234"/>
      <c r="AL1206" s="8"/>
      <c r="AM1206" s="35" t="s">
        <v>82</v>
      </c>
      <c r="AO1206" s="147" t="s">
        <v>83</v>
      </c>
      <c r="AP1206" s="4"/>
      <c r="AQ1206" s="44"/>
      <c r="AR1206" s="44"/>
      <c r="AS1206" s="44"/>
      <c r="AT1206" s="44"/>
    </row>
    <row r="1207" spans="2:46" ht="18.649999999999999" customHeight="1" thickTop="1" thickBot="1">
      <c r="B1207" s="55">
        <v>3.46</v>
      </c>
      <c r="D1207" s="37">
        <v>1</v>
      </c>
      <c r="E1207" s="38">
        <v>0</v>
      </c>
      <c r="F1207" s="39">
        <v>0</v>
      </c>
      <c r="G1207" s="40">
        <f t="shared" ref="G1207" si="3926">-1/($E$8*$B1207)</f>
        <v>-0.18473410404624277</v>
      </c>
      <c r="I1207" s="37">
        <v>1</v>
      </c>
      <c r="J1207" s="41">
        <v>0</v>
      </c>
      <c r="K1207" s="39">
        <v>0</v>
      </c>
      <c r="L1207" s="40">
        <v>0</v>
      </c>
      <c r="N1207" s="37">
        <f t="shared" ref="N1207" si="3927">D1207*I1207+F1207*I1210-E1207*J1207-G1207*J1210</f>
        <v>0.94113793845939142</v>
      </c>
      <c r="O1207" s="41">
        <f t="shared" ref="O1207" si="3928">(D1207*J1207+E1207*I1207+F1207*J1210+G1207*I1210)</f>
        <v>0</v>
      </c>
      <c r="P1207" s="39">
        <f t="shared" ref="P1207" si="3929">D1207*K1207+F1207*K1210-E1207*L1207-G1207*L1210</f>
        <v>0</v>
      </c>
      <c r="Q1207" s="40">
        <f t="shared" ref="Q1207" si="3930">(D1207*L1207+E1207*K1207+F1207*L1210+G1207*K1210)</f>
        <v>-0.18473410404624277</v>
      </c>
      <c r="S1207" s="37">
        <v>1</v>
      </c>
      <c r="T1207" s="38">
        <v>0</v>
      </c>
      <c r="U1207" s="39">
        <v>0</v>
      </c>
      <c r="V1207" s="40">
        <f t="shared" ref="V1207" si="3931">-1/($T$8*$B1207)</f>
        <v>-0.36178612716763003</v>
      </c>
      <c r="X1207" s="37">
        <f t="shared" ref="X1207" si="3932">N1207*S1207+P1207*S1210-O1207*T1207-Q1207*T1210</f>
        <v>0.94113793845939142</v>
      </c>
      <c r="Y1207" s="41">
        <f t="shared" ref="Y1207" si="3933">(N1207*T1207+O1207*S1207+P1207*T1210+Q1207*S1210)</f>
        <v>0</v>
      </c>
      <c r="Z1207" s="39">
        <f t="shared" ref="Z1207" si="3934">N1207*U1207+P1207*U1210-O1207*V1207-Q1207*V1210</f>
        <v>0</v>
      </c>
      <c r="AA1207" s="40">
        <f t="shared" ref="AA1207" si="3935">(N1207*V1207+O1207*U1207+P1207*V1210+Q1207*U1210)</f>
        <v>-0.5252247539319933</v>
      </c>
      <c r="AB1207" s="8"/>
      <c r="AC1207" s="37">
        <v>1</v>
      </c>
      <c r="AD1207" s="38">
        <v>0</v>
      </c>
      <c r="AE1207" s="39">
        <v>0</v>
      </c>
      <c r="AF1207" s="40">
        <v>0</v>
      </c>
      <c r="AH1207" s="37">
        <f>X1207*AC1207+Z1207*AC1210-Y1207*AD1207-AA1207*AD1210</f>
        <v>0.81849188645379778</v>
      </c>
      <c r="AI1207" s="41">
        <f>(X1207*AD1207+Y1207*AC1207+Z1207*AD1210+AA1207*AC1210)</f>
        <v>0</v>
      </c>
      <c r="AJ1207" s="39">
        <f>X1207*AE1207+Z1207*AE1210-Y1207*AF1207-AA1207*AF1210</f>
        <v>0</v>
      </c>
      <c r="AK1207" s="40">
        <f>(X1207*AF1207+Y1207*AE1207+Z1207*AF1210+AA1207*AE1210)</f>
        <v>-0.5252247539319933</v>
      </c>
      <c r="AL1207" s="8"/>
      <c r="AM1207" s="43">
        <f t="shared" ref="AM1207" si="3936">20*LOG((2*$AH$8)/(($AH$8*AH1207+AJ1207+$AH$8*AH1210+AJ1210)^2+($AH$8*AI1207+AK1207+$AH$8*AI1210+AK1210)^2)^0.5)</f>
        <v>-4.7601281282507596E-3</v>
      </c>
      <c r="AO1207" s="148">
        <f t="shared" ref="AO1207" si="3937">((AH1207^2+AI1207^2)/(AH1210^2+AI1210^2))^0.5</f>
        <v>1.5583658914435767</v>
      </c>
      <c r="AP1207" s="4"/>
      <c r="AQ1207" s="44"/>
      <c r="AR1207" s="44"/>
      <c r="AS1207" s="44"/>
      <c r="AT1207" s="44"/>
    </row>
    <row r="1208" spans="2:46" ht="18.649999999999999" customHeight="1" thickBot="1">
      <c r="D1208" s="45"/>
      <c r="G1208" s="46"/>
      <c r="I1208" s="45"/>
      <c r="L1208" s="46"/>
      <c r="N1208" s="45"/>
      <c r="Q1208" s="46"/>
      <c r="S1208" s="45"/>
      <c r="V1208" s="46"/>
      <c r="X1208" s="45"/>
      <c r="AA1208" s="46"/>
      <c r="AC1208" s="45"/>
      <c r="AF1208" s="46"/>
      <c r="AH1208" s="45"/>
      <c r="AK1208" s="46"/>
      <c r="AO1208" s="149"/>
      <c r="AP1208" s="149"/>
      <c r="AQ1208" s="44"/>
      <c r="AR1208" s="44"/>
      <c r="AS1208" s="44"/>
      <c r="AT1208" s="44"/>
    </row>
    <row r="1209" spans="2:46" ht="18.649999999999999" customHeight="1" thickBot="1">
      <c r="D1209" s="227" t="s">
        <v>70</v>
      </c>
      <c r="E1209" s="228"/>
      <c r="F1209" s="229" t="s">
        <v>71</v>
      </c>
      <c r="G1209" s="230"/>
      <c r="H1209" s="203"/>
      <c r="I1209" s="231" t="s">
        <v>15</v>
      </c>
      <c r="J1209" s="232"/>
      <c r="K1209" s="233" t="s">
        <v>16</v>
      </c>
      <c r="L1209" s="234"/>
      <c r="M1209" s="30"/>
      <c r="N1209" s="231" t="s">
        <v>72</v>
      </c>
      <c r="O1209" s="232"/>
      <c r="P1209" s="233" t="s">
        <v>73</v>
      </c>
      <c r="Q1209" s="234"/>
      <c r="R1209" s="30"/>
      <c r="S1209" s="227" t="s">
        <v>74</v>
      </c>
      <c r="T1209" s="228"/>
      <c r="U1209" s="229" t="s">
        <v>75</v>
      </c>
      <c r="V1209" s="230"/>
      <c r="W1209" s="8"/>
      <c r="X1209" s="231" t="s">
        <v>76</v>
      </c>
      <c r="Y1209" s="232"/>
      <c r="Z1209" s="233" t="s">
        <v>77</v>
      </c>
      <c r="AA1209" s="234"/>
      <c r="AB1209" s="8"/>
      <c r="AC1209" s="231" t="s">
        <v>78</v>
      </c>
      <c r="AD1209" s="232"/>
      <c r="AE1209" s="233" t="s">
        <v>17</v>
      </c>
      <c r="AF1209" s="234"/>
      <c r="AG1209" s="8"/>
      <c r="AH1209" s="231" t="s">
        <v>79</v>
      </c>
      <c r="AI1209" s="232"/>
      <c r="AJ1209" s="233" t="s">
        <v>80</v>
      </c>
      <c r="AK1209" s="234"/>
      <c r="AL1209" s="8"/>
      <c r="AM1209" s="52" t="s">
        <v>84</v>
      </c>
      <c r="AO1209" s="150" t="s">
        <v>85</v>
      </c>
      <c r="AP1209" s="149"/>
      <c r="AQ1209" s="44"/>
      <c r="AR1209" s="44"/>
      <c r="AS1209" s="44"/>
      <c r="AT1209" s="44"/>
    </row>
    <row r="1210" spans="2:46" ht="18.649999999999999" customHeight="1" thickTop="1" thickBot="1">
      <c r="D1210" s="37">
        <v>0</v>
      </c>
      <c r="E1210" s="41">
        <v>0</v>
      </c>
      <c r="F1210" s="39">
        <v>1</v>
      </c>
      <c r="G1210" s="40">
        <v>0</v>
      </c>
      <c r="I1210" s="37">
        <v>0</v>
      </c>
      <c r="J1210" s="41">
        <f t="shared" ref="J1210" si="3938">IF(0=(1-$J$8*$K$8*$B1207^2),10^14,$B1207*$K$8/(1-$J$8*$K$8*$B1207^2))</f>
        <v>-0.31863126651413637</v>
      </c>
      <c r="K1210" s="39">
        <v>1</v>
      </c>
      <c r="L1210" s="40">
        <v>0</v>
      </c>
      <c r="N1210" s="37">
        <f t="shared" ref="N1210" si="3939">D1210*I1207+F1210*I1210-E1210*J1207-G1210*J1210</f>
        <v>0</v>
      </c>
      <c r="O1210" s="41">
        <f t="shared" ref="O1210" si="3940">(D1210*J1207+E1210*I1207+F1210*J1210+G1210*I1210)</f>
        <v>-0.31863126651413637</v>
      </c>
      <c r="P1210" s="39">
        <f t="shared" ref="P1210" si="3941">D1210*K1207+F1210*K1210-E1210*L1207-G1210*L1210</f>
        <v>1</v>
      </c>
      <c r="Q1210" s="40">
        <f t="shared" ref="Q1210" si="3942">(D1210*L1207+E1210*K1207+F1210*L1210+G1210*K1210)</f>
        <v>0</v>
      </c>
      <c r="S1210" s="37">
        <v>0</v>
      </c>
      <c r="T1210" s="41">
        <v>0</v>
      </c>
      <c r="U1210" s="39">
        <v>1</v>
      </c>
      <c r="V1210" s="40">
        <v>0</v>
      </c>
      <c r="X1210" s="37">
        <f t="shared" ref="X1210" si="3943">N1210*S1207+P1210*S1210-O1210*T1207-Q1210*T1210</f>
        <v>0</v>
      </c>
      <c r="Y1210" s="41">
        <f t="shared" ref="Y1210" si="3944">(N1210*T1207+O1210*S1207+P1210*T1210+Q1210*S1210)</f>
        <v>-0.31863126651413637</v>
      </c>
      <c r="Z1210" s="39">
        <f t="shared" ref="Z1210" si="3945">N1210*U1207+P1210*U1210-O1210*V1207-Q1210*V1210</f>
        <v>0.8847236280933336</v>
      </c>
      <c r="AA1210" s="40">
        <f t="shared" ref="AA1210" si="3946">(N1210*V1207+O1210*U1207+P1210*V1210+Q1210*U1210)</f>
        <v>0</v>
      </c>
      <c r="AB1210" s="8"/>
      <c r="AC1210" s="37">
        <v>0</v>
      </c>
      <c r="AD1210" s="40">
        <f>-1/($AD$8*$B1207)</f>
        <v>-0.23351156069364162</v>
      </c>
      <c r="AE1210" s="39">
        <v>1</v>
      </c>
      <c r="AF1210" s="40">
        <v>0</v>
      </c>
      <c r="AH1210" s="37">
        <f>X1210*AC1207+Z1210*AC1210-Y1210*AD1207-AA1210*AD1210</f>
        <v>0</v>
      </c>
      <c r="AI1210" s="41">
        <f>(X1210*AD1207+Y1210*AC1207+Z1210*AD1210+AA1210*AC1210)</f>
        <v>-0.52522446169275172</v>
      </c>
      <c r="AJ1210" s="39">
        <f>X1210*AE1207+Z1210*AE1210-Y1210*AF1207-AA1210*AF1210</f>
        <v>0.8847236280933336</v>
      </c>
      <c r="AK1210" s="40">
        <f>(X1210*AF1207+Y1210*AE1207+Z1210*AF1210+AA1210*AE1210)</f>
        <v>0</v>
      </c>
      <c r="AL1210" s="8"/>
      <c r="AM1210" s="54">
        <f t="shared" ref="AM1210" si="3947">(180/PI())*ATAN(-1*(($AH1198*AI1207+AK1207+$AH$8*AI1210+AK1210)/($AH$8*AH1207+AJ1207+$AH$8*AH1210+AJ1210)))</f>
        <v>31.663991977847225</v>
      </c>
      <c r="AO1210" s="151">
        <f t="shared" ref="AO1210" si="3948">20*LOG(((($AH$8*AH1207+AJ1207-$AH$8*AH1210-AJ1210)^2+($AH$8*AI1207+AK1207-$AH$8*AI1210-AK1210)^2)/(($AH$8*AH1207+AJ1207+$AH$8*AH1210+AJ1210)^2+($AH$8*AI1207+AK1207+$AH$8*AI1210+AK1210)^2))^0.5)</f>
        <v>-29.604036531961949</v>
      </c>
      <c r="AP1210" s="149"/>
      <c r="AQ1210" s="44"/>
      <c r="AR1210" s="44"/>
      <c r="AS1210" s="44"/>
      <c r="AT1210" s="44"/>
    </row>
    <row r="1211" spans="2:46" ht="18.649999999999999" customHeight="1">
      <c r="AO1211" s="48"/>
    </row>
    <row r="1212" spans="2:46" ht="18.649999999999999" customHeight="1" thickBot="1">
      <c r="E1212" s="29" t="s">
        <v>9</v>
      </c>
      <c r="J1212" s="29" t="s">
        <v>10</v>
      </c>
      <c r="O1212" s="29" t="s">
        <v>11</v>
      </c>
      <c r="T1212" s="29" t="s">
        <v>12</v>
      </c>
      <c r="Y1212" s="29" t="s">
        <v>13</v>
      </c>
      <c r="AD1212" s="29" t="s">
        <v>12</v>
      </c>
      <c r="AI1212" s="29" t="s">
        <v>81</v>
      </c>
    </row>
    <row r="1213" spans="2:46" ht="18.649999999999999" customHeight="1" thickBot="1">
      <c r="B1213" s="28"/>
      <c r="D1213" s="227" t="s">
        <v>70</v>
      </c>
      <c r="E1213" s="228"/>
      <c r="F1213" s="229" t="s">
        <v>71</v>
      </c>
      <c r="G1213" s="230"/>
      <c r="H1213" s="203"/>
      <c r="I1213" s="231" t="s">
        <v>15</v>
      </c>
      <c r="J1213" s="232"/>
      <c r="K1213" s="233" t="s">
        <v>16</v>
      </c>
      <c r="L1213" s="234"/>
      <c r="M1213" s="30"/>
      <c r="N1213" s="231" t="s">
        <v>72</v>
      </c>
      <c r="O1213" s="232"/>
      <c r="P1213" s="233" t="s">
        <v>73</v>
      </c>
      <c r="Q1213" s="234"/>
      <c r="R1213" s="30"/>
      <c r="S1213" s="227" t="s">
        <v>74</v>
      </c>
      <c r="T1213" s="228"/>
      <c r="U1213" s="229" t="s">
        <v>75</v>
      </c>
      <c r="V1213" s="230"/>
      <c r="W1213" s="8"/>
      <c r="X1213" s="231" t="s">
        <v>76</v>
      </c>
      <c r="Y1213" s="232"/>
      <c r="Z1213" s="233" t="s">
        <v>77</v>
      </c>
      <c r="AA1213" s="234"/>
      <c r="AB1213" s="8"/>
      <c r="AC1213" s="231" t="s">
        <v>78</v>
      </c>
      <c r="AD1213" s="232"/>
      <c r="AE1213" s="233" t="s">
        <v>17</v>
      </c>
      <c r="AF1213" s="234"/>
      <c r="AG1213" s="8"/>
      <c r="AH1213" s="231" t="s">
        <v>79</v>
      </c>
      <c r="AI1213" s="232"/>
      <c r="AJ1213" s="233" t="s">
        <v>80</v>
      </c>
      <c r="AK1213" s="234"/>
      <c r="AL1213" s="8"/>
      <c r="AM1213" s="35" t="s">
        <v>82</v>
      </c>
      <c r="AO1213" s="147" t="s">
        <v>83</v>
      </c>
      <c r="AP1213" s="4"/>
      <c r="AQ1213" s="44"/>
      <c r="AR1213" s="44"/>
      <c r="AS1213" s="44"/>
      <c r="AT1213" s="44"/>
    </row>
    <row r="1214" spans="2:46" ht="18.649999999999999" customHeight="1" thickTop="1" thickBot="1">
      <c r="B1214" s="55">
        <v>3.48</v>
      </c>
      <c r="D1214" s="37">
        <v>1</v>
      </c>
      <c r="E1214" s="38">
        <v>0</v>
      </c>
      <c r="F1214" s="39">
        <v>0</v>
      </c>
      <c r="G1214" s="40">
        <f t="shared" ref="G1214" si="3949">-1/($E$8*$B1214)</f>
        <v>-0.18367241379310342</v>
      </c>
      <c r="I1214" s="37">
        <v>1</v>
      </c>
      <c r="J1214" s="41">
        <v>0</v>
      </c>
      <c r="K1214" s="39">
        <v>0</v>
      </c>
      <c r="L1214" s="40">
        <v>0</v>
      </c>
      <c r="N1214" s="37">
        <f t="shared" ref="N1214" si="3950">D1214*I1214+F1214*I1217-E1214*J1214-G1214*J1217</f>
        <v>0.94182454678581828</v>
      </c>
      <c r="O1214" s="41">
        <f t="shared" ref="O1214" si="3951">(D1214*J1214+E1214*I1214+F1214*J1217+G1214*I1217)</f>
        <v>0</v>
      </c>
      <c r="P1214" s="39">
        <f t="shared" ref="P1214" si="3952">D1214*K1214+F1214*K1217-E1214*L1214-G1214*L1217</f>
        <v>0</v>
      </c>
      <c r="Q1214" s="40">
        <f t="shared" ref="Q1214" si="3953">(D1214*L1214+E1214*K1214+F1214*L1217+G1214*K1217)</f>
        <v>-0.18367241379310342</v>
      </c>
      <c r="S1214" s="37">
        <v>1</v>
      </c>
      <c r="T1214" s="38">
        <v>0</v>
      </c>
      <c r="U1214" s="39">
        <v>0</v>
      </c>
      <c r="V1214" s="40">
        <f t="shared" ref="V1214" si="3954">-1/($T$8*$B1214)</f>
        <v>-0.35970689655172405</v>
      </c>
      <c r="X1214" s="37">
        <f t="shared" ref="X1214" si="3955">N1214*S1214+P1214*S1217-O1214*T1214-Q1214*T1217</f>
        <v>0.94182454678581828</v>
      </c>
      <c r="Y1214" s="41">
        <f t="shared" ref="Y1214" si="3956">(N1214*T1214+O1214*S1214+P1214*T1217+Q1214*S1217)</f>
        <v>0</v>
      </c>
      <c r="Z1214" s="39">
        <f t="shared" ref="Z1214" si="3957">N1214*U1214+P1214*U1217-O1214*V1214-Q1214*V1217</f>
        <v>0</v>
      </c>
      <c r="AA1214" s="40">
        <f t="shared" ref="AA1214" si="3958">(N1214*V1214+O1214*U1214+P1214*V1217+Q1214*U1217)</f>
        <v>-0.52245319861366413</v>
      </c>
      <c r="AB1214" s="8"/>
      <c r="AC1214" s="37">
        <v>1</v>
      </c>
      <c r="AD1214" s="38">
        <v>0</v>
      </c>
      <c r="AE1214" s="39">
        <v>0</v>
      </c>
      <c r="AF1214" s="40">
        <v>0</v>
      </c>
      <c r="AH1214" s="37">
        <f>X1214*AC1214+Z1214*AC1217-Y1214*AD1214-AA1214*AD1217</f>
        <v>0.82052682787205111</v>
      </c>
      <c r="AI1214" s="41">
        <f>(X1214*AD1214+Y1214*AC1214+Z1214*AD1217+AA1214*AC1217)</f>
        <v>0</v>
      </c>
      <c r="AJ1214" s="39">
        <f>X1214*AE1214+Z1214*AE1217-Y1214*AF1214-AA1214*AF1217</f>
        <v>0</v>
      </c>
      <c r="AK1214" s="40">
        <f>(X1214*AF1214+Y1214*AE1214+Z1214*AF1217+AA1214*AE1217)</f>
        <v>-0.52245319861366413</v>
      </c>
      <c r="AL1214" s="8"/>
      <c r="AM1214" s="43">
        <f t="shared" ref="AM1214" si="3959">20*LOG((2*$AH$8)/(($AH$8*AH1214+AJ1214+$AH$8*AH1217+AJ1217)^2+($AH$8*AI1214+AK1214+$AH$8*AI1217+AK1217)^2)^0.5)</f>
        <v>-4.6614766068608588E-3</v>
      </c>
      <c r="AO1214" s="148">
        <f t="shared" ref="AO1214" si="3960">((AH1214^2+AI1214^2)/(AH1217^2+AI1217^2))^0.5</f>
        <v>1.5705278119809618</v>
      </c>
      <c r="AP1214" s="4"/>
      <c r="AQ1214" s="44"/>
      <c r="AR1214" s="44"/>
      <c r="AS1214" s="44"/>
      <c r="AT1214" s="44"/>
    </row>
    <row r="1215" spans="2:46" ht="18.649999999999999" customHeight="1" thickBot="1">
      <c r="D1215" s="45"/>
      <c r="G1215" s="46"/>
      <c r="I1215" s="45"/>
      <c r="L1215" s="46"/>
      <c r="N1215" s="45"/>
      <c r="Q1215" s="46"/>
      <c r="S1215" s="45"/>
      <c r="V1215" s="46"/>
      <c r="X1215" s="45"/>
      <c r="AA1215" s="46"/>
      <c r="AC1215" s="45"/>
      <c r="AF1215" s="46"/>
      <c r="AH1215" s="45"/>
      <c r="AK1215" s="46"/>
      <c r="AO1215" s="149"/>
      <c r="AP1215" s="149"/>
      <c r="AQ1215" s="44"/>
      <c r="AR1215" s="44"/>
      <c r="AS1215" s="44"/>
      <c r="AT1215" s="44"/>
    </row>
    <row r="1216" spans="2:46" ht="18.649999999999999" customHeight="1" thickBot="1">
      <c r="D1216" s="227" t="s">
        <v>70</v>
      </c>
      <c r="E1216" s="228"/>
      <c r="F1216" s="229" t="s">
        <v>71</v>
      </c>
      <c r="G1216" s="230"/>
      <c r="H1216" s="203"/>
      <c r="I1216" s="231" t="s">
        <v>15</v>
      </c>
      <c r="J1216" s="232"/>
      <c r="K1216" s="233" t="s">
        <v>16</v>
      </c>
      <c r="L1216" s="234"/>
      <c r="M1216" s="30"/>
      <c r="N1216" s="231" t="s">
        <v>72</v>
      </c>
      <c r="O1216" s="232"/>
      <c r="P1216" s="233" t="s">
        <v>73</v>
      </c>
      <c r="Q1216" s="234"/>
      <c r="R1216" s="30"/>
      <c r="S1216" s="227" t="s">
        <v>74</v>
      </c>
      <c r="T1216" s="228"/>
      <c r="U1216" s="229" t="s">
        <v>75</v>
      </c>
      <c r="V1216" s="230"/>
      <c r="W1216" s="8"/>
      <c r="X1216" s="231" t="s">
        <v>76</v>
      </c>
      <c r="Y1216" s="232"/>
      <c r="Z1216" s="233" t="s">
        <v>77</v>
      </c>
      <c r="AA1216" s="234"/>
      <c r="AB1216" s="8"/>
      <c r="AC1216" s="231" t="s">
        <v>78</v>
      </c>
      <c r="AD1216" s="232"/>
      <c r="AE1216" s="233" t="s">
        <v>17</v>
      </c>
      <c r="AF1216" s="234"/>
      <c r="AG1216" s="8"/>
      <c r="AH1216" s="231" t="s">
        <v>79</v>
      </c>
      <c r="AI1216" s="232"/>
      <c r="AJ1216" s="233" t="s">
        <v>80</v>
      </c>
      <c r="AK1216" s="234"/>
      <c r="AL1216" s="8"/>
      <c r="AM1216" s="52" t="s">
        <v>84</v>
      </c>
      <c r="AO1216" s="150" t="s">
        <v>85</v>
      </c>
      <c r="AP1216" s="149"/>
      <c r="AQ1216" s="44"/>
      <c r="AR1216" s="44"/>
      <c r="AS1216" s="44"/>
      <c r="AT1216" s="44"/>
    </row>
    <row r="1217" spans="2:46" ht="18.649999999999999" customHeight="1" thickTop="1" thickBot="1">
      <c r="D1217" s="37">
        <v>0</v>
      </c>
      <c r="E1217" s="41">
        <v>0</v>
      </c>
      <c r="F1217" s="39">
        <v>1</v>
      </c>
      <c r="G1217" s="40">
        <v>0</v>
      </c>
      <c r="I1217" s="37">
        <v>0</v>
      </c>
      <c r="J1217" s="41">
        <f t="shared" ref="J1217" si="3961">IF(0=(1-$J$8*$K$8*$B1214^2),10^14,$B1214*$K$8/(1-$J$8*$K$8*$B1214^2))</f>
        <v>-0.31673484337018099</v>
      </c>
      <c r="K1217" s="39">
        <v>1</v>
      </c>
      <c r="L1217" s="40">
        <v>0</v>
      </c>
      <c r="N1217" s="37">
        <f t="shared" ref="N1217" si="3962">D1217*I1214+F1217*I1217-E1217*J1214-G1217*J1217</f>
        <v>0</v>
      </c>
      <c r="O1217" s="41">
        <f t="shared" ref="O1217" si="3963">(D1217*J1214+E1217*I1214+F1217*J1217+G1217*I1217)</f>
        <v>-0.31673484337018099</v>
      </c>
      <c r="P1217" s="39">
        <f t="shared" ref="P1217" si="3964">D1217*K1214+F1217*K1217-E1217*L1214-G1217*L1217</f>
        <v>1</v>
      </c>
      <c r="Q1217" s="40">
        <f t="shared" ref="Q1217" si="3965">(D1217*L1214+E1217*K1214+F1217*L1217+G1217*K1217)</f>
        <v>0</v>
      </c>
      <c r="S1217" s="37">
        <v>0</v>
      </c>
      <c r="T1217" s="41">
        <v>0</v>
      </c>
      <c r="U1217" s="39">
        <v>1</v>
      </c>
      <c r="V1217" s="40">
        <v>0</v>
      </c>
      <c r="X1217" s="37">
        <f t="shared" ref="X1217" si="3966">N1217*S1214+P1217*S1217-O1217*T1214-Q1217*T1217</f>
        <v>0</v>
      </c>
      <c r="Y1217" s="41">
        <f t="shared" ref="Y1217" si="3967">(N1217*T1214+O1217*S1214+P1217*T1217+Q1217*S1217)</f>
        <v>-0.31673484337018099</v>
      </c>
      <c r="Z1217" s="39">
        <f t="shared" ref="Z1217" si="3968">N1217*U1214+P1217*U1217-O1217*V1214-Q1217*V1217</f>
        <v>0.88606829246151575</v>
      </c>
      <c r="AA1217" s="40">
        <f t="shared" ref="AA1217" si="3969">(N1217*V1214+O1217*U1214+P1217*V1217+Q1217*U1217)</f>
        <v>0</v>
      </c>
      <c r="AB1217" s="8"/>
      <c r="AC1217" s="37">
        <v>0</v>
      </c>
      <c r="AD1217" s="40">
        <f>-1/($AD$8*$B1214)</f>
        <v>-0.23216954022988504</v>
      </c>
      <c r="AE1217" s="39">
        <v>1</v>
      </c>
      <c r="AF1217" s="40">
        <v>0</v>
      </c>
      <c r="AH1217" s="37">
        <f>X1217*AC1214+Z1217*AC1217-Y1217*AD1214-AA1217*AD1217</f>
        <v>0</v>
      </c>
      <c r="AI1217" s="41">
        <f>(X1217*AD1214+Y1217*AC1214+Z1217*AD1217+AA1217*AC1217)</f>
        <v>-0.52245291144325035</v>
      </c>
      <c r="AJ1217" s="39">
        <f>X1217*AE1214+Z1217*AE1217-Y1217*AF1214-AA1217*AF1217</f>
        <v>0.88606829246151575</v>
      </c>
      <c r="AK1217" s="40">
        <f>(X1217*AF1214+Y1217*AE1214+Z1217*AF1217+AA1217*AE1217)</f>
        <v>0</v>
      </c>
      <c r="AL1217" s="8"/>
      <c r="AM1217" s="54">
        <f t="shared" ref="AM1217" si="3970">(180/PI())*ATAN(-1*(($AH1205*AI1214+AK1214+$AH$8*AI1217+AK1217)/($AH$8*AH1214+AJ1214+$AH$8*AH1217+AJ1217)))</f>
        <v>31.478108047263788</v>
      </c>
      <c r="AO1217" s="151">
        <f t="shared" ref="AO1217" si="3971">20*LOG(((($AH$8*AH1214+AJ1214-$AH$8*AH1217-AJ1217)^2+($AH$8*AI1214+AK1214-$AH$8*AI1217-AK1217)^2)/(($AH$8*AH1214+AJ1214+$AH$8*AH1217+AJ1217)^2+($AH$8*AI1214+AK1214+$AH$8*AI1217+AK1217)^2))^0.5)</f>
        <v>-29.694938551831129</v>
      </c>
      <c r="AP1217" s="149"/>
      <c r="AQ1217" s="44"/>
      <c r="AR1217" s="44"/>
      <c r="AS1217" s="44"/>
      <c r="AT1217" s="44"/>
    </row>
    <row r="1218" spans="2:46" ht="18.649999999999999" customHeight="1">
      <c r="AO1218" s="48"/>
    </row>
    <row r="1219" spans="2:46" ht="18.649999999999999" customHeight="1" thickBot="1">
      <c r="E1219" s="29" t="s">
        <v>9</v>
      </c>
      <c r="J1219" s="29" t="s">
        <v>10</v>
      </c>
      <c r="O1219" s="29" t="s">
        <v>11</v>
      </c>
      <c r="T1219" s="29" t="s">
        <v>12</v>
      </c>
      <c r="Y1219" s="29" t="s">
        <v>13</v>
      </c>
      <c r="AD1219" s="29" t="s">
        <v>12</v>
      </c>
      <c r="AI1219" s="29" t="s">
        <v>81</v>
      </c>
    </row>
    <row r="1220" spans="2:46" ht="18.649999999999999" customHeight="1" thickBot="1">
      <c r="B1220" s="28"/>
      <c r="D1220" s="227" t="s">
        <v>70</v>
      </c>
      <c r="E1220" s="228"/>
      <c r="F1220" s="229" t="s">
        <v>71</v>
      </c>
      <c r="G1220" s="230"/>
      <c r="H1220" s="203"/>
      <c r="I1220" s="231" t="s">
        <v>15</v>
      </c>
      <c r="J1220" s="232"/>
      <c r="K1220" s="233" t="s">
        <v>16</v>
      </c>
      <c r="L1220" s="234"/>
      <c r="M1220" s="30"/>
      <c r="N1220" s="231" t="s">
        <v>72</v>
      </c>
      <c r="O1220" s="232"/>
      <c r="P1220" s="233" t="s">
        <v>73</v>
      </c>
      <c r="Q1220" s="234"/>
      <c r="R1220" s="30"/>
      <c r="S1220" s="227" t="s">
        <v>74</v>
      </c>
      <c r="T1220" s="228"/>
      <c r="U1220" s="229" t="s">
        <v>75</v>
      </c>
      <c r="V1220" s="230"/>
      <c r="W1220" s="8"/>
      <c r="X1220" s="231" t="s">
        <v>76</v>
      </c>
      <c r="Y1220" s="232"/>
      <c r="Z1220" s="233" t="s">
        <v>77</v>
      </c>
      <c r="AA1220" s="234"/>
      <c r="AB1220" s="8"/>
      <c r="AC1220" s="231" t="s">
        <v>78</v>
      </c>
      <c r="AD1220" s="232"/>
      <c r="AE1220" s="233" t="s">
        <v>17</v>
      </c>
      <c r="AF1220" s="234"/>
      <c r="AG1220" s="8"/>
      <c r="AH1220" s="231" t="s">
        <v>79</v>
      </c>
      <c r="AI1220" s="232"/>
      <c r="AJ1220" s="233" t="s">
        <v>80</v>
      </c>
      <c r="AK1220" s="234"/>
      <c r="AL1220" s="8"/>
      <c r="AM1220" s="35" t="s">
        <v>82</v>
      </c>
      <c r="AO1220" s="147" t="s">
        <v>83</v>
      </c>
      <c r="AP1220" s="4"/>
      <c r="AQ1220" s="44"/>
      <c r="AR1220" s="44"/>
      <c r="AS1220" s="44"/>
      <c r="AT1220" s="44"/>
    </row>
    <row r="1221" spans="2:46" ht="18.649999999999999" customHeight="1" thickTop="1" thickBot="1">
      <c r="B1221" s="55">
        <v>3.5</v>
      </c>
      <c r="D1221" s="37">
        <v>1</v>
      </c>
      <c r="E1221" s="38">
        <v>0</v>
      </c>
      <c r="F1221" s="39">
        <v>0</v>
      </c>
      <c r="G1221" s="40">
        <f t="shared" ref="G1221" si="3972">-1/($E$8*$B1221)</f>
        <v>-0.18262285714285711</v>
      </c>
      <c r="I1221" s="37">
        <v>1</v>
      </c>
      <c r="J1221" s="41">
        <v>0</v>
      </c>
      <c r="K1221" s="39">
        <v>0</v>
      </c>
      <c r="L1221" s="40">
        <v>0</v>
      </c>
      <c r="N1221" s="37">
        <f t="shared" ref="N1221" si="3973">D1221*I1221+F1221*I1224-E1221*J1221-G1221*J1224</f>
        <v>0.94249914294996118</v>
      </c>
      <c r="O1221" s="41">
        <f t="shared" ref="O1221" si="3974">(D1221*J1221+E1221*I1221+F1221*J1224+G1221*I1224)</f>
        <v>0</v>
      </c>
      <c r="P1221" s="39">
        <f t="shared" ref="P1221" si="3975">D1221*K1221+F1221*K1224-E1221*L1221-G1221*L1224</f>
        <v>0</v>
      </c>
      <c r="Q1221" s="40">
        <f t="shared" ref="Q1221" si="3976">(D1221*L1221+E1221*K1221+F1221*L1224+G1221*K1224)</f>
        <v>-0.18262285714285711</v>
      </c>
      <c r="S1221" s="37">
        <v>1</v>
      </c>
      <c r="T1221" s="38">
        <v>0</v>
      </c>
      <c r="U1221" s="39">
        <v>0</v>
      </c>
      <c r="V1221" s="40">
        <f t="shared" ref="V1221" si="3977">-1/($T$8*$B1221)</f>
        <v>-0.35765142857142856</v>
      </c>
      <c r="X1221" s="37">
        <f t="shared" ref="X1221" si="3978">N1221*S1221+P1221*S1224-O1221*T1221-Q1221*T1224</f>
        <v>0.94249914294996118</v>
      </c>
      <c r="Y1221" s="41">
        <f t="shared" ref="Y1221" si="3979">(N1221*T1221+O1221*S1221+P1221*T1224+Q1221*S1224)</f>
        <v>0</v>
      </c>
      <c r="Z1221" s="39">
        <f t="shared" ref="Z1221" si="3980">N1221*U1221+P1221*U1224-O1221*V1221-Q1221*V1224</f>
        <v>0</v>
      </c>
      <c r="AA1221" s="40">
        <f t="shared" ref="AA1221" si="3981">(N1221*V1221+O1221*U1221+P1221*V1224+Q1221*U1224)</f>
        <v>-0.5197090220462578</v>
      </c>
      <c r="AB1221" s="8"/>
      <c r="AC1221" s="37">
        <v>1</v>
      </c>
      <c r="AD1221" s="38">
        <v>0</v>
      </c>
      <c r="AE1221" s="39">
        <v>0</v>
      </c>
      <c r="AF1221" s="40">
        <v>0</v>
      </c>
      <c r="AH1221" s="37">
        <f>X1221*AC1221+Z1221*AC1224-Y1221*AD1221-AA1221*AD1224</f>
        <v>0.82252802741788289</v>
      </c>
      <c r="AI1221" s="41">
        <f>(X1221*AD1221+Y1221*AC1221+Z1221*AD1224+AA1221*AC1224)</f>
        <v>0</v>
      </c>
      <c r="AJ1221" s="39">
        <f>X1221*AE1221+Z1221*AE1224-Y1221*AF1221-AA1221*AF1224</f>
        <v>0</v>
      </c>
      <c r="AK1221" s="40">
        <f>(X1221*AF1221+Y1221*AE1221+Z1221*AF1224+AA1221*AE1224)</f>
        <v>-0.5197090220462578</v>
      </c>
      <c r="AL1221" s="8"/>
      <c r="AM1221" s="43">
        <f t="shared" ref="AM1221" si="3982">20*LOG((2*$AH$8)/(($AH$8*AH1221+AJ1221+$AH$8*AH1224+AJ1224)^2+($AH$8*AI1221+AK1221+$AH$8*AI1224+AK1224)^2)^0.5)</f>
        <v>-4.5652938218186832E-3</v>
      </c>
      <c r="AO1221" s="148">
        <f t="shared" ref="AO1221" si="3983">((AH1221^2+AI1221^2)/(AH1224^2+AI1224^2))^0.5</f>
        <v>1.5826711470937382</v>
      </c>
      <c r="AP1221" s="4"/>
      <c r="AQ1221" s="44"/>
      <c r="AR1221" s="44"/>
      <c r="AS1221" s="44"/>
      <c r="AT1221" s="44"/>
    </row>
    <row r="1222" spans="2:46" ht="18.649999999999999" customHeight="1" thickBot="1">
      <c r="D1222" s="45"/>
      <c r="G1222" s="46"/>
      <c r="I1222" s="45"/>
      <c r="L1222" s="46"/>
      <c r="N1222" s="45"/>
      <c r="Q1222" s="46"/>
      <c r="S1222" s="45"/>
      <c r="V1222" s="46"/>
      <c r="X1222" s="45"/>
      <c r="AA1222" s="46"/>
      <c r="AC1222" s="45"/>
      <c r="AF1222" s="46"/>
      <c r="AH1222" s="45"/>
      <c r="AK1222" s="46"/>
      <c r="AO1222" s="149"/>
      <c r="AP1222" s="149"/>
      <c r="AQ1222" s="44"/>
      <c r="AR1222" s="44"/>
      <c r="AS1222" s="44"/>
      <c r="AT1222" s="44"/>
    </row>
    <row r="1223" spans="2:46" ht="18.649999999999999" customHeight="1" thickBot="1">
      <c r="D1223" s="227" t="s">
        <v>70</v>
      </c>
      <c r="E1223" s="228"/>
      <c r="F1223" s="229" t="s">
        <v>71</v>
      </c>
      <c r="G1223" s="230"/>
      <c r="H1223" s="203"/>
      <c r="I1223" s="231" t="s">
        <v>15</v>
      </c>
      <c r="J1223" s="232"/>
      <c r="K1223" s="233" t="s">
        <v>16</v>
      </c>
      <c r="L1223" s="234"/>
      <c r="M1223" s="30"/>
      <c r="N1223" s="231" t="s">
        <v>72</v>
      </c>
      <c r="O1223" s="232"/>
      <c r="P1223" s="233" t="s">
        <v>73</v>
      </c>
      <c r="Q1223" s="234"/>
      <c r="R1223" s="30"/>
      <c r="S1223" s="227" t="s">
        <v>74</v>
      </c>
      <c r="T1223" s="228"/>
      <c r="U1223" s="229" t="s">
        <v>75</v>
      </c>
      <c r="V1223" s="230"/>
      <c r="W1223" s="8"/>
      <c r="X1223" s="231" t="s">
        <v>76</v>
      </c>
      <c r="Y1223" s="232"/>
      <c r="Z1223" s="233" t="s">
        <v>77</v>
      </c>
      <c r="AA1223" s="234"/>
      <c r="AB1223" s="8"/>
      <c r="AC1223" s="231" t="s">
        <v>78</v>
      </c>
      <c r="AD1223" s="232"/>
      <c r="AE1223" s="233" t="s">
        <v>17</v>
      </c>
      <c r="AF1223" s="234"/>
      <c r="AG1223" s="8"/>
      <c r="AH1223" s="231" t="s">
        <v>79</v>
      </c>
      <c r="AI1223" s="232"/>
      <c r="AJ1223" s="233" t="s">
        <v>80</v>
      </c>
      <c r="AK1223" s="234"/>
      <c r="AL1223" s="8"/>
      <c r="AM1223" s="52" t="s">
        <v>84</v>
      </c>
      <c r="AO1223" s="150" t="s">
        <v>85</v>
      </c>
      <c r="AP1223" s="149"/>
      <c r="AQ1223" s="44"/>
      <c r="AR1223" s="44"/>
      <c r="AS1223" s="44"/>
      <c r="AT1223" s="44"/>
    </row>
    <row r="1224" spans="2:46" ht="18.649999999999999" customHeight="1" thickTop="1" thickBot="1">
      <c r="D1224" s="37">
        <v>0</v>
      </c>
      <c r="E1224" s="41">
        <v>0</v>
      </c>
      <c r="F1224" s="39">
        <v>1</v>
      </c>
      <c r="G1224" s="40">
        <v>0</v>
      </c>
      <c r="I1224" s="37">
        <v>0</v>
      </c>
      <c r="J1224" s="41">
        <f t="shared" ref="J1224" si="3984">IF(0=(1-$J$8*$K$8*$B1221^2),10^14,$B1221*$K$8/(1-$J$8*$K$8*$B1221^2))</f>
        <v>-0.31486122794069871</v>
      </c>
      <c r="K1224" s="39">
        <v>1</v>
      </c>
      <c r="L1224" s="40">
        <v>0</v>
      </c>
      <c r="N1224" s="37">
        <f t="shared" ref="N1224" si="3985">D1224*I1221+F1224*I1224-E1224*J1221-G1224*J1224</f>
        <v>0</v>
      </c>
      <c r="O1224" s="41">
        <f t="shared" ref="O1224" si="3986">(D1224*J1221+E1224*I1221+F1224*J1224+G1224*I1224)</f>
        <v>-0.31486122794069871</v>
      </c>
      <c r="P1224" s="39">
        <f t="shared" ref="P1224" si="3987">D1224*K1221+F1224*K1224-E1224*L1221-G1224*L1224</f>
        <v>1</v>
      </c>
      <c r="Q1224" s="40">
        <f t="shared" ref="Q1224" si="3988">(D1224*L1221+E1224*K1221+F1224*L1224+G1224*K1224)</f>
        <v>0</v>
      </c>
      <c r="S1224" s="37">
        <v>0</v>
      </c>
      <c r="T1224" s="41">
        <v>0</v>
      </c>
      <c r="U1224" s="39">
        <v>1</v>
      </c>
      <c r="V1224" s="40">
        <v>0</v>
      </c>
      <c r="X1224" s="37">
        <f t="shared" ref="X1224" si="3989">N1224*S1221+P1224*S1224-O1224*T1221-Q1224*T1224</f>
        <v>0</v>
      </c>
      <c r="Y1224" s="41">
        <f t="shared" ref="Y1224" si="3990">(N1224*T1221+O1224*S1221+P1224*T1224+Q1224*S1224)</f>
        <v>-0.31486122794069871</v>
      </c>
      <c r="Z1224" s="39">
        <f t="shared" ref="Z1224" si="3991">N1224*U1221+P1224*U1224-O1224*V1221-Q1224*V1224</f>
        <v>0.88738943202525489</v>
      </c>
      <c r="AA1224" s="40">
        <f t="shared" ref="AA1224" si="3992">(N1224*V1221+O1224*U1221+P1224*V1224+Q1224*U1224)</f>
        <v>0</v>
      </c>
      <c r="AB1224" s="8"/>
      <c r="AC1224" s="37">
        <v>0</v>
      </c>
      <c r="AD1224" s="40">
        <f>-1/($AD$8*$B1221)</f>
        <v>-0.2308428571428571</v>
      </c>
      <c r="AE1224" s="39">
        <v>1</v>
      </c>
      <c r="AF1224" s="40">
        <v>0</v>
      </c>
      <c r="AH1224" s="37">
        <f>X1224*AC1221+Z1224*AC1224-Y1224*AD1221-AA1224*AD1224</f>
        <v>0</v>
      </c>
      <c r="AI1224" s="41">
        <f>(X1224*AD1221+Y1224*AC1221+Z1224*AD1224+AA1224*AC1224)</f>
        <v>-0.51970873982778576</v>
      </c>
      <c r="AJ1224" s="39">
        <f>X1224*AE1221+Z1224*AE1224-Y1224*AF1221-AA1224*AF1224</f>
        <v>0.88738943202525489</v>
      </c>
      <c r="AK1224" s="40">
        <f>(X1224*AF1221+Y1224*AE1221+Z1224*AF1224+AA1224*AE1224)</f>
        <v>0</v>
      </c>
      <c r="AL1224" s="8"/>
      <c r="AM1224" s="54">
        <f t="shared" ref="AM1224" si="3993">(180/PI())*ATAN(-1*(($AH1212*AI1221+AK1221+$AH$8*AI1224+AK1224)/($AH$8*AH1221+AJ1221+$AH$8*AH1224+AJ1224)))</f>
        <v>31.294413301622846</v>
      </c>
      <c r="AO1224" s="151">
        <f t="shared" ref="AO1224" si="3994">20*LOG(((($AH$8*AH1221+AJ1221-$AH$8*AH1224-AJ1224)^2+($AH$8*AI1221+AK1221-$AH$8*AI1224-AK1224)^2)/(($AH$8*AH1221+AJ1221+$AH$8*AH1224+AJ1224)^2+($AH$8*AI1221+AK1221+$AH$8*AI1224+AK1224)^2))^0.5)</f>
        <v>-29.785438220796401</v>
      </c>
      <c r="AP1224" s="149"/>
      <c r="AQ1224" s="44"/>
      <c r="AR1224" s="44"/>
      <c r="AS1224" s="44"/>
      <c r="AT1224" s="44"/>
    </row>
    <row r="1225" spans="2:46" ht="18.649999999999999" customHeight="1">
      <c r="AO1225" s="48"/>
    </row>
    <row r="1226" spans="2:46" ht="18.649999999999999" customHeight="1" thickBot="1">
      <c r="E1226" s="29" t="s">
        <v>9</v>
      </c>
      <c r="J1226" s="29" t="s">
        <v>10</v>
      </c>
      <c r="O1226" s="29" t="s">
        <v>11</v>
      </c>
      <c r="T1226" s="29" t="s">
        <v>12</v>
      </c>
      <c r="Y1226" s="29" t="s">
        <v>13</v>
      </c>
      <c r="AD1226" s="29" t="s">
        <v>12</v>
      </c>
      <c r="AI1226" s="29" t="s">
        <v>81</v>
      </c>
    </row>
    <row r="1227" spans="2:46" ht="18.649999999999999" customHeight="1" thickBot="1">
      <c r="B1227" s="28"/>
      <c r="D1227" s="227" t="s">
        <v>70</v>
      </c>
      <c r="E1227" s="228"/>
      <c r="F1227" s="229" t="s">
        <v>71</v>
      </c>
      <c r="G1227" s="230"/>
      <c r="H1227" s="203"/>
      <c r="I1227" s="231" t="s">
        <v>15</v>
      </c>
      <c r="J1227" s="232"/>
      <c r="K1227" s="233" t="s">
        <v>16</v>
      </c>
      <c r="L1227" s="234"/>
      <c r="M1227" s="30"/>
      <c r="N1227" s="231" t="s">
        <v>72</v>
      </c>
      <c r="O1227" s="232"/>
      <c r="P1227" s="233" t="s">
        <v>73</v>
      </c>
      <c r="Q1227" s="234"/>
      <c r="R1227" s="30"/>
      <c r="S1227" s="227" t="s">
        <v>74</v>
      </c>
      <c r="T1227" s="228"/>
      <c r="U1227" s="229" t="s">
        <v>75</v>
      </c>
      <c r="V1227" s="230"/>
      <c r="W1227" s="8"/>
      <c r="X1227" s="231" t="s">
        <v>76</v>
      </c>
      <c r="Y1227" s="232"/>
      <c r="Z1227" s="233" t="s">
        <v>77</v>
      </c>
      <c r="AA1227" s="234"/>
      <c r="AB1227" s="8"/>
      <c r="AC1227" s="231" t="s">
        <v>78</v>
      </c>
      <c r="AD1227" s="232"/>
      <c r="AE1227" s="233" t="s">
        <v>17</v>
      </c>
      <c r="AF1227" s="234"/>
      <c r="AG1227" s="8"/>
      <c r="AH1227" s="231" t="s">
        <v>79</v>
      </c>
      <c r="AI1227" s="232"/>
      <c r="AJ1227" s="233" t="s">
        <v>80</v>
      </c>
      <c r="AK1227" s="234"/>
      <c r="AL1227" s="8"/>
      <c r="AM1227" s="35" t="s">
        <v>82</v>
      </c>
      <c r="AO1227" s="147" t="s">
        <v>83</v>
      </c>
      <c r="AP1227" s="4"/>
      <c r="AQ1227" s="44"/>
      <c r="AR1227" s="44"/>
      <c r="AS1227" s="44"/>
      <c r="AT1227" s="44"/>
    </row>
    <row r="1228" spans="2:46" ht="18.649999999999999" customHeight="1" thickTop="1" thickBot="1">
      <c r="B1228" s="55">
        <v>3.52</v>
      </c>
      <c r="D1228" s="37">
        <v>1</v>
      </c>
      <c r="E1228" s="38">
        <v>0</v>
      </c>
      <c r="F1228" s="39">
        <v>0</v>
      </c>
      <c r="G1228" s="40">
        <f t="shared" ref="G1228" si="3995">-1/($E$8*$B1228)</f>
        <v>-0.18158522727272727</v>
      </c>
      <c r="I1228" s="37">
        <v>1</v>
      </c>
      <c r="J1228" s="41">
        <v>0</v>
      </c>
      <c r="K1228" s="39">
        <v>0</v>
      </c>
      <c r="L1228" s="40">
        <v>0</v>
      </c>
      <c r="N1228" s="37">
        <f t="shared" ref="N1228" si="3996">D1228*I1228+F1228*I1231-E1228*J1228-G1228*J1231</f>
        <v>0.94316200707508902</v>
      </c>
      <c r="O1228" s="41">
        <f t="shared" ref="O1228" si="3997">(D1228*J1228+E1228*I1228+F1228*J1231+G1228*I1231)</f>
        <v>0</v>
      </c>
      <c r="P1228" s="39">
        <f t="shared" ref="P1228" si="3998">D1228*K1228+F1228*K1231-E1228*L1228-G1228*L1231</f>
        <v>0</v>
      </c>
      <c r="Q1228" s="40">
        <f t="shared" ref="Q1228" si="3999">(D1228*L1228+E1228*K1228+F1228*L1231+G1228*K1231)</f>
        <v>-0.18158522727272727</v>
      </c>
      <c r="S1228" s="37">
        <v>1</v>
      </c>
      <c r="T1228" s="38">
        <v>0</v>
      </c>
      <c r="U1228" s="39">
        <v>0</v>
      </c>
      <c r="V1228" s="40">
        <f t="shared" ref="V1228" si="4000">-1/($T$8*$B1228)</f>
        <v>-0.35561931818181813</v>
      </c>
      <c r="X1228" s="37">
        <f t="shared" ref="X1228" si="4001">N1228*S1228+P1228*S1231-O1228*T1228-Q1228*T1231</f>
        <v>0.94316200707508902</v>
      </c>
      <c r="Y1228" s="41">
        <f t="shared" ref="Y1228" si="4002">(N1228*T1228+O1228*S1228+P1228*T1231+Q1228*S1231)</f>
        <v>0</v>
      </c>
      <c r="Z1228" s="39">
        <f t="shared" ref="Z1228" si="4003">N1228*U1228+P1228*U1231-O1228*V1228-Q1228*V1231</f>
        <v>0</v>
      </c>
      <c r="AA1228" s="40">
        <f t="shared" ref="AA1228" si="4004">(N1228*V1228+O1228*U1228+P1228*V1231+Q1228*U1231)</f>
        <v>-0.51699185716376561</v>
      </c>
      <c r="AB1228" s="8"/>
      <c r="AC1228" s="37">
        <v>1</v>
      </c>
      <c r="AD1228" s="38">
        <v>0</v>
      </c>
      <c r="AE1228" s="39">
        <v>0</v>
      </c>
      <c r="AF1228" s="40">
        <v>0</v>
      </c>
      <c r="AH1228" s="37">
        <f>X1228*AC1228+Z1228*AC1231-Y1228*AD1228-AA1228*AD1231</f>
        <v>0.82449621986046839</v>
      </c>
      <c r="AI1228" s="41">
        <f>(X1228*AD1228+Y1228*AC1228+Z1228*AD1231+AA1228*AC1231)</f>
        <v>0</v>
      </c>
      <c r="AJ1228" s="39">
        <f>X1228*AE1228+Z1228*AE1231-Y1228*AF1228-AA1228*AF1231</f>
        <v>0</v>
      </c>
      <c r="AK1228" s="40">
        <f>(X1228*AF1228+Y1228*AE1228+Z1228*AF1231+AA1228*AE1231)</f>
        <v>-0.51699185716376561</v>
      </c>
      <c r="AL1228" s="8"/>
      <c r="AM1228" s="43">
        <f t="shared" ref="AM1228" si="4005">20*LOG((2*$AH$8)/(($AH$8*AH1228+AJ1228+$AH$8*AH1231+AJ1231)^2+($AH$8*AI1228+AK1228+$AH$8*AI1231+AK1231)^2)^0.5)</f>
        <v>-4.4715087964550676E-3</v>
      </c>
      <c r="AO1228" s="148">
        <f t="shared" ref="AO1228" si="4006">((AH1228^2+AI1228^2)/(AH1231^2+AI1231^2))^0.5</f>
        <v>1.5947962251249987</v>
      </c>
      <c r="AP1228" s="4"/>
      <c r="AQ1228" s="44"/>
      <c r="AR1228" s="44"/>
      <c r="AS1228" s="44"/>
      <c r="AT1228" s="44"/>
    </row>
    <row r="1229" spans="2:46" ht="18.649999999999999" customHeight="1" thickBot="1">
      <c r="D1229" s="45"/>
      <c r="G1229" s="46"/>
      <c r="I1229" s="45"/>
      <c r="L1229" s="46"/>
      <c r="N1229" s="45"/>
      <c r="Q1229" s="46"/>
      <c r="S1229" s="45"/>
      <c r="V1229" s="46"/>
      <c r="X1229" s="45"/>
      <c r="AA1229" s="46"/>
      <c r="AC1229" s="45"/>
      <c r="AF1229" s="46"/>
      <c r="AH1229" s="45"/>
      <c r="AK1229" s="46"/>
      <c r="AO1229" s="149"/>
      <c r="AP1229" s="149"/>
      <c r="AQ1229" s="44"/>
      <c r="AR1229" s="44"/>
      <c r="AS1229" s="44"/>
      <c r="AT1229" s="44"/>
    </row>
    <row r="1230" spans="2:46" ht="18.649999999999999" customHeight="1" thickBot="1">
      <c r="D1230" s="227" t="s">
        <v>70</v>
      </c>
      <c r="E1230" s="228"/>
      <c r="F1230" s="229" t="s">
        <v>71</v>
      </c>
      <c r="G1230" s="230"/>
      <c r="H1230" s="203"/>
      <c r="I1230" s="231" t="s">
        <v>15</v>
      </c>
      <c r="J1230" s="232"/>
      <c r="K1230" s="233" t="s">
        <v>16</v>
      </c>
      <c r="L1230" s="234"/>
      <c r="M1230" s="30"/>
      <c r="N1230" s="231" t="s">
        <v>72</v>
      </c>
      <c r="O1230" s="232"/>
      <c r="P1230" s="233" t="s">
        <v>73</v>
      </c>
      <c r="Q1230" s="234"/>
      <c r="R1230" s="30"/>
      <c r="S1230" s="227" t="s">
        <v>74</v>
      </c>
      <c r="T1230" s="228"/>
      <c r="U1230" s="229" t="s">
        <v>75</v>
      </c>
      <c r="V1230" s="230"/>
      <c r="W1230" s="8"/>
      <c r="X1230" s="231" t="s">
        <v>76</v>
      </c>
      <c r="Y1230" s="232"/>
      <c r="Z1230" s="233" t="s">
        <v>77</v>
      </c>
      <c r="AA1230" s="234"/>
      <c r="AB1230" s="8"/>
      <c r="AC1230" s="231" t="s">
        <v>78</v>
      </c>
      <c r="AD1230" s="232"/>
      <c r="AE1230" s="233" t="s">
        <v>17</v>
      </c>
      <c r="AF1230" s="234"/>
      <c r="AG1230" s="8"/>
      <c r="AH1230" s="231" t="s">
        <v>79</v>
      </c>
      <c r="AI1230" s="232"/>
      <c r="AJ1230" s="233" t="s">
        <v>80</v>
      </c>
      <c r="AK1230" s="234"/>
      <c r="AL1230" s="8"/>
      <c r="AM1230" s="52" t="s">
        <v>84</v>
      </c>
      <c r="AO1230" s="150" t="s">
        <v>85</v>
      </c>
      <c r="AP1230" s="149"/>
      <c r="AQ1230" s="44"/>
      <c r="AR1230" s="44"/>
      <c r="AS1230" s="44"/>
      <c r="AT1230" s="44"/>
    </row>
    <row r="1231" spans="2:46" ht="18.649999999999999" customHeight="1" thickTop="1" thickBot="1">
      <c r="D1231" s="37">
        <v>0</v>
      </c>
      <c r="E1231" s="41">
        <v>0</v>
      </c>
      <c r="F1231" s="39">
        <v>1</v>
      </c>
      <c r="G1231" s="40">
        <v>0</v>
      </c>
      <c r="I1231" s="37">
        <v>0</v>
      </c>
      <c r="J1231" s="41">
        <f t="shared" ref="J1231" si="4007">IF(0=(1-$J$8*$K$8*$B1228^2),10^14,$B1228*$K$8/(1-$J$8*$K$8*$B1228^2))</f>
        <v>-0.31301000515611649</v>
      </c>
      <c r="K1231" s="39">
        <v>1</v>
      </c>
      <c r="L1231" s="40">
        <v>0</v>
      </c>
      <c r="N1231" s="37">
        <f t="shared" ref="N1231" si="4008">D1231*I1228+F1231*I1231-E1231*J1228-G1231*J1231</f>
        <v>0</v>
      </c>
      <c r="O1231" s="41">
        <f t="shared" ref="O1231" si="4009">(D1231*J1228+E1231*I1228+F1231*J1231+G1231*I1231)</f>
        <v>-0.31301000515611649</v>
      </c>
      <c r="P1231" s="39">
        <f t="shared" ref="P1231" si="4010">D1231*K1228+F1231*K1231-E1231*L1228-G1231*L1231</f>
        <v>1</v>
      </c>
      <c r="Q1231" s="40">
        <f t="shared" ref="Q1231" si="4011">(D1231*L1228+E1231*K1228+F1231*L1231+G1231*K1231)</f>
        <v>0</v>
      </c>
      <c r="S1231" s="37">
        <v>0</v>
      </c>
      <c r="T1231" s="41">
        <v>0</v>
      </c>
      <c r="U1231" s="39">
        <v>1</v>
      </c>
      <c r="V1231" s="40">
        <v>0</v>
      </c>
      <c r="X1231" s="37">
        <f t="shared" ref="X1231" si="4012">N1231*S1228+P1231*S1231-O1231*T1228-Q1231*T1231</f>
        <v>0</v>
      </c>
      <c r="Y1231" s="41">
        <f t="shared" ref="Y1231" si="4013">(N1231*T1228+O1231*S1228+P1231*T1231+Q1231*S1231)</f>
        <v>-0.31301000515611649</v>
      </c>
      <c r="Z1231" s="39">
        <f t="shared" ref="Z1231" si="4014">N1231*U1228+P1231*U1231-O1231*V1228-Q1231*V1231</f>
        <v>0.88868759538229447</v>
      </c>
      <c r="AA1231" s="40">
        <f t="shared" ref="AA1231" si="4015">(N1231*V1228+O1231*U1228+P1231*V1231+Q1231*U1231)</f>
        <v>0</v>
      </c>
      <c r="AB1231" s="8"/>
      <c r="AC1231" s="37">
        <v>0</v>
      </c>
      <c r="AD1231" s="40">
        <f>-1/($AD$8*$B1228)</f>
        <v>-0.22953124999999999</v>
      </c>
      <c r="AE1231" s="39">
        <v>1</v>
      </c>
      <c r="AF1231" s="40">
        <v>0</v>
      </c>
      <c r="AH1231" s="37">
        <f>X1231*AC1228+Z1231*AC1231-Y1231*AD1228-AA1231*AD1231</f>
        <v>0</v>
      </c>
      <c r="AI1231" s="41">
        <f>(X1231*AD1228+Y1231*AC1228+Z1231*AD1231+AA1231*AC1231)</f>
        <v>-0.5169915797837088</v>
      </c>
      <c r="AJ1231" s="39">
        <f>X1231*AE1228+Z1231*AE1231-Y1231*AF1228-AA1231*AF1231</f>
        <v>0.88868759538229447</v>
      </c>
      <c r="AK1231" s="40">
        <f>(X1231*AF1228+Y1231*AE1228+Z1231*AF1231+AA1231*AE1231)</f>
        <v>0</v>
      </c>
      <c r="AL1231" s="8"/>
      <c r="AM1231" s="54">
        <f t="shared" ref="AM1231" si="4016">(180/PI())*ATAN(-1*(($AH1219*AI1228+AK1228+$AH$8*AI1231+AK1231)/($AH$8*AH1228+AJ1228+$AH$8*AH1231+AJ1231)))</f>
        <v>31.112868996511732</v>
      </c>
      <c r="AO1231" s="151">
        <f t="shared" ref="AO1231" si="4017">20*LOG(((($AH$8*AH1228+AJ1228-$AH$8*AH1231-AJ1231)^2+($AH$8*AI1228+AK1228-$AH$8*AI1231-AK1231)^2)/(($AH$8*AH1228+AJ1228+$AH$8*AH1231+AJ1231)^2+($AH$8*AI1228+AK1228+$AH$8*AI1231+AK1231)^2))^0.5)</f>
        <v>-29.875537781143741</v>
      </c>
      <c r="AP1231" s="149"/>
      <c r="AQ1231" s="44"/>
      <c r="AR1231" s="44"/>
      <c r="AS1231" s="44"/>
      <c r="AT1231" s="44"/>
    </row>
    <row r="1232" spans="2:46" ht="18.649999999999999" customHeight="1">
      <c r="AO1232" s="48"/>
    </row>
    <row r="1233" spans="2:46" ht="18.649999999999999" customHeight="1" thickBot="1">
      <c r="E1233" s="29" t="s">
        <v>9</v>
      </c>
      <c r="J1233" s="29" t="s">
        <v>10</v>
      </c>
      <c r="O1233" s="29" t="s">
        <v>11</v>
      </c>
      <c r="T1233" s="29" t="s">
        <v>12</v>
      </c>
      <c r="Y1233" s="29" t="s">
        <v>13</v>
      </c>
      <c r="AD1233" s="29" t="s">
        <v>12</v>
      </c>
      <c r="AI1233" s="29" t="s">
        <v>81</v>
      </c>
    </row>
    <row r="1234" spans="2:46" ht="18.649999999999999" customHeight="1" thickBot="1">
      <c r="B1234" s="28"/>
      <c r="D1234" s="227" t="s">
        <v>70</v>
      </c>
      <c r="E1234" s="228"/>
      <c r="F1234" s="229" t="s">
        <v>71</v>
      </c>
      <c r="G1234" s="230"/>
      <c r="H1234" s="203"/>
      <c r="I1234" s="231" t="s">
        <v>15</v>
      </c>
      <c r="J1234" s="232"/>
      <c r="K1234" s="233" t="s">
        <v>16</v>
      </c>
      <c r="L1234" s="234"/>
      <c r="M1234" s="30"/>
      <c r="N1234" s="231" t="s">
        <v>72</v>
      </c>
      <c r="O1234" s="232"/>
      <c r="P1234" s="233" t="s">
        <v>73</v>
      </c>
      <c r="Q1234" s="234"/>
      <c r="R1234" s="30"/>
      <c r="S1234" s="227" t="s">
        <v>74</v>
      </c>
      <c r="T1234" s="228"/>
      <c r="U1234" s="229" t="s">
        <v>75</v>
      </c>
      <c r="V1234" s="230"/>
      <c r="W1234" s="8"/>
      <c r="X1234" s="231" t="s">
        <v>76</v>
      </c>
      <c r="Y1234" s="232"/>
      <c r="Z1234" s="233" t="s">
        <v>77</v>
      </c>
      <c r="AA1234" s="234"/>
      <c r="AB1234" s="8"/>
      <c r="AC1234" s="231" t="s">
        <v>78</v>
      </c>
      <c r="AD1234" s="232"/>
      <c r="AE1234" s="233" t="s">
        <v>17</v>
      </c>
      <c r="AF1234" s="234"/>
      <c r="AG1234" s="8"/>
      <c r="AH1234" s="231" t="s">
        <v>79</v>
      </c>
      <c r="AI1234" s="232"/>
      <c r="AJ1234" s="233" t="s">
        <v>80</v>
      </c>
      <c r="AK1234" s="234"/>
      <c r="AL1234" s="8"/>
      <c r="AM1234" s="35" t="s">
        <v>82</v>
      </c>
      <c r="AO1234" s="147" t="s">
        <v>83</v>
      </c>
      <c r="AP1234" s="4"/>
      <c r="AQ1234" s="44"/>
      <c r="AR1234" s="44"/>
      <c r="AS1234" s="44"/>
      <c r="AT1234" s="44"/>
    </row>
    <row r="1235" spans="2:46" ht="18.649999999999999" customHeight="1" thickTop="1" thickBot="1">
      <c r="B1235" s="55">
        <v>3.54</v>
      </c>
      <c r="D1235" s="37">
        <v>1</v>
      </c>
      <c r="E1235" s="38">
        <v>0</v>
      </c>
      <c r="F1235" s="39">
        <v>0</v>
      </c>
      <c r="G1235" s="40">
        <f t="shared" ref="G1235" si="4018">-1/($E$8*$B1235)</f>
        <v>-0.18055932203389827</v>
      </c>
      <c r="I1235" s="37">
        <v>1</v>
      </c>
      <c r="J1235" s="41">
        <v>0</v>
      </c>
      <c r="K1235" s="39">
        <v>0</v>
      </c>
      <c r="L1235" s="40">
        <v>0</v>
      </c>
      <c r="N1235" s="37">
        <f t="shared" ref="N1235" si="4019">D1235*I1235+F1235*I1238-E1235*J1235-G1235*J1238</f>
        <v>0.94381341112274986</v>
      </c>
      <c r="O1235" s="41">
        <f t="shared" ref="O1235" si="4020">(D1235*J1235+E1235*I1235+F1235*J1238+G1235*I1238)</f>
        <v>0</v>
      </c>
      <c r="P1235" s="39">
        <f t="shared" ref="P1235" si="4021">D1235*K1235+F1235*K1238-E1235*L1235-G1235*L1238</f>
        <v>0</v>
      </c>
      <c r="Q1235" s="40">
        <f t="shared" ref="Q1235" si="4022">(D1235*L1235+E1235*K1235+F1235*L1238+G1235*K1238)</f>
        <v>-0.18055932203389827</v>
      </c>
      <c r="S1235" s="37">
        <v>1</v>
      </c>
      <c r="T1235" s="38">
        <v>0</v>
      </c>
      <c r="U1235" s="39">
        <v>0</v>
      </c>
      <c r="V1235" s="40">
        <f t="shared" ref="V1235" si="4023">-1/($T$8*$B1235)</f>
        <v>-0.35361016949152535</v>
      </c>
      <c r="X1235" s="37">
        <f t="shared" ref="X1235" si="4024">N1235*S1235+P1235*S1238-O1235*T1235-Q1235*T1238</f>
        <v>0.94381341112274986</v>
      </c>
      <c r="Y1235" s="41">
        <f t="shared" ref="Y1235" si="4025">(N1235*T1235+O1235*S1235+P1235*T1238+Q1235*S1238)</f>
        <v>0</v>
      </c>
      <c r="Z1235" s="39">
        <f t="shared" ref="Z1235" si="4026">N1235*U1235+P1235*U1238-O1235*V1235-Q1235*V1238</f>
        <v>0</v>
      </c>
      <c r="AA1235" s="40">
        <f t="shared" ref="AA1235" si="4027">(N1235*V1235+O1235*U1235+P1235*V1238+Q1235*U1238)</f>
        <v>-0.51430134230938851</v>
      </c>
      <c r="AB1235" s="8"/>
      <c r="AC1235" s="37">
        <v>1</v>
      </c>
      <c r="AD1235" s="38">
        <v>0</v>
      </c>
      <c r="AE1235" s="39">
        <v>0</v>
      </c>
      <c r="AF1235" s="40">
        <v>0</v>
      </c>
      <c r="AH1235" s="37">
        <f>X1235*AC1235+Z1235*AC1238-Y1235*AD1235-AA1235*AD1238</f>
        <v>0.82643212029821023</v>
      </c>
      <c r="AI1235" s="41">
        <f>(X1235*AD1235+Y1235*AC1235+Z1235*AD1238+AA1235*AC1238)</f>
        <v>0</v>
      </c>
      <c r="AJ1235" s="39">
        <f>X1235*AE1235+Z1235*AE1238-Y1235*AF1235-AA1235*AF1238</f>
        <v>0</v>
      </c>
      <c r="AK1235" s="40">
        <f>(X1235*AF1235+Y1235*AE1235+Z1235*AF1238+AA1235*AE1238)</f>
        <v>-0.51430134230938851</v>
      </c>
      <c r="AL1235" s="8"/>
      <c r="AM1235" s="43">
        <f t="shared" ref="AM1235" si="4028">20*LOG((2*$AH$8)/(($AH$8*AH1235+AJ1235+$AH$8*AH1238+AJ1238)^2+($AH$8*AI1235+AK1235+$AH$8*AI1238+AK1238)^2)^0.5)</f>
        <v>-4.3800527973748248E-3</v>
      </c>
      <c r="AO1235" s="148">
        <f t="shared" ref="AO1235" si="4029">((AH1235^2+AI1235^2)/(AH1238^2+AI1238^2))^0.5</f>
        <v>1.6069033666382069</v>
      </c>
      <c r="AP1235" s="4"/>
      <c r="AQ1235" s="44"/>
      <c r="AR1235" s="44"/>
      <c r="AS1235" s="44"/>
      <c r="AT1235" s="44"/>
    </row>
    <row r="1236" spans="2:46" ht="18.649999999999999" customHeight="1" thickBot="1">
      <c r="D1236" s="45"/>
      <c r="G1236" s="46"/>
      <c r="I1236" s="45"/>
      <c r="L1236" s="46"/>
      <c r="N1236" s="45"/>
      <c r="Q1236" s="46"/>
      <c r="S1236" s="45"/>
      <c r="V1236" s="46"/>
      <c r="X1236" s="45"/>
      <c r="AA1236" s="46"/>
      <c r="AC1236" s="45"/>
      <c r="AF1236" s="46"/>
      <c r="AH1236" s="45"/>
      <c r="AK1236" s="46"/>
      <c r="AO1236" s="149"/>
      <c r="AP1236" s="149"/>
      <c r="AQ1236" s="44"/>
      <c r="AR1236" s="44"/>
      <c r="AS1236" s="44"/>
      <c r="AT1236" s="44"/>
    </row>
    <row r="1237" spans="2:46" ht="18.649999999999999" customHeight="1" thickBot="1">
      <c r="D1237" s="227" t="s">
        <v>70</v>
      </c>
      <c r="E1237" s="228"/>
      <c r="F1237" s="229" t="s">
        <v>71</v>
      </c>
      <c r="G1237" s="230"/>
      <c r="H1237" s="203"/>
      <c r="I1237" s="231" t="s">
        <v>15</v>
      </c>
      <c r="J1237" s="232"/>
      <c r="K1237" s="233" t="s">
        <v>16</v>
      </c>
      <c r="L1237" s="234"/>
      <c r="M1237" s="30"/>
      <c r="N1237" s="231" t="s">
        <v>72</v>
      </c>
      <c r="O1237" s="232"/>
      <c r="P1237" s="233" t="s">
        <v>73</v>
      </c>
      <c r="Q1237" s="234"/>
      <c r="R1237" s="30"/>
      <c r="S1237" s="227" t="s">
        <v>74</v>
      </c>
      <c r="T1237" s="228"/>
      <c r="U1237" s="229" t="s">
        <v>75</v>
      </c>
      <c r="V1237" s="230"/>
      <c r="W1237" s="8"/>
      <c r="X1237" s="231" t="s">
        <v>76</v>
      </c>
      <c r="Y1237" s="232"/>
      <c r="Z1237" s="233" t="s">
        <v>77</v>
      </c>
      <c r="AA1237" s="234"/>
      <c r="AB1237" s="8"/>
      <c r="AC1237" s="231" t="s">
        <v>78</v>
      </c>
      <c r="AD1237" s="232"/>
      <c r="AE1237" s="233" t="s">
        <v>17</v>
      </c>
      <c r="AF1237" s="234"/>
      <c r="AG1237" s="8"/>
      <c r="AH1237" s="231" t="s">
        <v>79</v>
      </c>
      <c r="AI1237" s="232"/>
      <c r="AJ1237" s="233" t="s">
        <v>80</v>
      </c>
      <c r="AK1237" s="234"/>
      <c r="AL1237" s="8"/>
      <c r="AM1237" s="52" t="s">
        <v>84</v>
      </c>
      <c r="AO1237" s="150" t="s">
        <v>85</v>
      </c>
      <c r="AP1237" s="149"/>
      <c r="AQ1237" s="44"/>
      <c r="AR1237" s="44"/>
      <c r="AS1237" s="44"/>
      <c r="AT1237" s="44"/>
    </row>
    <row r="1238" spans="2:46" ht="18.649999999999999" customHeight="1" thickTop="1" thickBot="1">
      <c r="D1238" s="37">
        <v>0</v>
      </c>
      <c r="E1238" s="41">
        <v>0</v>
      </c>
      <c r="F1238" s="39">
        <v>1</v>
      </c>
      <c r="G1238" s="40">
        <v>0</v>
      </c>
      <c r="I1238" s="37">
        <v>0</v>
      </c>
      <c r="J1238" s="41">
        <f t="shared" ref="J1238" si="4030">IF(0=(1-$J$8*$K$8*$B1235^2),10^14,$B1235*$K$8/(1-$J$8*$K$8*$B1235^2))</f>
        <v>-0.31118077008896622</v>
      </c>
      <c r="K1238" s="39">
        <v>1</v>
      </c>
      <c r="L1238" s="40">
        <v>0</v>
      </c>
      <c r="N1238" s="37">
        <f t="shared" ref="N1238" si="4031">D1238*I1235+F1238*I1238-E1238*J1235-G1238*J1238</f>
        <v>0</v>
      </c>
      <c r="O1238" s="41">
        <f t="shared" ref="O1238" si="4032">(D1238*J1235+E1238*I1235+F1238*J1238+G1238*I1238)</f>
        <v>-0.31118077008896622</v>
      </c>
      <c r="P1238" s="39">
        <f t="shared" ref="P1238" si="4033">D1238*K1235+F1238*K1238-E1238*L1235-G1238*L1238</f>
        <v>1</v>
      </c>
      <c r="Q1238" s="40">
        <f t="shared" ref="Q1238" si="4034">(D1238*L1235+E1238*K1235+F1238*L1238+G1238*K1238)</f>
        <v>0</v>
      </c>
      <c r="S1238" s="37">
        <v>0</v>
      </c>
      <c r="T1238" s="41">
        <v>0</v>
      </c>
      <c r="U1238" s="39">
        <v>1</v>
      </c>
      <c r="V1238" s="40">
        <v>0</v>
      </c>
      <c r="X1238" s="37">
        <f t="shared" ref="X1238" si="4035">N1238*S1235+P1238*S1238-O1238*T1235-Q1238*T1238</f>
        <v>0</v>
      </c>
      <c r="Y1238" s="41">
        <f t="shared" ref="Y1238" si="4036">(N1238*T1235+O1238*S1235+P1238*T1238+Q1238*S1238)</f>
        <v>-0.31118077008896622</v>
      </c>
      <c r="Z1238" s="39">
        <f t="shared" ref="Z1238" si="4037">N1238*U1235+P1238*U1238-O1238*V1235-Q1238*V1238</f>
        <v>0.88996331514633731</v>
      </c>
      <c r="AA1238" s="40">
        <f t="shared" ref="AA1238" si="4038">(N1238*V1235+O1238*U1235+P1238*V1238+Q1238*U1238)</f>
        <v>0</v>
      </c>
      <c r="AB1238" s="8"/>
      <c r="AC1238" s="37">
        <v>0</v>
      </c>
      <c r="AD1238" s="40">
        <f>-1/($AD$8*$B1235)</f>
        <v>-0.22823446327683614</v>
      </c>
      <c r="AE1238" s="39">
        <v>1</v>
      </c>
      <c r="AF1238" s="40">
        <v>0</v>
      </c>
      <c r="AH1238" s="37">
        <f>X1238*AC1235+Z1238*AC1238-Y1238*AD1235-AA1238*AD1238</f>
        <v>0</v>
      </c>
      <c r="AI1238" s="41">
        <f>(X1238*AD1235+Y1238*AC1235+Z1238*AD1238+AA1238*AC1238)</f>
        <v>-0.51430106965746425</v>
      </c>
      <c r="AJ1238" s="39">
        <f>X1238*AE1235+Z1238*AE1238-Y1238*AF1235-AA1238*AF1238</f>
        <v>0.88996331514633731</v>
      </c>
      <c r="AK1238" s="40">
        <f>(X1238*AF1235+Y1238*AE1235+Z1238*AF1238+AA1238*AE1238)</f>
        <v>0</v>
      </c>
      <c r="AL1238" s="8"/>
      <c r="AM1238" s="54">
        <f t="shared" ref="AM1238" si="4039">(180/PI())*ATAN(-1*(($AH1226*AI1235+AK1235+$AH$8*AI1238+AK1238)/($AH$8*AH1235+AJ1235+$AH$8*AH1238+AJ1238)))</f>
        <v>30.933437302600105</v>
      </c>
      <c r="AO1238" s="151">
        <f t="shared" ref="AO1238" si="4040">20*LOG(((($AH$8*AH1235+AJ1235-$AH$8*AH1238-AJ1238)^2+($AH$8*AI1235+AK1235-$AH$8*AI1238-AK1238)^2)/(($AH$8*AH1235+AJ1235+$AH$8*AH1238+AJ1238)^2+($AH$8*AI1235+AK1235+$AH$8*AI1238+AK1238)^2))^0.5)</f>
        <v>-29.9652394999124</v>
      </c>
      <c r="AP1238" s="149"/>
      <c r="AQ1238" s="44"/>
      <c r="AR1238" s="44"/>
      <c r="AS1238" s="44"/>
      <c r="AT1238" s="44"/>
    </row>
    <row r="1239" spans="2:46" ht="18.649999999999999" customHeight="1">
      <c r="AO1239" s="48"/>
    </row>
    <row r="1240" spans="2:46" ht="18.649999999999999" customHeight="1" thickBot="1">
      <c r="E1240" s="29" t="s">
        <v>9</v>
      </c>
      <c r="J1240" s="29" t="s">
        <v>10</v>
      </c>
      <c r="O1240" s="29" t="s">
        <v>11</v>
      </c>
      <c r="T1240" s="29" t="s">
        <v>12</v>
      </c>
      <c r="Y1240" s="29" t="s">
        <v>13</v>
      </c>
      <c r="AD1240" s="29" t="s">
        <v>12</v>
      </c>
      <c r="AI1240" s="29" t="s">
        <v>81</v>
      </c>
    </row>
    <row r="1241" spans="2:46" ht="18.649999999999999" customHeight="1" thickBot="1">
      <c r="B1241" s="28"/>
      <c r="D1241" s="227" t="s">
        <v>70</v>
      </c>
      <c r="E1241" s="228"/>
      <c r="F1241" s="229" t="s">
        <v>71</v>
      </c>
      <c r="G1241" s="230"/>
      <c r="H1241" s="203"/>
      <c r="I1241" s="231" t="s">
        <v>15</v>
      </c>
      <c r="J1241" s="232"/>
      <c r="K1241" s="233" t="s">
        <v>16</v>
      </c>
      <c r="L1241" s="234"/>
      <c r="M1241" s="30"/>
      <c r="N1241" s="231" t="s">
        <v>72</v>
      </c>
      <c r="O1241" s="232"/>
      <c r="P1241" s="233" t="s">
        <v>73</v>
      </c>
      <c r="Q1241" s="234"/>
      <c r="R1241" s="30"/>
      <c r="S1241" s="227" t="s">
        <v>74</v>
      </c>
      <c r="T1241" s="228"/>
      <c r="U1241" s="229" t="s">
        <v>75</v>
      </c>
      <c r="V1241" s="230"/>
      <c r="W1241" s="8"/>
      <c r="X1241" s="231" t="s">
        <v>76</v>
      </c>
      <c r="Y1241" s="232"/>
      <c r="Z1241" s="233" t="s">
        <v>77</v>
      </c>
      <c r="AA1241" s="234"/>
      <c r="AB1241" s="8"/>
      <c r="AC1241" s="231" t="s">
        <v>78</v>
      </c>
      <c r="AD1241" s="232"/>
      <c r="AE1241" s="233" t="s">
        <v>17</v>
      </c>
      <c r="AF1241" s="234"/>
      <c r="AG1241" s="8"/>
      <c r="AH1241" s="231" t="s">
        <v>79</v>
      </c>
      <c r="AI1241" s="232"/>
      <c r="AJ1241" s="233" t="s">
        <v>80</v>
      </c>
      <c r="AK1241" s="234"/>
      <c r="AL1241" s="8"/>
      <c r="AM1241" s="35" t="s">
        <v>82</v>
      </c>
      <c r="AO1241" s="147" t="s">
        <v>83</v>
      </c>
      <c r="AP1241" s="4"/>
      <c r="AQ1241" s="44"/>
      <c r="AR1241" s="44"/>
      <c r="AS1241" s="44"/>
      <c r="AT1241" s="44"/>
    </row>
    <row r="1242" spans="2:46" ht="18.649999999999999" customHeight="1" thickTop="1" thickBot="1">
      <c r="B1242" s="55">
        <v>3.56</v>
      </c>
      <c r="D1242" s="37">
        <v>1</v>
      </c>
      <c r="E1242" s="38">
        <v>0</v>
      </c>
      <c r="F1242" s="39">
        <v>0</v>
      </c>
      <c r="G1242" s="40">
        <f t="shared" ref="G1242" si="4041">-1/($E$8*$B1242)</f>
        <v>-0.17954494382022471</v>
      </c>
      <c r="I1242" s="37">
        <v>1</v>
      </c>
      <c r="J1242" s="41">
        <v>0</v>
      </c>
      <c r="K1242" s="39">
        <v>0</v>
      </c>
      <c r="L1242" s="40">
        <v>0</v>
      </c>
      <c r="N1242" s="37">
        <f t="shared" ref="N1242" si="4042">D1242*I1242+F1242*I1245-E1242*J1242-G1242*J1245</f>
        <v>0.94445361917793658</v>
      </c>
      <c r="O1242" s="41">
        <f t="shared" ref="O1242" si="4043">(D1242*J1242+E1242*I1242+F1242*J1245+G1242*I1245)</f>
        <v>0</v>
      </c>
      <c r="P1242" s="39">
        <f t="shared" ref="P1242" si="4044">D1242*K1242+F1242*K1245-E1242*L1242-G1242*L1245</f>
        <v>0</v>
      </c>
      <c r="Q1242" s="40">
        <f t="shared" ref="Q1242" si="4045">(D1242*L1242+E1242*K1242+F1242*L1245+G1242*K1245)</f>
        <v>-0.17954494382022471</v>
      </c>
      <c r="S1242" s="37">
        <v>1</v>
      </c>
      <c r="T1242" s="38">
        <v>0</v>
      </c>
      <c r="U1242" s="39">
        <v>0</v>
      </c>
      <c r="V1242" s="40">
        <f t="shared" ref="V1242" si="4046">-1/($T$8*$B1242)</f>
        <v>-0.35162359550561789</v>
      </c>
      <c r="X1242" s="37">
        <f t="shared" ref="X1242" si="4047">N1242*S1242+P1242*S1245-O1242*T1242-Q1242*T1245</f>
        <v>0.94445361917793658</v>
      </c>
      <c r="Y1242" s="41">
        <f t="shared" ref="Y1242" si="4048">(N1242*T1242+O1242*S1242+P1242*T1245+Q1242*S1245)</f>
        <v>0</v>
      </c>
      <c r="Z1242" s="39">
        <f t="shared" ref="Z1242" si="4049">N1242*U1242+P1242*U1245-O1242*V1242-Q1242*V1245</f>
        <v>0</v>
      </c>
      <c r="AA1242" s="40">
        <f t="shared" ref="AA1242" si="4050">(N1242*V1242+O1242*U1242+P1242*V1245+Q1242*U1245)</f>
        <v>-0.5116371211838644</v>
      </c>
      <c r="AB1242" s="8"/>
      <c r="AC1242" s="37">
        <v>1</v>
      </c>
      <c r="AD1242" s="38">
        <v>0</v>
      </c>
      <c r="AE1242" s="39">
        <v>0</v>
      </c>
      <c r="AF1242" s="40">
        <v>0</v>
      </c>
      <c r="AH1242" s="37">
        <f>X1242*AC1242+Z1242*AC1245-Y1242*AD1242-AA1242*AD1245</f>
        <v>0.82833642477891878</v>
      </c>
      <c r="AI1242" s="41">
        <f>(X1242*AD1242+Y1242*AC1242+Z1242*AD1245+AA1242*AC1245)</f>
        <v>0</v>
      </c>
      <c r="AJ1242" s="39">
        <f>X1242*AE1242+Z1242*AE1245-Y1242*AF1242-AA1242*AF1245</f>
        <v>0</v>
      </c>
      <c r="AK1242" s="40">
        <f>(X1242*AF1242+Y1242*AE1242+Z1242*AF1245+AA1242*AE1245)</f>
        <v>-0.5116371211838644</v>
      </c>
      <c r="AL1242" s="8"/>
      <c r="AM1242" s="43">
        <f t="shared" ref="AM1242" si="4051">20*LOG((2*$AH$8)/(($AH$8*AH1242+AJ1242+$AH$8*AH1245+AJ1245)^2+($AH$8*AI1242+AK1242+$AH$8*AI1245+AK1245)^2)^0.5)</f>
        <v>-4.290859260530324E-3</v>
      </c>
      <c r="AO1242" s="148">
        <f t="shared" ref="AO1242" si="4052">((AH1242^2+AI1242^2)/(AH1245^2+AI1245^2))^0.5</f>
        <v>1.6189928846492572</v>
      </c>
      <c r="AP1242" s="4"/>
      <c r="AQ1242" s="44"/>
      <c r="AR1242" s="44"/>
      <c r="AS1242" s="44"/>
      <c r="AT1242" s="44"/>
    </row>
    <row r="1243" spans="2:46" ht="18.649999999999999" customHeight="1" thickBot="1">
      <c r="D1243" s="45"/>
      <c r="G1243" s="46"/>
      <c r="I1243" s="45"/>
      <c r="L1243" s="46"/>
      <c r="N1243" s="45"/>
      <c r="Q1243" s="46"/>
      <c r="S1243" s="45"/>
      <c r="V1243" s="46"/>
      <c r="X1243" s="45"/>
      <c r="AA1243" s="46"/>
      <c r="AC1243" s="45"/>
      <c r="AF1243" s="46"/>
      <c r="AH1243" s="45"/>
      <c r="AK1243" s="46"/>
      <c r="AO1243" s="149"/>
      <c r="AP1243" s="149"/>
      <c r="AQ1243" s="44"/>
      <c r="AR1243" s="44"/>
      <c r="AS1243" s="44"/>
      <c r="AT1243" s="44"/>
    </row>
    <row r="1244" spans="2:46" ht="18.649999999999999" customHeight="1" thickBot="1">
      <c r="D1244" s="227" t="s">
        <v>70</v>
      </c>
      <c r="E1244" s="228"/>
      <c r="F1244" s="229" t="s">
        <v>71</v>
      </c>
      <c r="G1244" s="230"/>
      <c r="H1244" s="203"/>
      <c r="I1244" s="231" t="s">
        <v>15</v>
      </c>
      <c r="J1244" s="232"/>
      <c r="K1244" s="233" t="s">
        <v>16</v>
      </c>
      <c r="L1244" s="234"/>
      <c r="M1244" s="30"/>
      <c r="N1244" s="231" t="s">
        <v>72</v>
      </c>
      <c r="O1244" s="232"/>
      <c r="P1244" s="233" t="s">
        <v>73</v>
      </c>
      <c r="Q1244" s="234"/>
      <c r="R1244" s="30"/>
      <c r="S1244" s="227" t="s">
        <v>74</v>
      </c>
      <c r="T1244" s="228"/>
      <c r="U1244" s="229" t="s">
        <v>75</v>
      </c>
      <c r="V1244" s="230"/>
      <c r="W1244" s="8"/>
      <c r="X1244" s="231" t="s">
        <v>76</v>
      </c>
      <c r="Y1244" s="232"/>
      <c r="Z1244" s="233" t="s">
        <v>77</v>
      </c>
      <c r="AA1244" s="234"/>
      <c r="AB1244" s="8"/>
      <c r="AC1244" s="231" t="s">
        <v>78</v>
      </c>
      <c r="AD1244" s="232"/>
      <c r="AE1244" s="233" t="s">
        <v>17</v>
      </c>
      <c r="AF1244" s="234"/>
      <c r="AG1244" s="8"/>
      <c r="AH1244" s="231" t="s">
        <v>79</v>
      </c>
      <c r="AI1244" s="232"/>
      <c r="AJ1244" s="233" t="s">
        <v>80</v>
      </c>
      <c r="AK1244" s="234"/>
      <c r="AL1244" s="8"/>
      <c r="AM1244" s="52" t="s">
        <v>84</v>
      </c>
      <c r="AO1244" s="150" t="s">
        <v>85</v>
      </c>
      <c r="AP1244" s="149"/>
      <c r="AQ1244" s="44"/>
      <c r="AR1244" s="44"/>
      <c r="AS1244" s="44"/>
      <c r="AT1244" s="44"/>
    </row>
    <row r="1245" spans="2:46" ht="18.649999999999999" customHeight="1" thickTop="1" thickBot="1">
      <c r="D1245" s="37">
        <v>0</v>
      </c>
      <c r="E1245" s="41">
        <v>0</v>
      </c>
      <c r="F1245" s="39">
        <v>1</v>
      </c>
      <c r="G1245" s="40">
        <v>0</v>
      </c>
      <c r="I1245" s="37">
        <v>0</v>
      </c>
      <c r="J1245" s="41">
        <f t="shared" ref="J1245" si="4053">IF(0=(1-$J$8*$K$8*$B1242^2),10^14,$B1242*$K$8/(1-$J$8*$K$8*$B1242^2))</f>
        <v>-0.30937312764252006</v>
      </c>
      <c r="K1245" s="39">
        <v>1</v>
      </c>
      <c r="L1245" s="40">
        <v>0</v>
      </c>
      <c r="N1245" s="37">
        <f t="shared" ref="N1245" si="4054">D1245*I1242+F1245*I1245-E1245*J1242-G1245*J1245</f>
        <v>0</v>
      </c>
      <c r="O1245" s="41">
        <f t="shared" ref="O1245" si="4055">(D1245*J1242+E1245*I1242+F1245*J1245+G1245*I1245)</f>
        <v>-0.30937312764252006</v>
      </c>
      <c r="P1245" s="39">
        <f t="shared" ref="P1245" si="4056">D1245*K1242+F1245*K1245-E1245*L1242-G1245*L1245</f>
        <v>1</v>
      </c>
      <c r="Q1245" s="40">
        <f t="shared" ref="Q1245" si="4057">(D1245*L1242+E1245*K1242+F1245*L1245+G1245*K1245)</f>
        <v>0</v>
      </c>
      <c r="S1245" s="37">
        <v>0</v>
      </c>
      <c r="T1245" s="41">
        <v>0</v>
      </c>
      <c r="U1245" s="39">
        <v>1</v>
      </c>
      <c r="V1245" s="40">
        <v>0</v>
      </c>
      <c r="X1245" s="37">
        <f t="shared" ref="X1245" si="4058">N1245*S1242+P1245*S1245-O1245*T1242-Q1245*T1245</f>
        <v>0</v>
      </c>
      <c r="Y1245" s="41">
        <f t="shared" ref="Y1245" si="4059">(N1245*T1242+O1245*S1242+P1245*T1245+Q1245*S1245)</f>
        <v>-0.30937312764252006</v>
      </c>
      <c r="Z1245" s="39">
        <f t="shared" ref="Z1245" si="4060">N1245*U1242+P1245*U1245-O1245*V1242-Q1245*V1245</f>
        <v>0.89121710850551861</v>
      </c>
      <c r="AA1245" s="40">
        <f t="shared" ref="AA1245" si="4061">(N1245*V1242+O1245*U1242+P1245*V1245+Q1245*U1245)</f>
        <v>0</v>
      </c>
      <c r="AB1245" s="8"/>
      <c r="AC1245" s="37">
        <v>0</v>
      </c>
      <c r="AD1245" s="40">
        <f>-1/($AD$8*$B1242)</f>
        <v>-0.22695224719101123</v>
      </c>
      <c r="AE1245" s="39">
        <v>1</v>
      </c>
      <c r="AF1245" s="40">
        <v>0</v>
      </c>
      <c r="AH1245" s="37">
        <f>X1245*AC1242+Z1245*AC1245-Y1245*AD1242-AA1245*AD1245</f>
        <v>0</v>
      </c>
      <c r="AI1245" s="41">
        <f>(X1245*AD1242+Y1245*AC1242+Z1245*AD1245+AA1245*AC1245)</f>
        <v>-0.51163685315292273</v>
      </c>
      <c r="AJ1245" s="39">
        <f>X1245*AE1242+Z1245*AE1245-Y1245*AF1242-AA1245*AF1245</f>
        <v>0.89121710850551861</v>
      </c>
      <c r="AK1245" s="40">
        <f>(X1245*AF1242+Y1245*AE1242+Z1245*AF1245+AA1245*AE1245)</f>
        <v>0</v>
      </c>
      <c r="AL1245" s="8"/>
      <c r="AM1245" s="54">
        <f t="shared" ref="AM1245" si="4062">(180/PI())*ATAN(-1*(($AH1233*AI1242+AK1242+$AH$8*AI1245+AK1245)/($AH$8*AH1242+AJ1242+$AH$8*AH1245+AJ1245)))</f>
        <v>30.756081278611376</v>
      </c>
      <c r="AO1245" s="151">
        <f t="shared" ref="AO1245" si="4063">20*LOG(((($AH$8*AH1242+AJ1242-$AH$8*AH1245-AJ1245)^2+($AH$8*AI1242+AK1242-$AH$8*AI1245-AK1245)^2)/(($AH$8*AH1242+AJ1242+$AH$8*AH1245+AJ1245)^2+($AH$8*AI1242+AK1242+$AH$8*AI1245+AK1245)^2))^0.5)</f>
        <v>-30.054545666199651</v>
      </c>
      <c r="AP1245" s="149"/>
      <c r="AQ1245" s="44"/>
      <c r="AR1245" s="44"/>
      <c r="AS1245" s="44"/>
      <c r="AT1245" s="44"/>
    </row>
    <row r="1246" spans="2:46" ht="18.649999999999999" customHeight="1">
      <c r="AO1246" s="48"/>
    </row>
    <row r="1247" spans="2:46" ht="18.649999999999999" customHeight="1" thickBot="1">
      <c r="E1247" s="29" t="s">
        <v>9</v>
      </c>
      <c r="J1247" s="29" t="s">
        <v>10</v>
      </c>
      <c r="O1247" s="29" t="s">
        <v>11</v>
      </c>
      <c r="T1247" s="29" t="s">
        <v>12</v>
      </c>
      <c r="Y1247" s="29" t="s">
        <v>13</v>
      </c>
      <c r="AD1247" s="29" t="s">
        <v>12</v>
      </c>
      <c r="AI1247" s="29" t="s">
        <v>81</v>
      </c>
    </row>
    <row r="1248" spans="2:46" ht="18.649999999999999" customHeight="1" thickBot="1">
      <c r="B1248" s="28"/>
      <c r="D1248" s="227" t="s">
        <v>70</v>
      </c>
      <c r="E1248" s="228"/>
      <c r="F1248" s="229" t="s">
        <v>71</v>
      </c>
      <c r="G1248" s="230"/>
      <c r="H1248" s="203"/>
      <c r="I1248" s="231" t="s">
        <v>15</v>
      </c>
      <c r="J1248" s="232"/>
      <c r="K1248" s="233" t="s">
        <v>16</v>
      </c>
      <c r="L1248" s="234"/>
      <c r="M1248" s="30"/>
      <c r="N1248" s="231" t="s">
        <v>72</v>
      </c>
      <c r="O1248" s="232"/>
      <c r="P1248" s="233" t="s">
        <v>73</v>
      </c>
      <c r="Q1248" s="234"/>
      <c r="R1248" s="30"/>
      <c r="S1248" s="227" t="s">
        <v>74</v>
      </c>
      <c r="T1248" s="228"/>
      <c r="U1248" s="229" t="s">
        <v>75</v>
      </c>
      <c r="V1248" s="230"/>
      <c r="W1248" s="8"/>
      <c r="X1248" s="231" t="s">
        <v>76</v>
      </c>
      <c r="Y1248" s="232"/>
      <c r="Z1248" s="233" t="s">
        <v>77</v>
      </c>
      <c r="AA1248" s="234"/>
      <c r="AB1248" s="8"/>
      <c r="AC1248" s="231" t="s">
        <v>78</v>
      </c>
      <c r="AD1248" s="232"/>
      <c r="AE1248" s="233" t="s">
        <v>17</v>
      </c>
      <c r="AF1248" s="234"/>
      <c r="AG1248" s="8"/>
      <c r="AH1248" s="231" t="s">
        <v>79</v>
      </c>
      <c r="AI1248" s="232"/>
      <c r="AJ1248" s="233" t="s">
        <v>80</v>
      </c>
      <c r="AK1248" s="234"/>
      <c r="AL1248" s="8"/>
      <c r="AM1248" s="35" t="s">
        <v>82</v>
      </c>
      <c r="AO1248" s="147" t="s">
        <v>83</v>
      </c>
      <c r="AP1248" s="4"/>
      <c r="AQ1248" s="44"/>
      <c r="AR1248" s="44"/>
      <c r="AS1248" s="44"/>
      <c r="AT1248" s="44"/>
    </row>
    <row r="1249" spans="2:46" ht="18.649999999999999" customHeight="1" thickTop="1" thickBot="1">
      <c r="B1249" s="55">
        <v>3.58</v>
      </c>
      <c r="D1249" s="37">
        <v>1</v>
      </c>
      <c r="E1249" s="38">
        <v>0</v>
      </c>
      <c r="F1249" s="39">
        <v>0</v>
      </c>
      <c r="G1249" s="40">
        <f t="shared" ref="G1249" si="4064">-1/($E$8*$B1249)</f>
        <v>-0.17854189944134075</v>
      </c>
      <c r="I1249" s="37">
        <v>1</v>
      </c>
      <c r="J1249" s="41">
        <v>0</v>
      </c>
      <c r="K1249" s="39">
        <v>0</v>
      </c>
      <c r="L1249" s="40">
        <v>0</v>
      </c>
      <c r="N1249" s="37">
        <f t="shared" ref="N1249" si="4065">D1249*I1249+F1249*I1252-E1249*J1249-G1249*J1252</f>
        <v>0.94508288772263904</v>
      </c>
      <c r="O1249" s="41">
        <f t="shared" ref="O1249" si="4066">(D1249*J1249+E1249*I1249+F1249*J1252+G1249*I1252)</f>
        <v>0</v>
      </c>
      <c r="P1249" s="39">
        <f t="shared" ref="P1249" si="4067">D1249*K1249+F1249*K1252-E1249*L1249-G1249*L1252</f>
        <v>0</v>
      </c>
      <c r="Q1249" s="40">
        <f t="shared" ref="Q1249" si="4068">(D1249*L1249+E1249*K1249+F1249*L1252+G1249*K1252)</f>
        <v>-0.17854189944134075</v>
      </c>
      <c r="S1249" s="37">
        <v>1</v>
      </c>
      <c r="T1249" s="38">
        <v>0</v>
      </c>
      <c r="U1249" s="39">
        <v>0</v>
      </c>
      <c r="V1249" s="40">
        <f t="shared" ref="V1249" si="4069">-1/($T$8*$B1249)</f>
        <v>-0.34965921787709497</v>
      </c>
      <c r="X1249" s="37">
        <f t="shared" ref="X1249" si="4070">N1249*S1249+P1249*S1252-O1249*T1249-Q1249*T1252</f>
        <v>0.94508288772263904</v>
      </c>
      <c r="Y1249" s="41">
        <f t="shared" ref="Y1249" si="4071">(N1249*T1249+O1249*S1249+P1249*T1252+Q1249*S1252)</f>
        <v>0</v>
      </c>
      <c r="Z1249" s="39">
        <f t="shared" ref="Z1249" si="4072">N1249*U1249+P1249*U1252-O1249*V1249-Q1249*V1252</f>
        <v>0</v>
      </c>
      <c r="AA1249" s="40">
        <f t="shared" ref="AA1249" si="4073">(N1249*V1249+O1249*U1249+P1249*V1252+Q1249*U1252)</f>
        <v>-0.50899884279146512</v>
      </c>
      <c r="AB1249" s="8"/>
      <c r="AC1249" s="37">
        <v>1</v>
      </c>
      <c r="AD1249" s="38">
        <v>0</v>
      </c>
      <c r="AE1249" s="39">
        <v>0</v>
      </c>
      <c r="AF1249" s="40">
        <v>0</v>
      </c>
      <c r="AH1249" s="37">
        <f>X1249*AC1249+Z1249*AC1252-Y1249*AD1249-AA1249*AD1252</f>
        <v>0.83020981089767698</v>
      </c>
      <c r="AI1249" s="41">
        <f>(X1249*AD1249+Y1249*AC1249+Z1249*AD1252+AA1249*AC1252)</f>
        <v>0</v>
      </c>
      <c r="AJ1249" s="39">
        <f>X1249*AE1249+Z1249*AE1252-Y1249*AF1249-AA1249*AF1252</f>
        <v>0</v>
      </c>
      <c r="AK1249" s="40">
        <f>(X1249*AF1249+Y1249*AE1249+Z1249*AF1252+AA1249*AE1252)</f>
        <v>-0.50899884279146512</v>
      </c>
      <c r="AL1249" s="8"/>
      <c r="AM1249" s="43">
        <f t="shared" ref="AM1249" si="4074">20*LOG((2*$AH$8)/(($AH$8*AH1249+AJ1249+$AH$8*AH1252+AJ1252)^2+($AH$8*AI1249+AK1249+$AH$8*AI1252+AK1252)^2)^0.5)</f>
        <v>-4.2038637195588521E-3</v>
      </c>
      <c r="AO1249" s="148">
        <f t="shared" ref="AO1249" si="4075">((AH1249^2+AI1249^2)/(AH1252^2+AI1252^2))^0.5</f>
        <v>1.6310650848501629</v>
      </c>
      <c r="AP1249" s="4"/>
      <c r="AQ1249" s="44"/>
      <c r="AR1249" s="44"/>
      <c r="AS1249" s="44"/>
      <c r="AT1249" s="44"/>
    </row>
    <row r="1250" spans="2:46" ht="18.649999999999999" customHeight="1" thickBot="1">
      <c r="D1250" s="45"/>
      <c r="G1250" s="46"/>
      <c r="I1250" s="45"/>
      <c r="L1250" s="46"/>
      <c r="N1250" s="45"/>
      <c r="Q1250" s="46"/>
      <c r="S1250" s="45"/>
      <c r="V1250" s="46"/>
      <c r="X1250" s="45"/>
      <c r="AA1250" s="46"/>
      <c r="AC1250" s="45"/>
      <c r="AF1250" s="46"/>
      <c r="AH1250" s="45"/>
      <c r="AK1250" s="46"/>
      <c r="AO1250" s="149"/>
      <c r="AP1250" s="149"/>
      <c r="AQ1250" s="44"/>
      <c r="AR1250" s="44"/>
      <c r="AS1250" s="44"/>
      <c r="AT1250" s="44"/>
    </row>
    <row r="1251" spans="2:46" ht="18.649999999999999" customHeight="1" thickBot="1">
      <c r="D1251" s="227" t="s">
        <v>70</v>
      </c>
      <c r="E1251" s="228"/>
      <c r="F1251" s="229" t="s">
        <v>71</v>
      </c>
      <c r="G1251" s="230"/>
      <c r="H1251" s="203"/>
      <c r="I1251" s="231" t="s">
        <v>15</v>
      </c>
      <c r="J1251" s="232"/>
      <c r="K1251" s="233" t="s">
        <v>16</v>
      </c>
      <c r="L1251" s="234"/>
      <c r="M1251" s="30"/>
      <c r="N1251" s="231" t="s">
        <v>72</v>
      </c>
      <c r="O1251" s="232"/>
      <c r="P1251" s="233" t="s">
        <v>73</v>
      </c>
      <c r="Q1251" s="234"/>
      <c r="R1251" s="30"/>
      <c r="S1251" s="227" t="s">
        <v>74</v>
      </c>
      <c r="T1251" s="228"/>
      <c r="U1251" s="229" t="s">
        <v>75</v>
      </c>
      <c r="V1251" s="230"/>
      <c r="W1251" s="8"/>
      <c r="X1251" s="231" t="s">
        <v>76</v>
      </c>
      <c r="Y1251" s="232"/>
      <c r="Z1251" s="233" t="s">
        <v>77</v>
      </c>
      <c r="AA1251" s="234"/>
      <c r="AB1251" s="8"/>
      <c r="AC1251" s="231" t="s">
        <v>78</v>
      </c>
      <c r="AD1251" s="232"/>
      <c r="AE1251" s="233" t="s">
        <v>17</v>
      </c>
      <c r="AF1251" s="234"/>
      <c r="AG1251" s="8"/>
      <c r="AH1251" s="231" t="s">
        <v>79</v>
      </c>
      <c r="AI1251" s="232"/>
      <c r="AJ1251" s="233" t="s">
        <v>80</v>
      </c>
      <c r="AK1251" s="234"/>
      <c r="AL1251" s="8"/>
      <c r="AM1251" s="52" t="s">
        <v>84</v>
      </c>
      <c r="AO1251" s="150" t="s">
        <v>85</v>
      </c>
      <c r="AP1251" s="149"/>
      <c r="AQ1251" s="44"/>
      <c r="AR1251" s="44"/>
      <c r="AS1251" s="44"/>
      <c r="AT1251" s="44"/>
    </row>
    <row r="1252" spans="2:46" ht="18.649999999999999" customHeight="1" thickTop="1" thickBot="1">
      <c r="D1252" s="37">
        <v>0</v>
      </c>
      <c r="E1252" s="41">
        <v>0</v>
      </c>
      <c r="F1252" s="39">
        <v>1</v>
      </c>
      <c r="G1252" s="40">
        <v>0</v>
      </c>
      <c r="I1252" s="37">
        <v>0</v>
      </c>
      <c r="J1252" s="41">
        <f t="shared" ref="J1252" si="4076">IF(0=(1-$J$8*$K$8*$B1249^2),10^14,$B1249*$K$8/(1-$J$8*$K$8*$B1249^2))</f>
        <v>-0.3075866922509346</v>
      </c>
      <c r="K1252" s="39">
        <v>1</v>
      </c>
      <c r="L1252" s="40">
        <v>0</v>
      </c>
      <c r="N1252" s="37">
        <f t="shared" ref="N1252" si="4077">D1252*I1249+F1252*I1252-E1252*J1249-G1252*J1252</f>
        <v>0</v>
      </c>
      <c r="O1252" s="41">
        <f t="shared" ref="O1252" si="4078">(D1252*J1249+E1252*I1249+F1252*J1252+G1252*I1252)</f>
        <v>-0.3075866922509346</v>
      </c>
      <c r="P1252" s="39">
        <f t="shared" ref="P1252" si="4079">D1252*K1249+F1252*K1252-E1252*L1249-G1252*L1252</f>
        <v>1</v>
      </c>
      <c r="Q1252" s="40">
        <f t="shared" ref="Q1252" si="4080">(D1252*L1249+E1252*K1249+F1252*L1252+G1252*K1252)</f>
        <v>0</v>
      </c>
      <c r="S1252" s="37">
        <v>0</v>
      </c>
      <c r="T1252" s="41">
        <v>0</v>
      </c>
      <c r="U1252" s="39">
        <v>1</v>
      </c>
      <c r="V1252" s="40">
        <v>0</v>
      </c>
      <c r="X1252" s="37">
        <f t="shared" ref="X1252" si="4081">N1252*S1249+P1252*S1252-O1252*T1249-Q1252*T1252</f>
        <v>0</v>
      </c>
      <c r="Y1252" s="41">
        <f t="shared" ref="Y1252" si="4082">(N1252*T1249+O1252*S1249+P1252*T1252+Q1252*S1252)</f>
        <v>-0.3075866922509346</v>
      </c>
      <c r="Z1252" s="39">
        <f t="shared" ref="Z1252" si="4083">N1252*U1249+P1252*U1252-O1252*V1249-Q1252*V1252</f>
        <v>0.89244947775813555</v>
      </c>
      <c r="AA1252" s="40">
        <f t="shared" ref="AA1252" si="4084">(N1252*V1249+O1252*U1249+P1252*V1252+Q1252*U1252)</f>
        <v>0</v>
      </c>
      <c r="AB1252" s="8"/>
      <c r="AC1252" s="37">
        <v>0</v>
      </c>
      <c r="AD1252" s="40">
        <f>-1/($AD$8*$B1249)</f>
        <v>-0.22568435754189942</v>
      </c>
      <c r="AE1252" s="39">
        <v>1</v>
      </c>
      <c r="AF1252" s="40">
        <v>0</v>
      </c>
      <c r="AH1252" s="37">
        <f>X1252*AC1249+Z1252*AC1252-Y1252*AD1249-AA1252*AD1252</f>
        <v>0</v>
      </c>
      <c r="AI1252" s="41">
        <f>(X1252*AD1249+Y1252*AC1249+Z1252*AD1252+AA1252*AC1252)</f>
        <v>-0.50899857927738301</v>
      </c>
      <c r="AJ1252" s="39">
        <f>X1252*AE1249+Z1252*AE1252-Y1252*AF1249-AA1252*AF1252</f>
        <v>0.89244947775813555</v>
      </c>
      <c r="AK1252" s="40">
        <f>(X1252*AF1249+Y1252*AE1249+Z1252*AF1252+AA1252*AE1252)</f>
        <v>0</v>
      </c>
      <c r="AL1252" s="8"/>
      <c r="AM1252" s="54">
        <f t="shared" ref="AM1252" si="4085">(180/PI())*ATAN(-1*(($AH1240*AI1249+AK1249+$AH$8*AI1252+AK1252)/($AH$8*AH1249+AJ1249+$AH$8*AH1252+AJ1252)))</f>
        <v>30.580764845252919</v>
      </c>
      <c r="AO1252" s="151">
        <f t="shared" ref="AO1252" si="4086">20*LOG(((($AH$8*AH1249+AJ1249-$AH$8*AH1252-AJ1252)^2+($AH$8*AI1249+AK1249-$AH$8*AI1252-AK1252)^2)/(($AH$8*AH1249+AJ1249+$AH$8*AH1252+AJ1252)^2+($AH$8*AI1249+AK1249+$AH$8*AI1252+AK1252)^2))^0.5)</f>
        <v>-30.143458588629215</v>
      </c>
      <c r="AP1252" s="149"/>
      <c r="AQ1252" s="44"/>
      <c r="AR1252" s="44"/>
      <c r="AS1252" s="44"/>
      <c r="AT1252" s="44"/>
    </row>
    <row r="1253" spans="2:46" ht="18.649999999999999" customHeight="1">
      <c r="AO1253" s="48"/>
    </row>
    <row r="1254" spans="2:46" ht="18.649999999999999" customHeight="1" thickBot="1">
      <c r="E1254" s="29" t="s">
        <v>9</v>
      </c>
      <c r="J1254" s="29" t="s">
        <v>10</v>
      </c>
      <c r="O1254" s="29" t="s">
        <v>11</v>
      </c>
      <c r="T1254" s="29" t="s">
        <v>12</v>
      </c>
      <c r="Y1254" s="29" t="s">
        <v>13</v>
      </c>
      <c r="AD1254" s="29" t="s">
        <v>12</v>
      </c>
      <c r="AI1254" s="29" t="s">
        <v>81</v>
      </c>
    </row>
    <row r="1255" spans="2:46" ht="18.649999999999999" customHeight="1" thickBot="1">
      <c r="B1255" s="28"/>
      <c r="D1255" s="227" t="s">
        <v>70</v>
      </c>
      <c r="E1255" s="228"/>
      <c r="F1255" s="229" t="s">
        <v>71</v>
      </c>
      <c r="G1255" s="230"/>
      <c r="H1255" s="203"/>
      <c r="I1255" s="231" t="s">
        <v>15</v>
      </c>
      <c r="J1255" s="232"/>
      <c r="K1255" s="233" t="s">
        <v>16</v>
      </c>
      <c r="L1255" s="234"/>
      <c r="M1255" s="30"/>
      <c r="N1255" s="231" t="s">
        <v>72</v>
      </c>
      <c r="O1255" s="232"/>
      <c r="P1255" s="233" t="s">
        <v>73</v>
      </c>
      <c r="Q1255" s="234"/>
      <c r="R1255" s="30"/>
      <c r="S1255" s="227" t="s">
        <v>74</v>
      </c>
      <c r="T1255" s="228"/>
      <c r="U1255" s="229" t="s">
        <v>75</v>
      </c>
      <c r="V1255" s="230"/>
      <c r="W1255" s="8"/>
      <c r="X1255" s="231" t="s">
        <v>76</v>
      </c>
      <c r="Y1255" s="232"/>
      <c r="Z1255" s="233" t="s">
        <v>77</v>
      </c>
      <c r="AA1255" s="234"/>
      <c r="AB1255" s="8"/>
      <c r="AC1255" s="231" t="s">
        <v>78</v>
      </c>
      <c r="AD1255" s="232"/>
      <c r="AE1255" s="233" t="s">
        <v>17</v>
      </c>
      <c r="AF1255" s="234"/>
      <c r="AG1255" s="8"/>
      <c r="AH1255" s="231" t="s">
        <v>79</v>
      </c>
      <c r="AI1255" s="232"/>
      <c r="AJ1255" s="233" t="s">
        <v>80</v>
      </c>
      <c r="AK1255" s="234"/>
      <c r="AL1255" s="8"/>
      <c r="AM1255" s="35" t="s">
        <v>82</v>
      </c>
      <c r="AO1255" s="147" t="s">
        <v>83</v>
      </c>
      <c r="AP1255" s="4"/>
      <c r="AQ1255" s="44"/>
      <c r="AR1255" s="44"/>
      <c r="AS1255" s="44"/>
      <c r="AT1255" s="44"/>
    </row>
    <row r="1256" spans="2:46" ht="18.649999999999999" customHeight="1" thickTop="1" thickBot="1">
      <c r="B1256" s="55">
        <v>3.6</v>
      </c>
      <c r="D1256" s="37">
        <v>1</v>
      </c>
      <c r="E1256" s="38">
        <v>0</v>
      </c>
      <c r="F1256" s="39">
        <v>0</v>
      </c>
      <c r="G1256" s="40">
        <f t="shared" ref="G1256" si="4087">-1/($E$8*$B1256)</f>
        <v>-0.17754999999999999</v>
      </c>
      <c r="I1256" s="37">
        <v>1</v>
      </c>
      <c r="J1256" s="41">
        <v>0</v>
      </c>
      <c r="K1256" s="39">
        <v>0</v>
      </c>
      <c r="L1256" s="40">
        <v>0</v>
      </c>
      <c r="N1256" s="37">
        <f t="shared" ref="N1256" si="4088">D1256*I1256+F1256*I1259-E1256*J1256-G1256*J1259</f>
        <v>0.94570146589832338</v>
      </c>
      <c r="O1256" s="41">
        <f t="shared" ref="O1256" si="4089">(D1256*J1256+E1256*I1256+F1256*J1259+G1256*I1259)</f>
        <v>0</v>
      </c>
      <c r="P1256" s="39">
        <f t="shared" ref="P1256" si="4090">D1256*K1256+F1256*K1259-E1256*L1256-G1256*L1259</f>
        <v>0</v>
      </c>
      <c r="Q1256" s="40">
        <f t="shared" ref="Q1256" si="4091">(D1256*L1256+E1256*K1256+F1256*L1259+G1256*K1259)</f>
        <v>-0.17754999999999999</v>
      </c>
      <c r="S1256" s="37">
        <v>1</v>
      </c>
      <c r="T1256" s="38">
        <v>0</v>
      </c>
      <c r="U1256" s="39">
        <v>0</v>
      </c>
      <c r="V1256" s="40">
        <f t="shared" ref="V1256" si="4092">-1/($T$8*$B1256)</f>
        <v>-0.34771666666666662</v>
      </c>
      <c r="X1256" s="37">
        <f t="shared" ref="X1256" si="4093">N1256*S1256+P1256*S1259-O1256*T1256-Q1256*T1259</f>
        <v>0.94570146589832338</v>
      </c>
      <c r="Y1256" s="41">
        <f t="shared" ref="Y1256" si="4094">(N1256*T1256+O1256*S1256+P1256*T1259+Q1256*S1259)</f>
        <v>0</v>
      </c>
      <c r="Z1256" s="39">
        <f t="shared" ref="Z1256" si="4095">N1256*U1256+P1256*U1259-O1256*V1256-Q1256*V1259</f>
        <v>0</v>
      </c>
      <c r="AA1256" s="40">
        <f t="shared" ref="AA1256" si="4096">(N1256*V1256+O1256*U1256+P1256*V1259+Q1256*U1259)</f>
        <v>-0.50638616138394532</v>
      </c>
      <c r="AB1256" s="8"/>
      <c r="AC1256" s="37">
        <v>1</v>
      </c>
      <c r="AD1256" s="38">
        <v>0</v>
      </c>
      <c r="AE1256" s="39">
        <v>0</v>
      </c>
      <c r="AF1256" s="40">
        <v>0</v>
      </c>
      <c r="AH1256" s="37">
        <f>X1256*AC1256+Z1256*AC1259-Y1256*AD1256-AA1256*AD1259</f>
        <v>0.83205293837327932</v>
      </c>
      <c r="AI1256" s="41">
        <f>(X1256*AD1256+Y1256*AC1256+Z1256*AD1259+AA1256*AC1259)</f>
        <v>0</v>
      </c>
      <c r="AJ1256" s="39">
        <f>X1256*AE1256+Z1256*AE1259-Y1256*AF1256-AA1256*AF1259</f>
        <v>0</v>
      </c>
      <c r="AK1256" s="40">
        <f>(X1256*AF1256+Y1256*AE1256+Z1256*AF1259+AA1256*AE1259)</f>
        <v>-0.50638616138394532</v>
      </c>
      <c r="AL1256" s="8"/>
      <c r="AM1256" s="43">
        <f t="shared" ref="AM1256" si="4097">20*LOG((2*$AH$8)/(($AH$8*AH1256+AJ1256+$AH$8*AH1259+AJ1259)^2+($AH$8*AI1256+AK1256+$AH$8*AI1259+AK1259)^2)^0.5)</f>
        <v>-4.1190037364183295E-3</v>
      </c>
      <c r="AO1256" s="148">
        <f t="shared" ref="AO1256" si="4098">((AH1256^2+AI1256^2)/(AH1259^2+AI1259^2))^0.5</f>
        <v>1.6431202658247175</v>
      </c>
      <c r="AP1256" s="4"/>
      <c r="AQ1256" s="44"/>
      <c r="AR1256" s="44"/>
      <c r="AS1256" s="44"/>
      <c r="AT1256" s="44"/>
    </row>
    <row r="1257" spans="2:46" ht="18.649999999999999" customHeight="1" thickBot="1">
      <c r="D1257" s="45"/>
      <c r="G1257" s="46"/>
      <c r="I1257" s="45"/>
      <c r="L1257" s="46"/>
      <c r="N1257" s="45"/>
      <c r="Q1257" s="46"/>
      <c r="S1257" s="45"/>
      <c r="V1257" s="46"/>
      <c r="X1257" s="45"/>
      <c r="AA1257" s="46"/>
      <c r="AC1257" s="45"/>
      <c r="AF1257" s="46"/>
      <c r="AH1257" s="45"/>
      <c r="AK1257" s="46"/>
      <c r="AO1257" s="149"/>
      <c r="AP1257" s="149"/>
      <c r="AQ1257" s="44"/>
      <c r="AR1257" s="44"/>
      <c r="AS1257" s="44"/>
      <c r="AT1257" s="44"/>
    </row>
    <row r="1258" spans="2:46" ht="18.649999999999999" customHeight="1" thickBot="1">
      <c r="D1258" s="227" t="s">
        <v>70</v>
      </c>
      <c r="E1258" s="228"/>
      <c r="F1258" s="229" t="s">
        <v>71</v>
      </c>
      <c r="G1258" s="230"/>
      <c r="H1258" s="203"/>
      <c r="I1258" s="231" t="s">
        <v>15</v>
      </c>
      <c r="J1258" s="232"/>
      <c r="K1258" s="233" t="s">
        <v>16</v>
      </c>
      <c r="L1258" s="234"/>
      <c r="M1258" s="30"/>
      <c r="N1258" s="231" t="s">
        <v>72</v>
      </c>
      <c r="O1258" s="232"/>
      <c r="P1258" s="233" t="s">
        <v>73</v>
      </c>
      <c r="Q1258" s="234"/>
      <c r="R1258" s="30"/>
      <c r="S1258" s="227" t="s">
        <v>74</v>
      </c>
      <c r="T1258" s="228"/>
      <c r="U1258" s="229" t="s">
        <v>75</v>
      </c>
      <c r="V1258" s="230"/>
      <c r="W1258" s="8"/>
      <c r="X1258" s="231" t="s">
        <v>76</v>
      </c>
      <c r="Y1258" s="232"/>
      <c r="Z1258" s="233" t="s">
        <v>77</v>
      </c>
      <c r="AA1258" s="234"/>
      <c r="AB1258" s="8"/>
      <c r="AC1258" s="231" t="s">
        <v>78</v>
      </c>
      <c r="AD1258" s="232"/>
      <c r="AE1258" s="233" t="s">
        <v>17</v>
      </c>
      <c r="AF1258" s="234"/>
      <c r="AG1258" s="8"/>
      <c r="AH1258" s="231" t="s">
        <v>79</v>
      </c>
      <c r="AI1258" s="232"/>
      <c r="AJ1258" s="233" t="s">
        <v>80</v>
      </c>
      <c r="AK1258" s="234"/>
      <c r="AL1258" s="8"/>
      <c r="AM1258" s="52" t="s">
        <v>84</v>
      </c>
      <c r="AO1258" s="150" t="s">
        <v>85</v>
      </c>
      <c r="AP1258" s="149"/>
      <c r="AQ1258" s="44"/>
      <c r="AR1258" s="44"/>
      <c r="AS1258" s="44"/>
      <c r="AT1258" s="44"/>
    </row>
    <row r="1259" spans="2:46" ht="18.649999999999999" customHeight="1" thickTop="1" thickBot="1">
      <c r="D1259" s="37">
        <v>0</v>
      </c>
      <c r="E1259" s="41">
        <v>0</v>
      </c>
      <c r="F1259" s="39">
        <v>1</v>
      </c>
      <c r="G1259" s="40">
        <v>0</v>
      </c>
      <c r="I1259" s="37">
        <v>0</v>
      </c>
      <c r="J1259" s="41">
        <f t="shared" ref="J1259" si="4099">IF(0=(1-$J$8*$K$8*$B1256^2),10^14,$B1256*$K$8/(1-$J$8*$K$8*$B1256^2))</f>
        <v>-0.30582108759040622</v>
      </c>
      <c r="K1259" s="39">
        <v>1</v>
      </c>
      <c r="L1259" s="40">
        <v>0</v>
      </c>
      <c r="N1259" s="37">
        <f t="shared" ref="N1259" si="4100">D1259*I1256+F1259*I1259-E1259*J1256-G1259*J1259</f>
        <v>0</v>
      </c>
      <c r="O1259" s="41">
        <f t="shared" ref="O1259" si="4101">(D1259*J1256+E1259*I1256+F1259*J1259+G1259*I1259)</f>
        <v>-0.30582108759040622</v>
      </c>
      <c r="P1259" s="39">
        <f t="shared" ref="P1259" si="4102">D1259*K1256+F1259*K1259-E1259*L1256-G1259*L1259</f>
        <v>1</v>
      </c>
      <c r="Q1259" s="40">
        <f t="shared" ref="Q1259" si="4103">(D1259*L1256+E1259*K1256+F1259*L1259+G1259*K1259)</f>
        <v>0</v>
      </c>
      <c r="S1259" s="37">
        <v>0</v>
      </c>
      <c r="T1259" s="41">
        <v>0</v>
      </c>
      <c r="U1259" s="39">
        <v>1</v>
      </c>
      <c r="V1259" s="40">
        <v>0</v>
      </c>
      <c r="X1259" s="37">
        <f t="shared" ref="X1259" si="4104">N1259*S1256+P1259*S1259-O1259*T1256-Q1259*T1259</f>
        <v>0</v>
      </c>
      <c r="Y1259" s="41">
        <f t="shared" ref="Y1259" si="4105">(N1259*T1256+O1259*S1256+P1259*T1259+Q1259*S1259)</f>
        <v>-0.30582108759040622</v>
      </c>
      <c r="Z1259" s="39">
        <f t="shared" ref="Z1259" si="4106">N1259*U1256+P1259*U1259-O1259*V1256-Q1259*V1259</f>
        <v>0.8936609108266893</v>
      </c>
      <c r="AA1259" s="40">
        <f t="shared" ref="AA1259" si="4107">(N1259*V1256+O1259*U1256+P1259*V1259+Q1259*U1259)</f>
        <v>0</v>
      </c>
      <c r="AB1259" s="8"/>
      <c r="AC1259" s="37">
        <v>0</v>
      </c>
      <c r="AD1259" s="40">
        <f>-1/($AD$8*$B1256)</f>
        <v>-0.22443055555555552</v>
      </c>
      <c r="AE1259" s="39">
        <v>1</v>
      </c>
      <c r="AF1259" s="40">
        <v>0</v>
      </c>
      <c r="AH1259" s="37">
        <f>X1259*AC1256+Z1259*AC1259-Y1259*AD1256-AA1259*AD1259</f>
        <v>0</v>
      </c>
      <c r="AI1259" s="41">
        <f>(X1259*AD1256+Y1259*AC1256+Z1259*AD1259+AA1259*AC1259)</f>
        <v>-0.50638590228552383</v>
      </c>
      <c r="AJ1259" s="39">
        <f>X1259*AE1256+Z1259*AE1259-Y1259*AF1256-AA1259*AF1259</f>
        <v>0.8936609108266893</v>
      </c>
      <c r="AK1259" s="40">
        <f>(X1259*AF1256+Y1259*AE1256+Z1259*AF1259+AA1259*AE1259)</f>
        <v>0</v>
      </c>
      <c r="AL1259" s="8"/>
      <c r="AM1259" s="54">
        <f t="shared" ref="AM1259" si="4108">(180/PI())*ATAN(-1*(($AH1247*AI1256+AK1256+$AH$8*AI1259+AK1259)/($AH$8*AH1256+AJ1256+$AH$8*AH1259+AJ1259)))</f>
        <v>30.407452760065141</v>
      </c>
      <c r="AO1259" s="151">
        <f t="shared" ref="AO1259" si="4109">20*LOG(((($AH$8*AH1256+AJ1256-$AH$8*AH1259-AJ1259)^2+($AH$8*AI1256+AK1256-$AH$8*AI1259-AK1259)^2)/(($AH$8*AH1256+AJ1256+$AH$8*AH1259+AJ1259)^2+($AH$8*AI1256+AK1256+$AH$8*AI1259+AK1259)^2))^0.5)</f>
        <v>-30.231980592973446</v>
      </c>
      <c r="AP1259" s="149"/>
      <c r="AQ1259" s="44"/>
      <c r="AR1259" s="44"/>
      <c r="AS1259" s="44"/>
      <c r="AT1259" s="44"/>
    </row>
    <row r="1260" spans="2:46" ht="18.649999999999999" customHeight="1">
      <c r="AO1260" s="48"/>
    </row>
    <row r="1261" spans="2:46" ht="18.649999999999999" customHeight="1" thickBot="1">
      <c r="E1261" s="29" t="s">
        <v>9</v>
      </c>
      <c r="J1261" s="29" t="s">
        <v>10</v>
      </c>
      <c r="O1261" s="29" t="s">
        <v>11</v>
      </c>
      <c r="T1261" s="29" t="s">
        <v>12</v>
      </c>
      <c r="Y1261" s="29" t="s">
        <v>13</v>
      </c>
      <c r="AD1261" s="29" t="s">
        <v>12</v>
      </c>
      <c r="AI1261" s="29" t="s">
        <v>81</v>
      </c>
    </row>
    <row r="1262" spans="2:46" ht="18.649999999999999" customHeight="1" thickBot="1">
      <c r="B1262" s="28"/>
      <c r="D1262" s="227" t="s">
        <v>70</v>
      </c>
      <c r="E1262" s="228"/>
      <c r="F1262" s="229" t="s">
        <v>71</v>
      </c>
      <c r="G1262" s="230"/>
      <c r="H1262" s="203"/>
      <c r="I1262" s="231" t="s">
        <v>15</v>
      </c>
      <c r="J1262" s="232"/>
      <c r="K1262" s="233" t="s">
        <v>16</v>
      </c>
      <c r="L1262" s="234"/>
      <c r="M1262" s="30"/>
      <c r="N1262" s="231" t="s">
        <v>72</v>
      </c>
      <c r="O1262" s="232"/>
      <c r="P1262" s="233" t="s">
        <v>73</v>
      </c>
      <c r="Q1262" s="234"/>
      <c r="R1262" s="30"/>
      <c r="S1262" s="227" t="s">
        <v>74</v>
      </c>
      <c r="T1262" s="228"/>
      <c r="U1262" s="229" t="s">
        <v>75</v>
      </c>
      <c r="V1262" s="230"/>
      <c r="W1262" s="8"/>
      <c r="X1262" s="231" t="s">
        <v>76</v>
      </c>
      <c r="Y1262" s="232"/>
      <c r="Z1262" s="233" t="s">
        <v>77</v>
      </c>
      <c r="AA1262" s="234"/>
      <c r="AB1262" s="8"/>
      <c r="AC1262" s="231" t="s">
        <v>78</v>
      </c>
      <c r="AD1262" s="232"/>
      <c r="AE1262" s="233" t="s">
        <v>17</v>
      </c>
      <c r="AF1262" s="234"/>
      <c r="AG1262" s="8"/>
      <c r="AH1262" s="231" t="s">
        <v>79</v>
      </c>
      <c r="AI1262" s="232"/>
      <c r="AJ1262" s="233" t="s">
        <v>80</v>
      </c>
      <c r="AK1262" s="234"/>
      <c r="AL1262" s="8"/>
      <c r="AM1262" s="35" t="s">
        <v>82</v>
      </c>
      <c r="AO1262" s="147" t="s">
        <v>83</v>
      </c>
      <c r="AP1262" s="4"/>
      <c r="AQ1262" s="44"/>
      <c r="AR1262" s="44"/>
      <c r="AS1262" s="44"/>
      <c r="AT1262" s="44"/>
    </row>
    <row r="1263" spans="2:46" ht="18.649999999999999" customHeight="1" thickTop="1" thickBot="1">
      <c r="B1263" s="55">
        <v>3.62</v>
      </c>
      <c r="D1263" s="37">
        <v>1</v>
      </c>
      <c r="E1263" s="38">
        <v>0</v>
      </c>
      <c r="F1263" s="39">
        <v>0</v>
      </c>
      <c r="G1263" s="40">
        <f t="shared" ref="G1263" si="4110">-1/($E$8*$B1263)</f>
        <v>-0.17656906077348064</v>
      </c>
      <c r="I1263" s="37">
        <v>1</v>
      </c>
      <c r="J1263" s="41">
        <v>0</v>
      </c>
      <c r="K1263" s="39">
        <v>0</v>
      </c>
      <c r="L1263" s="40">
        <v>0</v>
      </c>
      <c r="N1263" s="37">
        <f t="shared" ref="N1263" si="4111">D1263*I1263+F1263*I1266-E1263*J1263-G1263*J1266</f>
        <v>0.94630959575784857</v>
      </c>
      <c r="O1263" s="41">
        <f t="shared" ref="O1263" si="4112">(D1263*J1263+E1263*I1263+F1263*J1266+G1263*I1266)</f>
        <v>0</v>
      </c>
      <c r="P1263" s="39">
        <f t="shared" ref="P1263" si="4113">D1263*K1263+F1263*K1266-E1263*L1263-G1263*L1266</f>
        <v>0</v>
      </c>
      <c r="Q1263" s="40">
        <f t="shared" ref="Q1263" si="4114">(D1263*L1263+E1263*K1263+F1263*L1266+G1263*K1266)</f>
        <v>-0.17656906077348064</v>
      </c>
      <c r="S1263" s="37">
        <v>1</v>
      </c>
      <c r="T1263" s="38">
        <v>0</v>
      </c>
      <c r="U1263" s="39">
        <v>0</v>
      </c>
      <c r="V1263" s="40">
        <f t="shared" ref="V1263" si="4115">-1/($T$8*$B1263)</f>
        <v>-0.34579558011049721</v>
      </c>
      <c r="X1263" s="37">
        <f t="shared" ref="X1263" si="4116">N1263*S1263+P1263*S1266-O1263*T1263-Q1263*T1266</f>
        <v>0.94630959575784857</v>
      </c>
      <c r="Y1263" s="41">
        <f t="shared" ref="Y1263" si="4117">(N1263*T1263+O1263*S1263+P1263*T1266+Q1263*S1266)</f>
        <v>0</v>
      </c>
      <c r="Z1263" s="39">
        <f t="shared" ref="Z1263" si="4118">N1263*U1263+P1263*U1266-O1263*V1263-Q1263*V1266</f>
        <v>0</v>
      </c>
      <c r="AA1263" s="40">
        <f t="shared" ref="AA1263" si="4119">(N1263*V1263+O1263*U1263+P1263*V1266+Q1263*U1266)</f>
        <v>-0.50379873640269601</v>
      </c>
      <c r="AB1263" s="8"/>
      <c r="AC1263" s="37">
        <v>1</v>
      </c>
      <c r="AD1263" s="38">
        <v>0</v>
      </c>
      <c r="AE1263" s="39">
        <v>0</v>
      </c>
      <c r="AF1263" s="40">
        <v>0</v>
      </c>
      <c r="AH1263" s="37">
        <f>X1263*AC1263+Z1263*AC1266-Y1263*AD1263-AA1263*AD1266</f>
        <v>0.83386644960410317</v>
      </c>
      <c r="AI1263" s="41">
        <f>(X1263*AD1263+Y1263*AC1263+Z1263*AD1266+AA1263*AC1266)</f>
        <v>0</v>
      </c>
      <c r="AJ1263" s="39">
        <f>X1263*AE1263+Z1263*AE1266-Y1263*AF1263-AA1263*AF1266</f>
        <v>0</v>
      </c>
      <c r="AK1263" s="40">
        <f>(X1263*AF1263+Y1263*AE1263+Z1263*AF1266+AA1263*AE1266)</f>
        <v>-0.50379873640269601</v>
      </c>
      <c r="AL1263" s="8"/>
      <c r="AM1263" s="43">
        <f t="shared" ref="AM1263" si="4120">20*LOG((2*$AH$8)/(($AH$8*AH1263+AJ1263+$AH$8*AH1266+AJ1266)^2+($AH$8*AI1263+AK1263+$AH$8*AI1266+AK1266)^2)^0.5)</f>
        <v>-4.0362188342161105E-3</v>
      </c>
      <c r="AO1263" s="148">
        <f t="shared" ref="AO1263" si="4121">((AH1263^2+AI1263^2)/(AH1266^2+AI1266^2))^0.5</f>
        <v>1.6551587192564781</v>
      </c>
      <c r="AP1263" s="4"/>
      <c r="AQ1263" s="44"/>
      <c r="AR1263" s="44"/>
      <c r="AS1263" s="44"/>
      <c r="AT1263" s="44"/>
    </row>
    <row r="1264" spans="2:46" ht="18.649999999999999" customHeight="1" thickBot="1">
      <c r="D1264" s="45"/>
      <c r="G1264" s="46"/>
      <c r="I1264" s="45"/>
      <c r="L1264" s="46"/>
      <c r="N1264" s="45"/>
      <c r="Q1264" s="46"/>
      <c r="S1264" s="45"/>
      <c r="V1264" s="46"/>
      <c r="X1264" s="45"/>
      <c r="AA1264" s="46"/>
      <c r="AC1264" s="45"/>
      <c r="AF1264" s="46"/>
      <c r="AH1264" s="45"/>
      <c r="AK1264" s="46"/>
      <c r="AO1264" s="149"/>
      <c r="AP1264" s="149"/>
      <c r="AQ1264" s="44"/>
      <c r="AR1264" s="44"/>
      <c r="AS1264" s="44"/>
      <c r="AT1264" s="44"/>
    </row>
    <row r="1265" spans="2:46" ht="18.649999999999999" customHeight="1" thickBot="1">
      <c r="D1265" s="227" t="s">
        <v>70</v>
      </c>
      <c r="E1265" s="228"/>
      <c r="F1265" s="229" t="s">
        <v>71</v>
      </c>
      <c r="G1265" s="230"/>
      <c r="H1265" s="203"/>
      <c r="I1265" s="231" t="s">
        <v>15</v>
      </c>
      <c r="J1265" s="232"/>
      <c r="K1265" s="233" t="s">
        <v>16</v>
      </c>
      <c r="L1265" s="234"/>
      <c r="M1265" s="30"/>
      <c r="N1265" s="231" t="s">
        <v>72</v>
      </c>
      <c r="O1265" s="232"/>
      <c r="P1265" s="233" t="s">
        <v>73</v>
      </c>
      <c r="Q1265" s="234"/>
      <c r="R1265" s="30"/>
      <c r="S1265" s="227" t="s">
        <v>74</v>
      </c>
      <c r="T1265" s="228"/>
      <c r="U1265" s="229" t="s">
        <v>75</v>
      </c>
      <c r="V1265" s="230"/>
      <c r="W1265" s="8"/>
      <c r="X1265" s="231" t="s">
        <v>76</v>
      </c>
      <c r="Y1265" s="232"/>
      <c r="Z1265" s="233" t="s">
        <v>77</v>
      </c>
      <c r="AA1265" s="234"/>
      <c r="AB1265" s="8"/>
      <c r="AC1265" s="231" t="s">
        <v>78</v>
      </c>
      <c r="AD1265" s="232"/>
      <c r="AE1265" s="233" t="s">
        <v>17</v>
      </c>
      <c r="AF1265" s="234"/>
      <c r="AG1265" s="8"/>
      <c r="AH1265" s="231" t="s">
        <v>79</v>
      </c>
      <c r="AI1265" s="232"/>
      <c r="AJ1265" s="233" t="s">
        <v>80</v>
      </c>
      <c r="AK1265" s="234"/>
      <c r="AL1265" s="8"/>
      <c r="AM1265" s="52" t="s">
        <v>84</v>
      </c>
      <c r="AO1265" s="150" t="s">
        <v>85</v>
      </c>
      <c r="AP1265" s="149"/>
      <c r="AQ1265" s="44"/>
      <c r="AR1265" s="44"/>
      <c r="AS1265" s="44"/>
      <c r="AT1265" s="44"/>
    </row>
    <row r="1266" spans="2:46" ht="18.649999999999999" customHeight="1" thickTop="1" thickBot="1">
      <c r="D1266" s="37">
        <v>0</v>
      </c>
      <c r="E1266" s="41">
        <v>0</v>
      </c>
      <c r="F1266" s="39">
        <v>1</v>
      </c>
      <c r="G1266" s="40">
        <v>0</v>
      </c>
      <c r="I1266" s="37">
        <v>0</v>
      </c>
      <c r="J1266" s="41">
        <f t="shared" ref="J1266" si="4122">IF(0=(1-$J$8*$K$8*$B1263^2),10^14,$B1263*$K$8/(1-$J$8*$K$8*$B1263^2))</f>
        <v>-0.30407594630086687</v>
      </c>
      <c r="K1266" s="39">
        <v>1</v>
      </c>
      <c r="L1266" s="40">
        <v>0</v>
      </c>
      <c r="N1266" s="37">
        <f t="shared" ref="N1266" si="4123">D1266*I1263+F1266*I1266-E1266*J1263-G1266*J1266</f>
        <v>0</v>
      </c>
      <c r="O1266" s="41">
        <f t="shared" ref="O1266" si="4124">(D1266*J1263+E1266*I1263+F1266*J1266+G1266*I1266)</f>
        <v>-0.30407594630086687</v>
      </c>
      <c r="P1266" s="39">
        <f t="shared" ref="P1266" si="4125">D1266*K1263+F1266*K1266-E1266*L1263-G1266*L1266</f>
        <v>1</v>
      </c>
      <c r="Q1266" s="40">
        <f t="shared" ref="Q1266" si="4126">(D1266*L1263+E1266*K1263+F1266*L1266+G1266*K1266)</f>
        <v>0</v>
      </c>
      <c r="S1266" s="37">
        <v>0</v>
      </c>
      <c r="T1266" s="41">
        <v>0</v>
      </c>
      <c r="U1266" s="39">
        <v>1</v>
      </c>
      <c r="V1266" s="40">
        <v>0</v>
      </c>
      <c r="X1266" s="37">
        <f t="shared" ref="X1266" si="4127">N1266*S1263+P1266*S1266-O1266*T1263-Q1266*T1266</f>
        <v>0</v>
      </c>
      <c r="Y1266" s="41">
        <f t="shared" ref="Y1266" si="4128">(N1266*T1263+O1266*S1263+P1266*T1266+Q1266*S1266)</f>
        <v>-0.30407594630086687</v>
      </c>
      <c r="Z1266" s="39">
        <f t="shared" ref="Z1266" si="4129">N1266*U1263+P1266*U1266-O1266*V1263-Q1266*V1266</f>
        <v>0.89485188175124331</v>
      </c>
      <c r="AA1266" s="40">
        <f t="shared" ref="AA1266" si="4130">(N1266*V1263+O1266*U1263+P1266*V1266+Q1266*U1266)</f>
        <v>0</v>
      </c>
      <c r="AB1266" s="8"/>
      <c r="AC1266" s="37">
        <v>0</v>
      </c>
      <c r="AD1266" s="40">
        <f>-1/($AD$8*$B1263)</f>
        <v>-0.22319060773480662</v>
      </c>
      <c r="AE1266" s="39">
        <v>1</v>
      </c>
      <c r="AF1266" s="40">
        <v>0</v>
      </c>
      <c r="AH1266" s="37">
        <f>X1266*AC1263+Z1266*AC1266-Y1266*AD1263-AA1266*AD1266</f>
        <v>0</v>
      </c>
      <c r="AI1266" s="41">
        <f>(X1266*AD1263+Y1266*AC1263+Z1266*AD1266+AA1266*AC1266)</f>
        <v>-0.50379848162156216</v>
      </c>
      <c r="AJ1266" s="39">
        <f>X1266*AE1263+Z1266*AE1266-Y1266*AF1263-AA1266*AF1266</f>
        <v>0.89485188175124331</v>
      </c>
      <c r="AK1266" s="40">
        <f>(X1266*AF1263+Y1266*AE1263+Z1266*AF1266+AA1266*AE1266)</f>
        <v>0</v>
      </c>
      <c r="AL1266" s="8"/>
      <c r="AM1266" s="54">
        <f t="shared" ref="AM1266" si="4131">(180/PI())*ATAN(-1*(($AH1254*AI1263+AK1263+$AH$8*AI1266+AK1266)/($AH$8*AH1263+AJ1263+$AH$8*AH1266+AJ1266)))</f>
        <v>30.236110593151665</v>
      </c>
      <c r="AO1266" s="151">
        <f t="shared" ref="AO1266" si="4132">20*LOG(((($AH$8*AH1263+AJ1263-$AH$8*AH1266-AJ1266)^2+($AH$8*AI1263+AK1263-$AH$8*AI1266-AK1266)^2)/(($AH$8*AH1263+AJ1263+$AH$8*AH1266+AJ1266)^2+($AH$8*AI1263+AK1263+$AH$8*AI1266+AK1266)^2))^0.5)</f>
        <v>-30.32011401992029</v>
      </c>
      <c r="AP1266" s="149"/>
      <c r="AQ1266" s="44"/>
      <c r="AR1266" s="44"/>
      <c r="AS1266" s="44"/>
      <c r="AT1266" s="44"/>
    </row>
    <row r="1267" spans="2:46" ht="18.649999999999999" customHeight="1">
      <c r="AO1267" s="48"/>
    </row>
    <row r="1268" spans="2:46" ht="18.649999999999999" customHeight="1" thickBot="1">
      <c r="E1268" s="29" t="s">
        <v>9</v>
      </c>
      <c r="J1268" s="29" t="s">
        <v>10</v>
      </c>
      <c r="O1268" s="29" t="s">
        <v>11</v>
      </c>
      <c r="T1268" s="29" t="s">
        <v>12</v>
      </c>
      <c r="Y1268" s="29" t="s">
        <v>13</v>
      </c>
      <c r="AD1268" s="29" t="s">
        <v>12</v>
      </c>
      <c r="AI1268" s="29" t="s">
        <v>81</v>
      </c>
    </row>
    <row r="1269" spans="2:46" ht="18.649999999999999" customHeight="1" thickBot="1">
      <c r="B1269" s="28"/>
      <c r="D1269" s="227" t="s">
        <v>70</v>
      </c>
      <c r="E1269" s="228"/>
      <c r="F1269" s="229" t="s">
        <v>71</v>
      </c>
      <c r="G1269" s="230"/>
      <c r="H1269" s="203"/>
      <c r="I1269" s="231" t="s">
        <v>15</v>
      </c>
      <c r="J1269" s="232"/>
      <c r="K1269" s="233" t="s">
        <v>16</v>
      </c>
      <c r="L1269" s="234"/>
      <c r="M1269" s="30"/>
      <c r="N1269" s="231" t="s">
        <v>72</v>
      </c>
      <c r="O1269" s="232"/>
      <c r="P1269" s="233" t="s">
        <v>73</v>
      </c>
      <c r="Q1269" s="234"/>
      <c r="R1269" s="30"/>
      <c r="S1269" s="227" t="s">
        <v>74</v>
      </c>
      <c r="T1269" s="228"/>
      <c r="U1269" s="229" t="s">
        <v>75</v>
      </c>
      <c r="V1269" s="230"/>
      <c r="W1269" s="8"/>
      <c r="X1269" s="231" t="s">
        <v>76</v>
      </c>
      <c r="Y1269" s="232"/>
      <c r="Z1269" s="233" t="s">
        <v>77</v>
      </c>
      <c r="AA1269" s="234"/>
      <c r="AB1269" s="8"/>
      <c r="AC1269" s="231" t="s">
        <v>78</v>
      </c>
      <c r="AD1269" s="232"/>
      <c r="AE1269" s="233" t="s">
        <v>17</v>
      </c>
      <c r="AF1269" s="234"/>
      <c r="AG1269" s="8"/>
      <c r="AH1269" s="231" t="s">
        <v>79</v>
      </c>
      <c r="AI1269" s="232"/>
      <c r="AJ1269" s="233" t="s">
        <v>80</v>
      </c>
      <c r="AK1269" s="234"/>
      <c r="AL1269" s="8"/>
      <c r="AM1269" s="35" t="s">
        <v>82</v>
      </c>
      <c r="AO1269" s="147" t="s">
        <v>83</v>
      </c>
      <c r="AP1269" s="4"/>
      <c r="AQ1269" s="44"/>
      <c r="AR1269" s="44"/>
      <c r="AS1269" s="44"/>
      <c r="AT1269" s="44"/>
    </row>
    <row r="1270" spans="2:46" ht="18.649999999999999" customHeight="1" thickTop="1" thickBot="1">
      <c r="B1270" s="55">
        <v>3.64</v>
      </c>
      <c r="D1270" s="37">
        <v>1</v>
      </c>
      <c r="E1270" s="38">
        <v>0</v>
      </c>
      <c r="F1270" s="39">
        <v>0</v>
      </c>
      <c r="G1270" s="40">
        <f t="shared" ref="G1270" si="4133">-1/($E$8*$B1270)</f>
        <v>-0.17559890109890106</v>
      </c>
      <c r="I1270" s="37">
        <v>1</v>
      </c>
      <c r="J1270" s="41">
        <v>0</v>
      </c>
      <c r="K1270" s="39">
        <v>0</v>
      </c>
      <c r="L1270" s="40">
        <v>0</v>
      </c>
      <c r="N1270" s="37">
        <f t="shared" ref="N1270" si="4134">D1270*I1270+F1270*I1273-E1270*J1270-G1270*J1273</f>
        <v>0.94690751250730676</v>
      </c>
      <c r="O1270" s="41">
        <f t="shared" ref="O1270" si="4135">(D1270*J1270+E1270*I1270+F1270*J1273+G1270*I1273)</f>
        <v>0</v>
      </c>
      <c r="P1270" s="39">
        <f t="shared" ref="P1270" si="4136">D1270*K1270+F1270*K1273-E1270*L1270-G1270*L1273</f>
        <v>0</v>
      </c>
      <c r="Q1270" s="40">
        <f t="shared" ref="Q1270" si="4137">(D1270*L1270+E1270*K1270+F1270*L1273+G1270*K1273)</f>
        <v>-0.17559890109890106</v>
      </c>
      <c r="S1270" s="37">
        <v>1</v>
      </c>
      <c r="T1270" s="38">
        <v>0</v>
      </c>
      <c r="U1270" s="39">
        <v>0</v>
      </c>
      <c r="V1270" s="40">
        <f t="shared" ref="V1270" si="4138">-1/($T$8*$B1270)</f>
        <v>-0.34389560439560435</v>
      </c>
      <c r="X1270" s="37">
        <f t="shared" ref="X1270" si="4139">N1270*S1270+P1270*S1273-O1270*T1270-Q1270*T1273</f>
        <v>0.94690751250730676</v>
      </c>
      <c r="Y1270" s="41">
        <f t="shared" ref="Y1270" si="4140">(N1270*T1270+O1270*S1270+P1270*T1273+Q1270*S1273)</f>
        <v>0</v>
      </c>
      <c r="Z1270" s="39">
        <f t="shared" ref="Z1270" si="4141">N1270*U1270+P1270*U1273-O1270*V1270-Q1270*V1273</f>
        <v>0</v>
      </c>
      <c r="AA1270" s="40">
        <f t="shared" ref="AA1270" si="4142">(N1270*V1270+O1270*U1270+P1270*V1273+Q1270*U1273)</f>
        <v>-0.50123623241933957</v>
      </c>
      <c r="AB1270" s="8"/>
      <c r="AC1270" s="37">
        <v>1</v>
      </c>
      <c r="AD1270" s="38">
        <v>0</v>
      </c>
      <c r="AE1270" s="39">
        <v>0</v>
      </c>
      <c r="AF1270" s="40">
        <v>0</v>
      </c>
      <c r="AH1270" s="37">
        <f>X1270*AC1270+Z1270*AC1273-Y1270*AD1270-AA1270*AD1273</f>
        <v>0.8356509702042284</v>
      </c>
      <c r="AI1270" s="41">
        <f>(X1270*AD1270+Y1270*AC1270+Z1270*AD1273+AA1270*AC1273)</f>
        <v>0</v>
      </c>
      <c r="AJ1270" s="39">
        <f>X1270*AE1270+Z1270*AE1273-Y1270*AF1270-AA1270*AF1273</f>
        <v>0</v>
      </c>
      <c r="AK1270" s="40">
        <f>(X1270*AF1270+Y1270*AE1270+Z1270*AF1273+AA1270*AE1273)</f>
        <v>-0.50123623241933957</v>
      </c>
      <c r="AL1270" s="8"/>
      <c r="AM1270" s="43">
        <f t="shared" ref="AM1270" si="4143">20*LOG((2*$AH$8)/(($AH$8*AH1270+AJ1270+$AH$8*AH1273+AJ1273)^2+($AH$8*AI1270+AK1270+$AH$8*AI1273+AK1273)^2)^0.5)</f>
        <v>-3.9554504321999435E-3</v>
      </c>
      <c r="AO1270" s="148">
        <f t="shared" ref="AO1270" si="4144">((AH1270^2+AI1270^2)/(AH1273^2+AI1273^2))^0.5</f>
        <v>1.6671807301293875</v>
      </c>
      <c r="AP1270" s="4"/>
      <c r="AQ1270" s="44"/>
      <c r="AR1270" s="44"/>
      <c r="AS1270" s="44"/>
      <c r="AT1270" s="44"/>
    </row>
    <row r="1271" spans="2:46" ht="18.649999999999999" customHeight="1" thickBot="1">
      <c r="D1271" s="45"/>
      <c r="G1271" s="46"/>
      <c r="I1271" s="45"/>
      <c r="L1271" s="46"/>
      <c r="N1271" s="45"/>
      <c r="Q1271" s="46"/>
      <c r="S1271" s="45"/>
      <c r="V1271" s="46"/>
      <c r="X1271" s="45"/>
      <c r="AA1271" s="46"/>
      <c r="AC1271" s="45"/>
      <c r="AF1271" s="46"/>
      <c r="AH1271" s="45"/>
      <c r="AK1271" s="46"/>
      <c r="AO1271" s="149"/>
      <c r="AP1271" s="149"/>
      <c r="AQ1271" s="44"/>
      <c r="AR1271" s="44"/>
      <c r="AS1271" s="44"/>
      <c r="AT1271" s="44"/>
    </row>
    <row r="1272" spans="2:46" ht="18.649999999999999" customHeight="1" thickBot="1">
      <c r="D1272" s="227" t="s">
        <v>70</v>
      </c>
      <c r="E1272" s="228"/>
      <c r="F1272" s="229" t="s">
        <v>71</v>
      </c>
      <c r="G1272" s="230"/>
      <c r="H1272" s="203"/>
      <c r="I1272" s="231" t="s">
        <v>15</v>
      </c>
      <c r="J1272" s="232"/>
      <c r="K1272" s="233" t="s">
        <v>16</v>
      </c>
      <c r="L1272" s="234"/>
      <c r="M1272" s="30"/>
      <c r="N1272" s="231" t="s">
        <v>72</v>
      </c>
      <c r="O1272" s="232"/>
      <c r="P1272" s="233" t="s">
        <v>73</v>
      </c>
      <c r="Q1272" s="234"/>
      <c r="R1272" s="30"/>
      <c r="S1272" s="227" t="s">
        <v>74</v>
      </c>
      <c r="T1272" s="228"/>
      <c r="U1272" s="229" t="s">
        <v>75</v>
      </c>
      <c r="V1272" s="230"/>
      <c r="W1272" s="8"/>
      <c r="X1272" s="231" t="s">
        <v>76</v>
      </c>
      <c r="Y1272" s="232"/>
      <c r="Z1272" s="233" t="s">
        <v>77</v>
      </c>
      <c r="AA1272" s="234"/>
      <c r="AB1272" s="8"/>
      <c r="AC1272" s="231" t="s">
        <v>78</v>
      </c>
      <c r="AD1272" s="232"/>
      <c r="AE1272" s="233" t="s">
        <v>17</v>
      </c>
      <c r="AF1272" s="234"/>
      <c r="AG1272" s="8"/>
      <c r="AH1272" s="231" t="s">
        <v>79</v>
      </c>
      <c r="AI1272" s="232"/>
      <c r="AJ1272" s="233" t="s">
        <v>80</v>
      </c>
      <c r="AK1272" s="234"/>
      <c r="AL1272" s="8"/>
      <c r="AM1272" s="52" t="s">
        <v>84</v>
      </c>
      <c r="AO1272" s="150" t="s">
        <v>85</v>
      </c>
      <c r="AP1272" s="149"/>
      <c r="AQ1272" s="44"/>
      <c r="AR1272" s="44"/>
      <c r="AS1272" s="44"/>
      <c r="AT1272" s="44"/>
    </row>
    <row r="1273" spans="2:46" ht="18.649999999999999" customHeight="1" thickTop="1" thickBot="1">
      <c r="D1273" s="37">
        <v>0</v>
      </c>
      <c r="E1273" s="41">
        <v>0</v>
      </c>
      <c r="F1273" s="39">
        <v>1</v>
      </c>
      <c r="G1273" s="40">
        <v>0</v>
      </c>
      <c r="I1273" s="37">
        <v>0</v>
      </c>
      <c r="J1273" s="41">
        <f t="shared" ref="J1273" si="4145">IF(0=(1-$J$8*$K$8*$B1270^2),10^14,$B1270*$K$8/(1-$J$8*$K$8*$B1270^2))</f>
        <v>-0.30235090971776846</v>
      </c>
      <c r="K1273" s="39">
        <v>1</v>
      </c>
      <c r="L1273" s="40">
        <v>0</v>
      </c>
      <c r="N1273" s="37">
        <f t="shared" ref="N1273" si="4146">D1273*I1270+F1273*I1273-E1273*J1270-G1273*J1273</f>
        <v>0</v>
      </c>
      <c r="O1273" s="41">
        <f t="shared" ref="O1273" si="4147">(D1273*J1270+E1273*I1270+F1273*J1273+G1273*I1273)</f>
        <v>-0.30235090971776846</v>
      </c>
      <c r="P1273" s="39">
        <f t="shared" ref="P1273" si="4148">D1273*K1270+F1273*K1273-E1273*L1270-G1273*L1273</f>
        <v>1</v>
      </c>
      <c r="Q1273" s="40">
        <f t="shared" ref="Q1273" si="4149">(D1273*L1270+E1273*K1270+F1273*L1273+G1273*K1273)</f>
        <v>0</v>
      </c>
      <c r="S1273" s="37">
        <v>0</v>
      </c>
      <c r="T1273" s="41">
        <v>0</v>
      </c>
      <c r="U1273" s="39">
        <v>1</v>
      </c>
      <c r="V1273" s="40">
        <v>0</v>
      </c>
      <c r="X1273" s="37">
        <f t="shared" ref="X1273" si="4150">N1273*S1270+P1273*S1273-O1273*T1270-Q1273*T1273</f>
        <v>0</v>
      </c>
      <c r="Y1273" s="41">
        <f t="shared" ref="Y1273" si="4151">(N1273*T1270+O1273*S1270+P1273*T1273+Q1273*S1273)</f>
        <v>-0.30235090971776846</v>
      </c>
      <c r="Z1273" s="39">
        <f t="shared" ref="Z1273" si="4152">N1273*U1270+P1273*U1273-O1273*V1270-Q1273*V1273</f>
        <v>0.89602285116304725</v>
      </c>
      <c r="AA1273" s="40">
        <f t="shared" ref="AA1273" si="4153">(N1273*V1270+O1273*U1270+P1273*V1273+Q1273*U1273)</f>
        <v>0</v>
      </c>
      <c r="AB1273" s="8"/>
      <c r="AC1273" s="37">
        <v>0</v>
      </c>
      <c r="AD1273" s="40">
        <f>-1/($AD$8*$B1270)</f>
        <v>-0.22196428571428567</v>
      </c>
      <c r="AE1273" s="39">
        <v>1</v>
      </c>
      <c r="AF1273" s="40">
        <v>0</v>
      </c>
      <c r="AH1273" s="37">
        <f>X1273*AC1270+Z1273*AC1273-Y1273*AD1270-AA1273*AD1273</f>
        <v>0</v>
      </c>
      <c r="AI1273" s="41">
        <f>(X1273*AD1270+Y1273*AC1270+Z1273*AD1273+AA1273*AC1273)</f>
        <v>-0.50123598185985196</v>
      </c>
      <c r="AJ1273" s="39">
        <f>X1273*AE1270+Z1273*AE1273-Y1273*AF1270-AA1273*AF1273</f>
        <v>0.89602285116304725</v>
      </c>
      <c r="AK1273" s="40">
        <f>(X1273*AF1270+Y1273*AE1270+Z1273*AF1273+AA1273*AE1273)</f>
        <v>0</v>
      </c>
      <c r="AL1273" s="8"/>
      <c r="AM1273" s="54">
        <f t="shared" ref="AM1273" si="4154">(180/PI())*ATAN(-1*(($AH1261*AI1270+AK1270+$AH$8*AI1273+AK1273)/($AH$8*AH1270+AJ1270+$AH$8*AH1273+AJ1273)))</f>
        <v>30.066704703754496</v>
      </c>
      <c r="AO1273" s="151">
        <f t="shared" ref="AO1273" si="4155">20*LOG(((($AH$8*AH1270+AJ1270-$AH$8*AH1273-AJ1273)^2+($AH$8*AI1270+AK1270-$AH$8*AI1273-AK1273)^2)/(($AH$8*AH1270+AJ1270+$AH$8*AH1273+AJ1273)^2+($AH$8*AI1270+AK1270+$AH$8*AI1273+AK1273)^2))^0.5)</f>
        <v>-30.407861222976376</v>
      </c>
      <c r="AP1273" s="149"/>
      <c r="AQ1273" s="44"/>
      <c r="AR1273" s="44"/>
      <c r="AS1273" s="44"/>
      <c r="AT1273" s="44"/>
    </row>
    <row r="1274" spans="2:46" ht="18.649999999999999" customHeight="1">
      <c r="AO1274" s="48"/>
    </row>
    <row r="1275" spans="2:46" ht="18.649999999999999" customHeight="1" thickBot="1">
      <c r="E1275" s="29" t="s">
        <v>9</v>
      </c>
      <c r="J1275" s="29" t="s">
        <v>10</v>
      </c>
      <c r="O1275" s="29" t="s">
        <v>11</v>
      </c>
      <c r="T1275" s="29" t="s">
        <v>12</v>
      </c>
      <c r="Y1275" s="29" t="s">
        <v>13</v>
      </c>
      <c r="AD1275" s="29" t="s">
        <v>12</v>
      </c>
      <c r="AI1275" s="29" t="s">
        <v>81</v>
      </c>
    </row>
    <row r="1276" spans="2:46" ht="18.649999999999999" customHeight="1" thickBot="1">
      <c r="B1276" s="28"/>
      <c r="D1276" s="227" t="s">
        <v>70</v>
      </c>
      <c r="E1276" s="228"/>
      <c r="F1276" s="229" t="s">
        <v>71</v>
      </c>
      <c r="G1276" s="230"/>
      <c r="H1276" s="203"/>
      <c r="I1276" s="231" t="s">
        <v>15</v>
      </c>
      <c r="J1276" s="232"/>
      <c r="K1276" s="233" t="s">
        <v>16</v>
      </c>
      <c r="L1276" s="234"/>
      <c r="M1276" s="30"/>
      <c r="N1276" s="231" t="s">
        <v>72</v>
      </c>
      <c r="O1276" s="232"/>
      <c r="P1276" s="233" t="s">
        <v>73</v>
      </c>
      <c r="Q1276" s="234"/>
      <c r="R1276" s="30"/>
      <c r="S1276" s="227" t="s">
        <v>74</v>
      </c>
      <c r="T1276" s="228"/>
      <c r="U1276" s="229" t="s">
        <v>75</v>
      </c>
      <c r="V1276" s="230"/>
      <c r="W1276" s="8"/>
      <c r="X1276" s="231" t="s">
        <v>76</v>
      </c>
      <c r="Y1276" s="232"/>
      <c r="Z1276" s="233" t="s">
        <v>77</v>
      </c>
      <c r="AA1276" s="234"/>
      <c r="AB1276" s="8"/>
      <c r="AC1276" s="231" t="s">
        <v>78</v>
      </c>
      <c r="AD1276" s="232"/>
      <c r="AE1276" s="233" t="s">
        <v>17</v>
      </c>
      <c r="AF1276" s="234"/>
      <c r="AG1276" s="8"/>
      <c r="AH1276" s="231" t="s">
        <v>79</v>
      </c>
      <c r="AI1276" s="232"/>
      <c r="AJ1276" s="233" t="s">
        <v>80</v>
      </c>
      <c r="AK1276" s="234"/>
      <c r="AL1276" s="8"/>
      <c r="AM1276" s="35" t="s">
        <v>82</v>
      </c>
      <c r="AO1276" s="147" t="s">
        <v>83</v>
      </c>
      <c r="AP1276" s="4"/>
      <c r="AQ1276" s="44"/>
      <c r="AR1276" s="44"/>
      <c r="AS1276" s="44"/>
      <c r="AT1276" s="44"/>
    </row>
    <row r="1277" spans="2:46" ht="18.649999999999999" customHeight="1" thickTop="1" thickBot="1">
      <c r="B1277" s="55">
        <v>3.66</v>
      </c>
      <c r="D1277" s="37">
        <v>1</v>
      </c>
      <c r="E1277" s="38">
        <v>0</v>
      </c>
      <c r="F1277" s="39">
        <v>0</v>
      </c>
      <c r="G1277" s="40">
        <f t="shared" ref="G1277" si="4156">-1/($E$8*$B1277)</f>
        <v>-0.17463934426229505</v>
      </c>
      <c r="I1277" s="37">
        <v>1</v>
      </c>
      <c r="J1277" s="41">
        <v>0</v>
      </c>
      <c r="K1277" s="39">
        <v>0</v>
      </c>
      <c r="L1277" s="40">
        <v>0</v>
      </c>
      <c r="N1277" s="37">
        <f t="shared" ref="N1277" si="4157">D1277*I1277+F1277*I1280-E1277*J1277-G1277*J1280</f>
        <v>0.94749544473824687</v>
      </c>
      <c r="O1277" s="41">
        <f t="shared" ref="O1277" si="4158">(D1277*J1277+E1277*I1277+F1277*J1280+G1277*I1280)</f>
        <v>0</v>
      </c>
      <c r="P1277" s="39">
        <f t="shared" ref="P1277" si="4159">D1277*K1277+F1277*K1280-E1277*L1277-G1277*L1280</f>
        <v>0</v>
      </c>
      <c r="Q1277" s="40">
        <f t="shared" ref="Q1277" si="4160">(D1277*L1277+E1277*K1277+F1277*L1280+G1277*K1280)</f>
        <v>-0.17463934426229505</v>
      </c>
      <c r="S1277" s="37">
        <v>1</v>
      </c>
      <c r="T1277" s="38">
        <v>0</v>
      </c>
      <c r="U1277" s="39">
        <v>0</v>
      </c>
      <c r="V1277" s="40">
        <f t="shared" ref="V1277" si="4161">-1/($T$8*$B1277)</f>
        <v>-0.34201639344262286</v>
      </c>
      <c r="X1277" s="37">
        <f t="shared" ref="X1277" si="4162">N1277*S1277+P1277*S1280-O1277*T1277-Q1277*T1280</f>
        <v>0.94749544473824687</v>
      </c>
      <c r="Y1277" s="41">
        <f t="shared" ref="Y1277" si="4163">(N1277*T1277+O1277*S1277+P1277*T1280+Q1277*S1280)</f>
        <v>0</v>
      </c>
      <c r="Z1277" s="39">
        <f t="shared" ref="Z1277" si="4164">N1277*U1277+P1277*U1280-O1277*V1277-Q1277*V1280</f>
        <v>0</v>
      </c>
      <c r="AA1277" s="40">
        <f t="shared" ref="AA1277" si="4165">(N1277*V1277+O1277*U1277+P1277*V1280+Q1277*U1280)</f>
        <v>-0.49869831907498419</v>
      </c>
      <c r="AB1277" s="8"/>
      <c r="AC1277" s="37">
        <v>1</v>
      </c>
      <c r="AD1277" s="38">
        <v>0</v>
      </c>
      <c r="AE1277" s="39">
        <v>0</v>
      </c>
      <c r="AF1277" s="40">
        <v>0</v>
      </c>
      <c r="AH1277" s="37">
        <f>X1277*AC1277+Z1277*AC1280-Y1277*AD1277-AA1277*AD1280</f>
        <v>0.8374071095205875</v>
      </c>
      <c r="AI1277" s="41">
        <f>(X1277*AD1277+Y1277*AC1277+Z1277*AD1280+AA1277*AC1280)</f>
        <v>0</v>
      </c>
      <c r="AJ1277" s="39">
        <f>X1277*AE1277+Z1277*AE1280-Y1277*AF1277-AA1277*AF1280</f>
        <v>0</v>
      </c>
      <c r="AK1277" s="40">
        <f>(X1277*AF1277+Y1277*AE1277+Z1277*AF1280+AA1277*AE1280)</f>
        <v>-0.49869831907498419</v>
      </c>
      <c r="AL1277" s="8"/>
      <c r="AM1277" s="43">
        <f t="shared" ref="AM1277" si="4166">20*LOG((2*$AH$8)/(($AH$8*AH1277+AJ1277+$AH$8*AH1280+AJ1280)^2+($AH$8*AI1277+AK1277+$AH$8*AI1280+AK1280)^2)^0.5)</f>
        <v>-3.8766417828599896E-3</v>
      </c>
      <c r="AO1277" s="148">
        <f t="shared" ref="AO1277" si="4167">((AH1277^2+AI1277^2)/(AH1280^2+AI1280^2))^0.5</f>
        <v>1.6791865769213419</v>
      </c>
      <c r="AP1277" s="4"/>
      <c r="AQ1277" s="44"/>
      <c r="AR1277" s="44"/>
      <c r="AS1277" s="44"/>
      <c r="AT1277" s="44"/>
    </row>
    <row r="1278" spans="2:46" ht="18.649999999999999" customHeight="1" thickBot="1">
      <c r="D1278" s="45"/>
      <c r="G1278" s="46"/>
      <c r="I1278" s="45"/>
      <c r="L1278" s="46"/>
      <c r="N1278" s="45"/>
      <c r="Q1278" s="46"/>
      <c r="S1278" s="45"/>
      <c r="V1278" s="46"/>
      <c r="X1278" s="45"/>
      <c r="AA1278" s="46"/>
      <c r="AC1278" s="45"/>
      <c r="AF1278" s="46"/>
      <c r="AH1278" s="45"/>
      <c r="AK1278" s="46"/>
      <c r="AO1278" s="149"/>
      <c r="AP1278" s="149"/>
      <c r="AQ1278" s="44"/>
      <c r="AR1278" s="44"/>
      <c r="AS1278" s="44"/>
      <c r="AT1278" s="44"/>
    </row>
    <row r="1279" spans="2:46" ht="18.649999999999999" customHeight="1" thickBot="1">
      <c r="D1279" s="227" t="s">
        <v>70</v>
      </c>
      <c r="E1279" s="228"/>
      <c r="F1279" s="229" t="s">
        <v>71</v>
      </c>
      <c r="G1279" s="230"/>
      <c r="H1279" s="203"/>
      <c r="I1279" s="231" t="s">
        <v>15</v>
      </c>
      <c r="J1279" s="232"/>
      <c r="K1279" s="233" t="s">
        <v>16</v>
      </c>
      <c r="L1279" s="234"/>
      <c r="M1279" s="30"/>
      <c r="N1279" s="231" t="s">
        <v>72</v>
      </c>
      <c r="O1279" s="232"/>
      <c r="P1279" s="233" t="s">
        <v>73</v>
      </c>
      <c r="Q1279" s="234"/>
      <c r="R1279" s="30"/>
      <c r="S1279" s="227" t="s">
        <v>74</v>
      </c>
      <c r="T1279" s="228"/>
      <c r="U1279" s="229" t="s">
        <v>75</v>
      </c>
      <c r="V1279" s="230"/>
      <c r="W1279" s="8"/>
      <c r="X1279" s="231" t="s">
        <v>76</v>
      </c>
      <c r="Y1279" s="232"/>
      <c r="Z1279" s="233" t="s">
        <v>77</v>
      </c>
      <c r="AA1279" s="234"/>
      <c r="AB1279" s="8"/>
      <c r="AC1279" s="231" t="s">
        <v>78</v>
      </c>
      <c r="AD1279" s="232"/>
      <c r="AE1279" s="233" t="s">
        <v>17</v>
      </c>
      <c r="AF1279" s="234"/>
      <c r="AG1279" s="8"/>
      <c r="AH1279" s="231" t="s">
        <v>79</v>
      </c>
      <c r="AI1279" s="232"/>
      <c r="AJ1279" s="233" t="s">
        <v>80</v>
      </c>
      <c r="AK1279" s="234"/>
      <c r="AL1279" s="8"/>
      <c r="AM1279" s="52" t="s">
        <v>84</v>
      </c>
      <c r="AO1279" s="150" t="s">
        <v>85</v>
      </c>
      <c r="AP1279" s="149"/>
      <c r="AQ1279" s="44"/>
      <c r="AR1279" s="44"/>
      <c r="AS1279" s="44"/>
      <c r="AT1279" s="44"/>
    </row>
    <row r="1280" spans="2:46" ht="18.649999999999999" customHeight="1" thickTop="1" thickBot="1">
      <c r="D1280" s="37">
        <v>0</v>
      </c>
      <c r="E1280" s="41">
        <v>0</v>
      </c>
      <c r="F1280" s="39">
        <v>1</v>
      </c>
      <c r="G1280" s="40">
        <v>0</v>
      </c>
      <c r="I1280" s="37">
        <v>0</v>
      </c>
      <c r="J1280" s="41">
        <f t="shared" ref="J1280" si="4168">IF(0=(1-$J$8*$K$8*$B1277^2),10^14,$B1277*$K$8/(1-$J$8*$K$8*$B1277^2))</f>
        <v>-0.30064562761353031</v>
      </c>
      <c r="K1280" s="39">
        <v>1</v>
      </c>
      <c r="L1280" s="40">
        <v>0</v>
      </c>
      <c r="N1280" s="37">
        <f t="shared" ref="N1280" si="4169">D1280*I1277+F1280*I1280-E1280*J1277-G1280*J1280</f>
        <v>0</v>
      </c>
      <c r="O1280" s="41">
        <f t="shared" ref="O1280" si="4170">(D1280*J1277+E1280*I1277+F1280*J1280+G1280*I1280)</f>
        <v>-0.30064562761353031</v>
      </c>
      <c r="P1280" s="39">
        <f t="shared" ref="P1280" si="4171">D1280*K1277+F1280*K1280-E1280*L1277-G1280*L1280</f>
        <v>1</v>
      </c>
      <c r="Q1280" s="40">
        <f t="shared" ref="Q1280" si="4172">(D1280*L1277+E1280*K1277+F1280*L1280+G1280*K1280)</f>
        <v>0</v>
      </c>
      <c r="S1280" s="37">
        <v>0</v>
      </c>
      <c r="T1280" s="41">
        <v>0</v>
      </c>
      <c r="U1280" s="39">
        <v>1</v>
      </c>
      <c r="V1280" s="40">
        <v>0</v>
      </c>
      <c r="X1280" s="37">
        <f t="shared" ref="X1280" si="4173">N1280*S1277+P1280*S1280-O1280*T1277-Q1280*T1280</f>
        <v>0</v>
      </c>
      <c r="Y1280" s="41">
        <f t="shared" ref="Y1280" si="4174">(N1280*T1277+O1280*S1277+P1280*T1280+Q1280*S1280)</f>
        <v>-0.30064562761353031</v>
      </c>
      <c r="Z1280" s="39">
        <f t="shared" ref="Z1280" si="4175">N1280*U1277+P1280*U1280-O1280*V1277-Q1280*V1280</f>
        <v>0.89717426673932654</v>
      </c>
      <c r="AA1280" s="40">
        <f t="shared" ref="AA1280" si="4176">(N1280*V1277+O1280*U1277+P1280*V1280+Q1280*U1280)</f>
        <v>0</v>
      </c>
      <c r="AB1280" s="8"/>
      <c r="AC1280" s="37">
        <v>0</v>
      </c>
      <c r="AD1280" s="40">
        <f>-1/($AD$8*$B1277)</f>
        <v>-0.22075136612021856</v>
      </c>
      <c r="AE1280" s="39">
        <v>1</v>
      </c>
      <c r="AF1280" s="40">
        <v>0</v>
      </c>
      <c r="AH1280" s="37">
        <f>X1280*AC1277+Z1280*AC1280-Y1280*AD1277-AA1280*AD1280</f>
        <v>0</v>
      </c>
      <c r="AI1280" s="41">
        <f>(X1280*AD1277+Y1280*AC1277+Z1280*AD1280+AA1280*AC1280)</f>
        <v>-0.49869807264414201</v>
      </c>
      <c r="AJ1280" s="39">
        <f>X1280*AE1277+Z1280*AE1280-Y1280*AF1277-AA1280*AF1280</f>
        <v>0.89717426673932654</v>
      </c>
      <c r="AK1280" s="40">
        <f>(X1280*AF1277+Y1280*AE1277+Z1280*AF1280+AA1280*AE1280)</f>
        <v>0</v>
      </c>
      <c r="AL1280" s="8"/>
      <c r="AM1280" s="54">
        <f t="shared" ref="AM1280" si="4177">(180/PI())*ATAN(-1*(($AH1268*AI1277+AK1277+$AH$8*AI1280+AK1280)/($AH$8*AH1277+AJ1277+$AH$8*AH1280+AJ1280)))</f>
        <v>29.899202217639935</v>
      </c>
      <c r="AO1280" s="151">
        <f t="shared" ref="AO1280" si="4178">20*LOG(((($AH$8*AH1277+AJ1277-$AH$8*AH1280-AJ1280)^2+($AH$8*AI1277+AK1277-$AH$8*AI1280-AK1280)^2)/(($AH$8*AH1277+AJ1277+$AH$8*AH1280+AJ1280)^2+($AH$8*AI1277+AK1277+$AH$8*AI1280+AK1280)^2))^0.5)</f>
        <v>-30.495224566498372</v>
      </c>
      <c r="AP1280" s="149"/>
      <c r="AQ1280" s="44"/>
      <c r="AR1280" s="44"/>
      <c r="AS1280" s="44"/>
      <c r="AT1280" s="44"/>
    </row>
    <row r="1281" spans="2:46" ht="18.649999999999999" customHeight="1">
      <c r="AO1281" s="48"/>
    </row>
    <row r="1282" spans="2:46" ht="18.649999999999999" customHeight="1" thickBot="1">
      <c r="E1282" s="29" t="s">
        <v>9</v>
      </c>
      <c r="J1282" s="29" t="s">
        <v>10</v>
      </c>
      <c r="O1282" s="29" t="s">
        <v>11</v>
      </c>
      <c r="T1282" s="29" t="s">
        <v>12</v>
      </c>
      <c r="Y1282" s="29" t="s">
        <v>13</v>
      </c>
      <c r="AD1282" s="29" t="s">
        <v>12</v>
      </c>
      <c r="AI1282" s="29" t="s">
        <v>81</v>
      </c>
    </row>
    <row r="1283" spans="2:46" ht="18.649999999999999" customHeight="1" thickBot="1">
      <c r="B1283" s="28"/>
      <c r="D1283" s="227" t="s">
        <v>70</v>
      </c>
      <c r="E1283" s="228"/>
      <c r="F1283" s="229" t="s">
        <v>71</v>
      </c>
      <c r="G1283" s="230"/>
      <c r="H1283" s="203"/>
      <c r="I1283" s="231" t="s">
        <v>15</v>
      </c>
      <c r="J1283" s="232"/>
      <c r="K1283" s="233" t="s">
        <v>16</v>
      </c>
      <c r="L1283" s="234"/>
      <c r="M1283" s="30"/>
      <c r="N1283" s="231" t="s">
        <v>72</v>
      </c>
      <c r="O1283" s="232"/>
      <c r="P1283" s="233" t="s">
        <v>73</v>
      </c>
      <c r="Q1283" s="234"/>
      <c r="R1283" s="30"/>
      <c r="S1283" s="227" t="s">
        <v>74</v>
      </c>
      <c r="T1283" s="228"/>
      <c r="U1283" s="229" t="s">
        <v>75</v>
      </c>
      <c r="V1283" s="230"/>
      <c r="W1283" s="8"/>
      <c r="X1283" s="231" t="s">
        <v>76</v>
      </c>
      <c r="Y1283" s="232"/>
      <c r="Z1283" s="233" t="s">
        <v>77</v>
      </c>
      <c r="AA1283" s="234"/>
      <c r="AB1283" s="8"/>
      <c r="AC1283" s="231" t="s">
        <v>78</v>
      </c>
      <c r="AD1283" s="232"/>
      <c r="AE1283" s="233" t="s">
        <v>17</v>
      </c>
      <c r="AF1283" s="234"/>
      <c r="AG1283" s="8"/>
      <c r="AH1283" s="231" t="s">
        <v>79</v>
      </c>
      <c r="AI1283" s="232"/>
      <c r="AJ1283" s="233" t="s">
        <v>80</v>
      </c>
      <c r="AK1283" s="234"/>
      <c r="AL1283" s="8"/>
      <c r="AM1283" s="35" t="s">
        <v>82</v>
      </c>
      <c r="AO1283" s="147" t="s">
        <v>83</v>
      </c>
      <c r="AP1283" s="4"/>
      <c r="AQ1283" s="44"/>
      <c r="AR1283" s="44"/>
      <c r="AS1283" s="44"/>
      <c r="AT1283" s="44"/>
    </row>
    <row r="1284" spans="2:46" ht="18.649999999999999" customHeight="1" thickTop="1" thickBot="1">
      <c r="B1284" s="55">
        <v>3.68</v>
      </c>
      <c r="D1284" s="37">
        <v>1</v>
      </c>
      <c r="E1284" s="38">
        <v>0</v>
      </c>
      <c r="F1284" s="39">
        <v>0</v>
      </c>
      <c r="G1284" s="40">
        <f t="shared" ref="G1284" si="4179">-1/($E$8*$B1284)</f>
        <v>-0.17369021739130433</v>
      </c>
      <c r="I1284" s="37">
        <v>1</v>
      </c>
      <c r="J1284" s="41">
        <v>0</v>
      </c>
      <c r="K1284" s="39">
        <v>0</v>
      </c>
      <c r="L1284" s="40">
        <v>0</v>
      </c>
      <c r="N1284" s="37">
        <f t="shared" ref="N1284" si="4180">D1284*I1284+F1284*I1287-E1284*J1284-G1284*J1287</f>
        <v>0.94807361465071804</v>
      </c>
      <c r="O1284" s="41">
        <f t="shared" ref="O1284" si="4181">(D1284*J1284+E1284*I1284+F1284*J1287+G1284*I1287)</f>
        <v>0</v>
      </c>
      <c r="P1284" s="39">
        <f t="shared" ref="P1284" si="4182">D1284*K1284+F1284*K1287-E1284*L1284-G1284*L1287</f>
        <v>0</v>
      </c>
      <c r="Q1284" s="40">
        <f t="shared" ref="Q1284" si="4183">(D1284*L1284+E1284*K1284+F1284*L1287+G1284*K1287)</f>
        <v>-0.17369021739130433</v>
      </c>
      <c r="S1284" s="37">
        <v>1</v>
      </c>
      <c r="T1284" s="38">
        <v>0</v>
      </c>
      <c r="U1284" s="39">
        <v>0</v>
      </c>
      <c r="V1284" s="40">
        <f t="shared" ref="V1284" si="4184">-1/($T$8*$B1284)</f>
        <v>-0.34015760869565215</v>
      </c>
      <c r="X1284" s="37">
        <f t="shared" ref="X1284" si="4185">N1284*S1284+P1284*S1287-O1284*T1284-Q1284*T1287</f>
        <v>0.94807361465071804</v>
      </c>
      <c r="Y1284" s="41">
        <f t="shared" ref="Y1284" si="4186">(N1284*T1284+O1284*S1284+P1284*T1287+Q1284*S1287)</f>
        <v>0</v>
      </c>
      <c r="Z1284" s="39">
        <f t="shared" ref="Z1284" si="4187">N1284*U1284+P1284*U1287-O1284*V1284-Q1284*V1287</f>
        <v>0</v>
      </c>
      <c r="AA1284" s="40">
        <f t="shared" ref="AA1284" si="4188">(N1284*V1284+O1284*U1284+P1284*V1287+Q1284*U1287)</f>
        <v>-0.49618467101833574</v>
      </c>
      <c r="AB1284" s="8"/>
      <c r="AC1284" s="37">
        <v>1</v>
      </c>
      <c r="AD1284" s="38">
        <v>0</v>
      </c>
      <c r="AE1284" s="39">
        <v>0</v>
      </c>
      <c r="AF1284" s="40">
        <v>0</v>
      </c>
      <c r="AH1284" s="37">
        <f>X1284*AC1284+Z1284*AC1287-Y1284*AD1284-AA1284*AD1287</f>
        <v>0.83913546113189619</v>
      </c>
      <c r="AI1284" s="41">
        <f>(X1284*AD1284+Y1284*AC1284+Z1284*AD1287+AA1284*AC1287)</f>
        <v>0</v>
      </c>
      <c r="AJ1284" s="39">
        <f>X1284*AE1284+Z1284*AE1287-Y1284*AF1284-AA1284*AF1287</f>
        <v>0</v>
      </c>
      <c r="AK1284" s="40">
        <f>(X1284*AF1284+Y1284*AE1284+Z1284*AF1287+AA1284*AE1287)</f>
        <v>-0.49618467101833574</v>
      </c>
      <c r="AL1284" s="8"/>
      <c r="AM1284" s="43">
        <f t="shared" ref="AM1284" si="4189">20*LOG((2*$AH$8)/(($AH$8*AH1284+AJ1284+$AH$8*AH1287+AJ1287)^2+($AH$8*AI1284+AK1284+$AH$8*AI1287+AK1287)^2)^0.5)</f>
        <v>-3.7997379110792534E-3</v>
      </c>
      <c r="AO1284" s="148">
        <f t="shared" ref="AO1284" si="4190">((AH1284^2+AI1284^2)/(AH1287^2+AI1287^2))^0.5</f>
        <v>1.6911765317909995</v>
      </c>
      <c r="AP1284" s="4"/>
      <c r="AQ1284" s="44"/>
      <c r="AR1284" s="44"/>
      <c r="AS1284" s="44"/>
      <c r="AT1284" s="44"/>
    </row>
    <row r="1285" spans="2:46" ht="18.649999999999999" customHeight="1" thickBot="1">
      <c r="D1285" s="45"/>
      <c r="G1285" s="46"/>
      <c r="I1285" s="45"/>
      <c r="L1285" s="46"/>
      <c r="N1285" s="45"/>
      <c r="Q1285" s="46"/>
      <c r="S1285" s="45"/>
      <c r="V1285" s="46"/>
      <c r="X1285" s="45"/>
      <c r="AA1285" s="46"/>
      <c r="AC1285" s="45"/>
      <c r="AF1285" s="46"/>
      <c r="AH1285" s="45"/>
      <c r="AK1285" s="46"/>
      <c r="AO1285" s="149"/>
      <c r="AP1285" s="149"/>
      <c r="AQ1285" s="44"/>
      <c r="AR1285" s="44"/>
      <c r="AS1285" s="44"/>
      <c r="AT1285" s="44"/>
    </row>
    <row r="1286" spans="2:46" ht="18.649999999999999" customHeight="1" thickBot="1">
      <c r="D1286" s="227" t="s">
        <v>70</v>
      </c>
      <c r="E1286" s="228"/>
      <c r="F1286" s="229" t="s">
        <v>71</v>
      </c>
      <c r="G1286" s="230"/>
      <c r="H1286" s="203"/>
      <c r="I1286" s="231" t="s">
        <v>15</v>
      </c>
      <c r="J1286" s="232"/>
      <c r="K1286" s="233" t="s">
        <v>16</v>
      </c>
      <c r="L1286" s="234"/>
      <c r="M1286" s="30"/>
      <c r="N1286" s="231" t="s">
        <v>72</v>
      </c>
      <c r="O1286" s="232"/>
      <c r="P1286" s="233" t="s">
        <v>73</v>
      </c>
      <c r="Q1286" s="234"/>
      <c r="R1286" s="30"/>
      <c r="S1286" s="227" t="s">
        <v>74</v>
      </c>
      <c r="T1286" s="228"/>
      <c r="U1286" s="229" t="s">
        <v>75</v>
      </c>
      <c r="V1286" s="230"/>
      <c r="W1286" s="8"/>
      <c r="X1286" s="231" t="s">
        <v>76</v>
      </c>
      <c r="Y1286" s="232"/>
      <c r="Z1286" s="233" t="s">
        <v>77</v>
      </c>
      <c r="AA1286" s="234"/>
      <c r="AB1286" s="8"/>
      <c r="AC1286" s="231" t="s">
        <v>78</v>
      </c>
      <c r="AD1286" s="232"/>
      <c r="AE1286" s="233" t="s">
        <v>17</v>
      </c>
      <c r="AF1286" s="234"/>
      <c r="AG1286" s="8"/>
      <c r="AH1286" s="231" t="s">
        <v>79</v>
      </c>
      <c r="AI1286" s="232"/>
      <c r="AJ1286" s="233" t="s">
        <v>80</v>
      </c>
      <c r="AK1286" s="234"/>
      <c r="AL1286" s="8"/>
      <c r="AM1286" s="52" t="s">
        <v>84</v>
      </c>
      <c r="AO1286" s="150" t="s">
        <v>85</v>
      </c>
      <c r="AP1286" s="149"/>
      <c r="AQ1286" s="44"/>
      <c r="AR1286" s="44"/>
      <c r="AS1286" s="44"/>
      <c r="AT1286" s="44"/>
    </row>
    <row r="1287" spans="2:46" ht="18.649999999999999" customHeight="1" thickTop="1" thickBot="1">
      <c r="D1287" s="37">
        <v>0</v>
      </c>
      <c r="E1287" s="41">
        <v>0</v>
      </c>
      <c r="F1287" s="39">
        <v>1</v>
      </c>
      <c r="G1287" s="40">
        <v>0</v>
      </c>
      <c r="I1287" s="37">
        <v>0</v>
      </c>
      <c r="J1287" s="41">
        <f t="shared" ref="J1287" si="4191">IF(0=(1-$J$8*$K$8*$B1284^2),10^14,$B1284*$K$8/(1-$J$8*$K$8*$B1284^2))</f>
        <v>-0.29895975794824214</v>
      </c>
      <c r="K1287" s="39">
        <v>1</v>
      </c>
      <c r="L1287" s="40">
        <v>0</v>
      </c>
      <c r="N1287" s="37">
        <f t="shared" ref="N1287" si="4192">D1287*I1284+F1287*I1287-E1287*J1284-G1287*J1287</f>
        <v>0</v>
      </c>
      <c r="O1287" s="41">
        <f t="shared" ref="O1287" si="4193">(D1287*J1284+E1287*I1284+F1287*J1287+G1287*I1287)</f>
        <v>-0.29895975794824214</v>
      </c>
      <c r="P1287" s="39">
        <f t="shared" ref="P1287" si="4194">D1287*K1284+F1287*K1287-E1287*L1284-G1287*L1287</f>
        <v>1</v>
      </c>
      <c r="Q1287" s="40">
        <f t="shared" ref="Q1287" si="4195">(D1287*L1284+E1287*K1284+F1287*L1287+G1287*K1287)</f>
        <v>0</v>
      </c>
      <c r="S1287" s="37">
        <v>0</v>
      </c>
      <c r="T1287" s="41">
        <v>0</v>
      </c>
      <c r="U1287" s="39">
        <v>1</v>
      </c>
      <c r="V1287" s="40">
        <v>0</v>
      </c>
      <c r="X1287" s="37">
        <f t="shared" ref="X1287" si="4196">N1287*S1284+P1287*S1287-O1287*T1284-Q1287*T1287</f>
        <v>0</v>
      </c>
      <c r="Y1287" s="41">
        <f t="shared" ref="Y1287" si="4197">(N1287*T1284+O1287*S1284+P1287*T1287+Q1287*S1287)</f>
        <v>-0.29895975794824214</v>
      </c>
      <c r="Z1287" s="39">
        <f t="shared" ref="Z1287" si="4198">N1287*U1284+P1287*U1287-O1287*V1284-Q1287*V1287</f>
        <v>0.89830656364009498</v>
      </c>
      <c r="AA1287" s="40">
        <f t="shared" ref="AA1287" si="4199">(N1287*V1284+O1287*U1284+P1287*V1287+Q1287*U1287)</f>
        <v>0</v>
      </c>
      <c r="AB1287" s="8"/>
      <c r="AC1287" s="37">
        <v>0</v>
      </c>
      <c r="AD1287" s="40">
        <f>-1/($AD$8*$B1284)</f>
        <v>-0.21955163043478257</v>
      </c>
      <c r="AE1287" s="39">
        <v>1</v>
      </c>
      <c r="AF1287" s="40">
        <v>0</v>
      </c>
      <c r="AH1287" s="37">
        <f>X1287*AC1284+Z1287*AC1287-Y1287*AD1284-AA1287*AD1287</f>
        <v>0</v>
      </c>
      <c r="AI1287" s="41">
        <f>(X1287*AD1284+Y1287*AC1284+Z1287*AD1287+AA1287*AC1287)</f>
        <v>-0.49618442862569179</v>
      </c>
      <c r="AJ1287" s="39">
        <f>X1287*AE1284+Z1287*AE1287-Y1287*AF1284-AA1287*AF1287</f>
        <v>0.89830656364009498</v>
      </c>
      <c r="AK1287" s="40">
        <f>(X1287*AF1284+Y1287*AE1284+Z1287*AF1287+AA1287*AE1287)</f>
        <v>0</v>
      </c>
      <c r="AL1287" s="8"/>
      <c r="AM1287" s="54">
        <f t="shared" ref="AM1287" si="4200">(180/PI())*ATAN(-1*(($AH1275*AI1284+AK1284+$AH$8*AI1287+AK1287)/($AH$8*AH1284+AJ1284+$AH$8*AH1287+AJ1287)))</f>
        <v>29.73357100526221</v>
      </c>
      <c r="AO1287" s="151">
        <f t="shared" ref="AO1287" si="4201">20*LOG(((($AH$8*AH1284+AJ1284-$AH$8*AH1287-AJ1287)^2+($AH$8*AI1284+AK1284-$AH$8*AI1287-AK1287)^2)/(($AH$8*AH1284+AJ1284+$AH$8*AH1287+AJ1287)^2+($AH$8*AI1284+AK1284+$AH$8*AI1287+AK1287)^2))^0.5)</f>
        <v>-30.58220642384488</v>
      </c>
      <c r="AP1287" s="149"/>
      <c r="AQ1287" s="44"/>
      <c r="AR1287" s="44"/>
      <c r="AS1287" s="44"/>
      <c r="AT1287" s="44"/>
    </row>
    <row r="1288" spans="2:46" ht="18.649999999999999" customHeight="1">
      <c r="AO1288" s="48"/>
    </row>
    <row r="1289" spans="2:46" ht="18.649999999999999" customHeight="1" thickBot="1">
      <c r="E1289" s="29" t="s">
        <v>9</v>
      </c>
      <c r="J1289" s="29" t="s">
        <v>10</v>
      </c>
      <c r="O1289" s="29" t="s">
        <v>11</v>
      </c>
      <c r="T1289" s="29" t="s">
        <v>12</v>
      </c>
      <c r="Y1289" s="29" t="s">
        <v>13</v>
      </c>
      <c r="AD1289" s="29" t="s">
        <v>12</v>
      </c>
      <c r="AI1289" s="29" t="s">
        <v>81</v>
      </c>
    </row>
    <row r="1290" spans="2:46" ht="18.649999999999999" customHeight="1" thickBot="1">
      <c r="B1290" s="28"/>
      <c r="D1290" s="227" t="s">
        <v>70</v>
      </c>
      <c r="E1290" s="228"/>
      <c r="F1290" s="229" t="s">
        <v>71</v>
      </c>
      <c r="G1290" s="230"/>
      <c r="H1290" s="203"/>
      <c r="I1290" s="231" t="s">
        <v>15</v>
      </c>
      <c r="J1290" s="232"/>
      <c r="K1290" s="233" t="s">
        <v>16</v>
      </c>
      <c r="L1290" s="234"/>
      <c r="M1290" s="30"/>
      <c r="N1290" s="231" t="s">
        <v>72</v>
      </c>
      <c r="O1290" s="232"/>
      <c r="P1290" s="233" t="s">
        <v>73</v>
      </c>
      <c r="Q1290" s="234"/>
      <c r="R1290" s="30"/>
      <c r="S1290" s="227" t="s">
        <v>74</v>
      </c>
      <c r="T1290" s="228"/>
      <c r="U1290" s="229" t="s">
        <v>75</v>
      </c>
      <c r="V1290" s="230"/>
      <c r="W1290" s="8"/>
      <c r="X1290" s="231" t="s">
        <v>76</v>
      </c>
      <c r="Y1290" s="232"/>
      <c r="Z1290" s="233" t="s">
        <v>77</v>
      </c>
      <c r="AA1290" s="234"/>
      <c r="AB1290" s="8"/>
      <c r="AC1290" s="231" t="s">
        <v>78</v>
      </c>
      <c r="AD1290" s="232"/>
      <c r="AE1290" s="233" t="s">
        <v>17</v>
      </c>
      <c r="AF1290" s="234"/>
      <c r="AG1290" s="8"/>
      <c r="AH1290" s="231" t="s">
        <v>79</v>
      </c>
      <c r="AI1290" s="232"/>
      <c r="AJ1290" s="233" t="s">
        <v>80</v>
      </c>
      <c r="AK1290" s="234"/>
      <c r="AL1290" s="8"/>
      <c r="AM1290" s="35" t="s">
        <v>82</v>
      </c>
      <c r="AO1290" s="147" t="s">
        <v>83</v>
      </c>
      <c r="AP1290" s="4"/>
      <c r="AQ1290" s="44"/>
      <c r="AR1290" s="44"/>
      <c r="AS1290" s="44"/>
      <c r="AT1290" s="44"/>
    </row>
    <row r="1291" spans="2:46" ht="18.649999999999999" customHeight="1" thickTop="1" thickBot="1">
      <c r="B1291" s="55">
        <v>3.7</v>
      </c>
      <c r="D1291" s="37">
        <v>1</v>
      </c>
      <c r="E1291" s="38">
        <v>0</v>
      </c>
      <c r="F1291" s="39">
        <v>0</v>
      </c>
      <c r="G1291" s="40">
        <f t="shared" ref="G1291" si="4202">-1/($E$8*$B1291)</f>
        <v>-0.17275135135135131</v>
      </c>
      <c r="I1291" s="37">
        <v>1</v>
      </c>
      <c r="J1291" s="41">
        <v>0</v>
      </c>
      <c r="K1291" s="39">
        <v>0</v>
      </c>
      <c r="L1291" s="40">
        <v>0</v>
      </c>
      <c r="N1291" s="37">
        <f t="shared" ref="N1291" si="4203">D1291*I1291+F1291*I1294-E1291*J1291-G1291*J1294</f>
        <v>0.94864223826754746</v>
      </c>
      <c r="O1291" s="41">
        <f t="shared" ref="O1291" si="4204">(D1291*J1291+E1291*I1291+F1291*J1294+G1291*I1294)</f>
        <v>0</v>
      </c>
      <c r="P1291" s="39">
        <f t="shared" ref="P1291" si="4205">D1291*K1291+F1291*K1294-E1291*L1291-G1291*L1294</f>
        <v>0</v>
      </c>
      <c r="Q1291" s="40">
        <f t="shared" ref="Q1291" si="4206">(D1291*L1291+E1291*K1291+F1291*L1294+G1291*K1294)</f>
        <v>-0.17275135135135131</v>
      </c>
      <c r="S1291" s="37">
        <v>1</v>
      </c>
      <c r="T1291" s="38">
        <v>0</v>
      </c>
      <c r="U1291" s="39">
        <v>0</v>
      </c>
      <c r="V1291" s="40">
        <f t="shared" ref="V1291" si="4207">-1/($T$8*$B1291)</f>
        <v>-0.33831891891891885</v>
      </c>
      <c r="X1291" s="37">
        <f t="shared" ref="X1291" si="4208">N1291*S1291+P1291*S1294-O1291*T1291-Q1291*T1294</f>
        <v>0.94864223826754746</v>
      </c>
      <c r="Y1291" s="41">
        <f t="shared" ref="Y1291" si="4209">(N1291*T1291+O1291*S1291+P1291*T1294+Q1291*S1294)</f>
        <v>0</v>
      </c>
      <c r="Z1291" s="39">
        <f t="shared" ref="Z1291" si="4210">N1291*U1291+P1291*U1294-O1291*V1291-Q1291*V1294</f>
        <v>0</v>
      </c>
      <c r="AA1291" s="40">
        <f t="shared" ref="AA1291" si="4211">(N1291*V1291+O1291*U1291+P1291*V1294+Q1291*U1294)</f>
        <v>-0.49369496784285138</v>
      </c>
      <c r="AB1291" s="8"/>
      <c r="AC1291" s="37">
        <v>1</v>
      </c>
      <c r="AD1291" s="38">
        <v>0</v>
      </c>
      <c r="AE1291" s="39">
        <v>0</v>
      </c>
      <c r="AF1291" s="40">
        <v>0</v>
      </c>
      <c r="AH1291" s="37">
        <f>X1291*AC1291+Z1291*AC1294-Y1291*AD1291-AA1291*AD1294</f>
        <v>0.84083660333007948</v>
      </c>
      <c r="AI1291" s="41">
        <f>(X1291*AD1291+Y1291*AC1291+Z1291*AD1294+AA1291*AC1294)</f>
        <v>0</v>
      </c>
      <c r="AJ1291" s="39">
        <f>X1291*AE1291+Z1291*AE1294-Y1291*AF1291-AA1291*AF1294</f>
        <v>0</v>
      </c>
      <c r="AK1291" s="40">
        <f>(X1291*AF1291+Y1291*AE1291+Z1291*AF1294+AA1291*AE1294)</f>
        <v>-0.49369496784285138</v>
      </c>
      <c r="AL1291" s="8"/>
      <c r="AM1291" s="43">
        <f t="shared" ref="AM1291" si="4212">20*LOG((2*$AH$8)/(($AH$8*AH1291+AJ1291+$AH$8*AH1294+AJ1294)^2+($AH$8*AI1291+AK1291+$AH$8*AI1294+AK1294)^2)^0.5)</f>
        <v>-3.7246855552881815E-3</v>
      </c>
      <c r="AO1291" s="148">
        <f t="shared" ref="AO1291" si="4213">((AH1291^2+AI1291^2)/(AH1294^2+AI1294^2))^0.5</f>
        <v>1.7031508607581058</v>
      </c>
      <c r="AP1291" s="4"/>
      <c r="AQ1291" s="44"/>
      <c r="AR1291" s="44"/>
      <c r="AS1291" s="44"/>
      <c r="AT1291" s="44"/>
    </row>
    <row r="1292" spans="2:46" ht="18.649999999999999" customHeight="1" thickBot="1">
      <c r="D1292" s="45"/>
      <c r="G1292" s="46"/>
      <c r="I1292" s="45"/>
      <c r="L1292" s="46"/>
      <c r="N1292" s="45"/>
      <c r="Q1292" s="46"/>
      <c r="S1292" s="45"/>
      <c r="V1292" s="46"/>
      <c r="X1292" s="45"/>
      <c r="AA1292" s="46"/>
      <c r="AC1292" s="45"/>
      <c r="AF1292" s="46"/>
      <c r="AH1292" s="45"/>
      <c r="AK1292" s="46"/>
      <c r="AO1292" s="149"/>
      <c r="AP1292" s="149"/>
      <c r="AQ1292" s="44"/>
      <c r="AR1292" s="44"/>
      <c r="AS1292" s="44"/>
      <c r="AT1292" s="44"/>
    </row>
    <row r="1293" spans="2:46" ht="18.649999999999999" customHeight="1" thickBot="1">
      <c r="D1293" s="227" t="s">
        <v>70</v>
      </c>
      <c r="E1293" s="228"/>
      <c r="F1293" s="229" t="s">
        <v>71</v>
      </c>
      <c r="G1293" s="230"/>
      <c r="H1293" s="203"/>
      <c r="I1293" s="231" t="s">
        <v>15</v>
      </c>
      <c r="J1293" s="232"/>
      <c r="K1293" s="233" t="s">
        <v>16</v>
      </c>
      <c r="L1293" s="234"/>
      <c r="M1293" s="30"/>
      <c r="N1293" s="231" t="s">
        <v>72</v>
      </c>
      <c r="O1293" s="232"/>
      <c r="P1293" s="233" t="s">
        <v>73</v>
      </c>
      <c r="Q1293" s="234"/>
      <c r="R1293" s="30"/>
      <c r="S1293" s="227" t="s">
        <v>74</v>
      </c>
      <c r="T1293" s="228"/>
      <c r="U1293" s="229" t="s">
        <v>75</v>
      </c>
      <c r="V1293" s="230"/>
      <c r="W1293" s="8"/>
      <c r="X1293" s="231" t="s">
        <v>76</v>
      </c>
      <c r="Y1293" s="232"/>
      <c r="Z1293" s="233" t="s">
        <v>77</v>
      </c>
      <c r="AA1293" s="234"/>
      <c r="AB1293" s="8"/>
      <c r="AC1293" s="231" t="s">
        <v>78</v>
      </c>
      <c r="AD1293" s="232"/>
      <c r="AE1293" s="233" t="s">
        <v>17</v>
      </c>
      <c r="AF1293" s="234"/>
      <c r="AG1293" s="8"/>
      <c r="AH1293" s="231" t="s">
        <v>79</v>
      </c>
      <c r="AI1293" s="232"/>
      <c r="AJ1293" s="233" t="s">
        <v>80</v>
      </c>
      <c r="AK1293" s="234"/>
      <c r="AL1293" s="8"/>
      <c r="AM1293" s="52" t="s">
        <v>84</v>
      </c>
      <c r="AO1293" s="150" t="s">
        <v>85</v>
      </c>
      <c r="AP1293" s="149"/>
      <c r="AQ1293" s="44"/>
      <c r="AR1293" s="44"/>
      <c r="AS1293" s="44"/>
      <c r="AT1293" s="44"/>
    </row>
    <row r="1294" spans="2:46" ht="18.649999999999999" customHeight="1" thickTop="1" thickBot="1">
      <c r="D1294" s="37">
        <v>0</v>
      </c>
      <c r="E1294" s="41">
        <v>0</v>
      </c>
      <c r="F1294" s="39">
        <v>1</v>
      </c>
      <c r="G1294" s="40">
        <v>0</v>
      </c>
      <c r="I1294" s="37">
        <v>0</v>
      </c>
      <c r="J1294" s="41">
        <f t="shared" ref="J1294" si="4214">IF(0=(1-$J$8*$K$8*$B1291^2),10^14,$B1291*$K$8/(1-$J$8*$K$8*$B1291^2))</f>
        <v>-0.29729296662923499</v>
      </c>
      <c r="K1294" s="39">
        <v>1</v>
      </c>
      <c r="L1294" s="40">
        <v>0</v>
      </c>
      <c r="N1294" s="37">
        <f t="shared" ref="N1294" si="4215">D1294*I1291+F1294*I1294-E1294*J1291-G1294*J1294</f>
        <v>0</v>
      </c>
      <c r="O1294" s="41">
        <f t="shared" ref="O1294" si="4216">(D1294*J1291+E1294*I1291+F1294*J1294+G1294*I1294)</f>
        <v>-0.29729296662923499</v>
      </c>
      <c r="P1294" s="39">
        <f t="shared" ref="P1294" si="4217">D1294*K1291+F1294*K1294-E1294*L1291-G1294*L1294</f>
        <v>1</v>
      </c>
      <c r="Q1294" s="40">
        <f t="shared" ref="Q1294" si="4218">(D1294*L1291+E1294*K1291+F1294*L1294+G1294*K1294)</f>
        <v>0</v>
      </c>
      <c r="S1294" s="37">
        <v>0</v>
      </c>
      <c r="T1294" s="41">
        <v>0</v>
      </c>
      <c r="U1294" s="39">
        <v>1</v>
      </c>
      <c r="V1294" s="40">
        <v>0</v>
      </c>
      <c r="X1294" s="37">
        <f t="shared" ref="X1294" si="4219">N1294*S1291+P1294*S1294-O1294*T1291-Q1294*T1294</f>
        <v>0</v>
      </c>
      <c r="Y1294" s="41">
        <f t="shared" ref="Y1294" si="4220">(N1294*T1291+O1294*S1291+P1294*T1294+Q1294*S1294)</f>
        <v>-0.29729296662923499</v>
      </c>
      <c r="Z1294" s="39">
        <f t="shared" ref="Z1294" si="4221">N1294*U1291+P1294*U1294-O1294*V1291-Q1294*V1294</f>
        <v>0.89942016492779897</v>
      </c>
      <c r="AA1294" s="40">
        <f t="shared" ref="AA1294" si="4222">(N1294*V1291+O1294*U1291+P1294*V1294+Q1294*U1294)</f>
        <v>0</v>
      </c>
      <c r="AB1294" s="8"/>
      <c r="AC1294" s="37">
        <v>0</v>
      </c>
      <c r="AD1294" s="40">
        <f>-1/($AD$8*$B1291)</f>
        <v>-0.21836486486486481</v>
      </c>
      <c r="AE1294" s="39">
        <v>1</v>
      </c>
      <c r="AF1294" s="40">
        <v>0</v>
      </c>
      <c r="AH1294" s="37">
        <f>X1294*AC1291+Z1294*AC1294-Y1294*AD1291-AA1294*AD1294</f>
        <v>0</v>
      </c>
      <c r="AI1294" s="41">
        <f>(X1294*AD1291+Y1294*AC1291+Z1294*AD1294+AA1294*AC1294)</f>
        <v>-0.49369472940042824</v>
      </c>
      <c r="AJ1294" s="39">
        <f>X1294*AE1291+Z1294*AE1294-Y1294*AF1291-AA1294*AF1294</f>
        <v>0.89942016492779897</v>
      </c>
      <c r="AK1294" s="40">
        <f>(X1294*AF1291+Y1294*AE1291+Z1294*AF1294+AA1294*AE1294)</f>
        <v>0</v>
      </c>
      <c r="AL1294" s="8"/>
      <c r="AM1294" s="54">
        <f t="shared" ref="AM1294" si="4223">(180/PI())*ATAN(-1*(($AH1282*AI1291+AK1291+$AH$8*AI1294+AK1294)/($AH$8*AH1291+AJ1291+$AH$8*AH1294+AJ1294)))</f>
        <v>29.569779660673913</v>
      </c>
      <c r="AO1294" s="151">
        <f t="shared" ref="AO1294" si="4224">20*LOG(((($AH$8*AH1291+AJ1291-$AH$8*AH1294-AJ1294)^2+($AH$8*AI1291+AK1291-$AH$8*AI1294-AK1294)^2)/(($AH$8*AH1291+AJ1291+$AH$8*AH1294+AJ1294)^2+($AH$8*AI1291+AK1291+$AH$8*AI1294+AK1294)^2))^0.5)</f>
        <v>-30.668809175642107</v>
      </c>
      <c r="AP1294" s="149"/>
      <c r="AQ1294" s="44"/>
      <c r="AR1294" s="44"/>
      <c r="AS1294" s="44"/>
      <c r="AT1294" s="44"/>
    </row>
    <row r="1295" spans="2:46" ht="18.649999999999999" customHeight="1">
      <c r="AO1295" s="48"/>
    </row>
    <row r="1296" spans="2:46" ht="18.649999999999999" customHeight="1" thickBot="1">
      <c r="E1296" s="29" t="s">
        <v>9</v>
      </c>
      <c r="J1296" s="29" t="s">
        <v>10</v>
      </c>
      <c r="O1296" s="29" t="s">
        <v>11</v>
      </c>
      <c r="T1296" s="29" t="s">
        <v>12</v>
      </c>
      <c r="Y1296" s="29" t="s">
        <v>13</v>
      </c>
      <c r="AD1296" s="29" t="s">
        <v>12</v>
      </c>
      <c r="AI1296" s="29" t="s">
        <v>81</v>
      </c>
    </row>
    <row r="1297" spans="2:46" ht="18.649999999999999" customHeight="1" thickBot="1">
      <c r="B1297" s="28"/>
      <c r="D1297" s="227" t="s">
        <v>70</v>
      </c>
      <c r="E1297" s="228"/>
      <c r="F1297" s="229" t="s">
        <v>71</v>
      </c>
      <c r="G1297" s="230"/>
      <c r="H1297" s="203"/>
      <c r="I1297" s="231" t="s">
        <v>15</v>
      </c>
      <c r="J1297" s="232"/>
      <c r="K1297" s="233" t="s">
        <v>16</v>
      </c>
      <c r="L1297" s="234"/>
      <c r="M1297" s="30"/>
      <c r="N1297" s="231" t="s">
        <v>72</v>
      </c>
      <c r="O1297" s="232"/>
      <c r="P1297" s="233" t="s">
        <v>73</v>
      </c>
      <c r="Q1297" s="234"/>
      <c r="R1297" s="30"/>
      <c r="S1297" s="227" t="s">
        <v>74</v>
      </c>
      <c r="T1297" s="228"/>
      <c r="U1297" s="229" t="s">
        <v>75</v>
      </c>
      <c r="V1297" s="230"/>
      <c r="W1297" s="8"/>
      <c r="X1297" s="231" t="s">
        <v>76</v>
      </c>
      <c r="Y1297" s="232"/>
      <c r="Z1297" s="233" t="s">
        <v>77</v>
      </c>
      <c r="AA1297" s="234"/>
      <c r="AB1297" s="8"/>
      <c r="AC1297" s="231" t="s">
        <v>78</v>
      </c>
      <c r="AD1297" s="232"/>
      <c r="AE1297" s="233" t="s">
        <v>17</v>
      </c>
      <c r="AF1297" s="234"/>
      <c r="AG1297" s="8"/>
      <c r="AH1297" s="231" t="s">
        <v>79</v>
      </c>
      <c r="AI1297" s="232"/>
      <c r="AJ1297" s="233" t="s">
        <v>80</v>
      </c>
      <c r="AK1297" s="234"/>
      <c r="AL1297" s="8"/>
      <c r="AM1297" s="35" t="s">
        <v>82</v>
      </c>
      <c r="AO1297" s="147" t="s">
        <v>83</v>
      </c>
      <c r="AP1297" s="4"/>
      <c r="AQ1297" s="44"/>
      <c r="AR1297" s="44"/>
      <c r="AS1297" s="44"/>
      <c r="AT1297" s="44"/>
    </row>
    <row r="1298" spans="2:46" ht="18.649999999999999" customHeight="1" thickTop="1" thickBot="1">
      <c r="B1298" s="55">
        <v>3.72</v>
      </c>
      <c r="D1298" s="37">
        <v>1</v>
      </c>
      <c r="E1298" s="38">
        <v>0</v>
      </c>
      <c r="F1298" s="39">
        <v>0</v>
      </c>
      <c r="G1298" s="40">
        <f t="shared" ref="G1298" si="4225">-1/($E$8*$B1298)</f>
        <v>-0.17182258064516126</v>
      </c>
      <c r="I1298" s="37">
        <v>1</v>
      </c>
      <c r="J1298" s="41">
        <v>0</v>
      </c>
      <c r="K1298" s="39">
        <v>0</v>
      </c>
      <c r="L1298" s="40">
        <v>0</v>
      </c>
      <c r="N1298" s="37">
        <f t="shared" ref="N1298" si="4226">D1298*I1298+F1298*I1301-E1298*J1298-G1298*J1301</f>
        <v>0.94920152564024507</v>
      </c>
      <c r="O1298" s="41">
        <f t="shared" ref="O1298" si="4227">(D1298*J1298+E1298*I1298+F1298*J1301+G1298*I1301)</f>
        <v>0</v>
      </c>
      <c r="P1298" s="39">
        <f t="shared" ref="P1298" si="4228">D1298*K1298+F1298*K1301-E1298*L1298-G1298*L1301</f>
        <v>0</v>
      </c>
      <c r="Q1298" s="40">
        <f t="shared" ref="Q1298" si="4229">(D1298*L1298+E1298*K1298+F1298*L1301+G1298*K1301)</f>
        <v>-0.17182258064516126</v>
      </c>
      <c r="S1298" s="37">
        <v>1</v>
      </c>
      <c r="T1298" s="38">
        <v>0</v>
      </c>
      <c r="U1298" s="39">
        <v>0</v>
      </c>
      <c r="V1298" s="40">
        <f t="shared" ref="V1298" si="4230">-1/($T$8*$B1298)</f>
        <v>-0.33649999999999997</v>
      </c>
      <c r="X1298" s="37">
        <f t="shared" ref="X1298" si="4231">N1298*S1298+P1298*S1301-O1298*T1298-Q1298*T1301</f>
        <v>0.94920152564024507</v>
      </c>
      <c r="Y1298" s="41">
        <f t="shared" ref="Y1298" si="4232">(N1298*T1298+O1298*S1298+P1298*T1301+Q1298*S1301)</f>
        <v>0</v>
      </c>
      <c r="Z1298" s="39">
        <f t="shared" ref="Z1298" si="4233">N1298*U1298+P1298*U1301-O1298*V1298-Q1298*V1301</f>
        <v>0</v>
      </c>
      <c r="AA1298" s="40">
        <f t="shared" ref="AA1298" si="4234">(N1298*V1298+O1298*U1298+P1298*V1301+Q1298*U1301)</f>
        <v>-0.49122889402310371</v>
      </c>
      <c r="AB1298" s="8"/>
      <c r="AC1298" s="37">
        <v>1</v>
      </c>
      <c r="AD1298" s="38">
        <v>0</v>
      </c>
      <c r="AE1298" s="39">
        <v>0</v>
      </c>
      <c r="AF1298" s="40">
        <v>0</v>
      </c>
      <c r="AH1298" s="37">
        <f>X1298*AC1298+Z1298*AC1301-Y1298*AD1298-AA1298*AD1301</f>
        <v>0.84251109958487769</v>
      </c>
      <c r="AI1298" s="41">
        <f>(X1298*AD1298+Y1298*AC1298+Z1298*AD1301+AA1298*AC1301)</f>
        <v>0</v>
      </c>
      <c r="AJ1298" s="39">
        <f>X1298*AE1298+Z1298*AE1301-Y1298*AF1298-AA1298*AF1301</f>
        <v>0</v>
      </c>
      <c r="AK1298" s="40">
        <f>(X1298*AF1298+Y1298*AE1298+Z1298*AF1301+AA1298*AE1301)</f>
        <v>-0.49122889402310371</v>
      </c>
      <c r="AL1298" s="8"/>
      <c r="AM1298" s="43">
        <f t="shared" ref="AM1298" si="4235">20*LOG((2*$AH$8)/(($AH$8*AH1298+AJ1298+$AH$8*AH1301+AJ1301)^2+($AH$8*AI1298+AK1298+$AH$8*AI1301+AK1301)^2)^0.5)</f>
        <v>-3.6514331105637855E-3</v>
      </c>
      <c r="AO1298" s="148">
        <f t="shared" ref="AO1298" si="4236">((AH1298^2+AI1298^2)/(AH1301^2+AI1301^2))^0.5</f>
        <v>1.7151098238775953</v>
      </c>
      <c r="AP1298" s="4"/>
      <c r="AQ1298" s="44"/>
      <c r="AR1298" s="44"/>
      <c r="AS1298" s="44"/>
      <c r="AT1298" s="44"/>
    </row>
    <row r="1299" spans="2:46" ht="18.649999999999999" customHeight="1" thickBot="1">
      <c r="D1299" s="45"/>
      <c r="G1299" s="46"/>
      <c r="I1299" s="45"/>
      <c r="L1299" s="46"/>
      <c r="N1299" s="45"/>
      <c r="Q1299" s="46"/>
      <c r="S1299" s="45"/>
      <c r="V1299" s="46"/>
      <c r="X1299" s="45"/>
      <c r="AA1299" s="46"/>
      <c r="AC1299" s="45"/>
      <c r="AF1299" s="46"/>
      <c r="AH1299" s="45"/>
      <c r="AK1299" s="46"/>
      <c r="AO1299" s="149"/>
      <c r="AP1299" s="149"/>
      <c r="AQ1299" s="44"/>
      <c r="AR1299" s="44"/>
      <c r="AS1299" s="44"/>
      <c r="AT1299" s="44"/>
    </row>
    <row r="1300" spans="2:46" ht="18.649999999999999" customHeight="1" thickBot="1">
      <c r="D1300" s="227" t="s">
        <v>70</v>
      </c>
      <c r="E1300" s="228"/>
      <c r="F1300" s="229" t="s">
        <v>71</v>
      </c>
      <c r="G1300" s="230"/>
      <c r="H1300" s="203"/>
      <c r="I1300" s="231" t="s">
        <v>15</v>
      </c>
      <c r="J1300" s="232"/>
      <c r="K1300" s="233" t="s">
        <v>16</v>
      </c>
      <c r="L1300" s="234"/>
      <c r="M1300" s="30"/>
      <c r="N1300" s="231" t="s">
        <v>72</v>
      </c>
      <c r="O1300" s="232"/>
      <c r="P1300" s="233" t="s">
        <v>73</v>
      </c>
      <c r="Q1300" s="234"/>
      <c r="R1300" s="30"/>
      <c r="S1300" s="227" t="s">
        <v>74</v>
      </c>
      <c r="T1300" s="228"/>
      <c r="U1300" s="229" t="s">
        <v>75</v>
      </c>
      <c r="V1300" s="230"/>
      <c r="W1300" s="8"/>
      <c r="X1300" s="231" t="s">
        <v>76</v>
      </c>
      <c r="Y1300" s="232"/>
      <c r="Z1300" s="233" t="s">
        <v>77</v>
      </c>
      <c r="AA1300" s="234"/>
      <c r="AB1300" s="8"/>
      <c r="AC1300" s="231" t="s">
        <v>78</v>
      </c>
      <c r="AD1300" s="232"/>
      <c r="AE1300" s="233" t="s">
        <v>17</v>
      </c>
      <c r="AF1300" s="234"/>
      <c r="AG1300" s="8"/>
      <c r="AH1300" s="231" t="s">
        <v>79</v>
      </c>
      <c r="AI1300" s="232"/>
      <c r="AJ1300" s="233" t="s">
        <v>80</v>
      </c>
      <c r="AK1300" s="234"/>
      <c r="AL1300" s="8"/>
      <c r="AM1300" s="52" t="s">
        <v>84</v>
      </c>
      <c r="AO1300" s="150" t="s">
        <v>85</v>
      </c>
      <c r="AP1300" s="149"/>
      <c r="AQ1300" s="44"/>
      <c r="AR1300" s="44"/>
      <c r="AS1300" s="44"/>
      <c r="AT1300" s="44"/>
    </row>
    <row r="1301" spans="2:46" ht="18.649999999999999" customHeight="1" thickTop="1" thickBot="1">
      <c r="D1301" s="37">
        <v>0</v>
      </c>
      <c r="E1301" s="41">
        <v>0</v>
      </c>
      <c r="F1301" s="39">
        <v>1</v>
      </c>
      <c r="G1301" s="40">
        <v>0</v>
      </c>
      <c r="I1301" s="37">
        <v>0</v>
      </c>
      <c r="J1301" s="41">
        <f t="shared" ref="J1301" si="4237">IF(0=(1-$J$8*$K$8*$B1298^2),10^14,$B1298*$K$8/(1-$J$8*$K$8*$B1298^2))</f>
        <v>-0.29564492727915204</v>
      </c>
      <c r="K1301" s="39">
        <v>1</v>
      </c>
      <c r="L1301" s="40">
        <v>0</v>
      </c>
      <c r="N1301" s="37">
        <f t="shared" ref="N1301" si="4238">D1301*I1298+F1301*I1301-E1301*J1298-G1301*J1301</f>
        <v>0</v>
      </c>
      <c r="O1301" s="41">
        <f t="shared" ref="O1301" si="4239">(D1301*J1298+E1301*I1298+F1301*J1301+G1301*I1301)</f>
        <v>-0.29564492727915204</v>
      </c>
      <c r="P1301" s="39">
        <f t="shared" ref="P1301" si="4240">D1301*K1298+F1301*K1301-E1301*L1298-G1301*L1301</f>
        <v>1</v>
      </c>
      <c r="Q1301" s="40">
        <f t="shared" ref="Q1301" si="4241">(D1301*L1298+E1301*K1298+F1301*L1301+G1301*K1301)</f>
        <v>0</v>
      </c>
      <c r="S1301" s="37">
        <v>0</v>
      </c>
      <c r="T1301" s="41">
        <v>0</v>
      </c>
      <c r="U1301" s="39">
        <v>1</v>
      </c>
      <c r="V1301" s="40">
        <v>0</v>
      </c>
      <c r="X1301" s="37">
        <f t="shared" ref="X1301" si="4242">N1301*S1298+P1301*S1301-O1301*T1298-Q1301*T1301</f>
        <v>0</v>
      </c>
      <c r="Y1301" s="41">
        <f t="shared" ref="Y1301" si="4243">(N1301*T1298+O1301*S1298+P1301*T1301+Q1301*S1301)</f>
        <v>-0.29564492727915204</v>
      </c>
      <c r="Z1301" s="39">
        <f t="shared" ref="Z1301" si="4244">N1301*U1298+P1301*U1301-O1301*V1298-Q1301*V1301</f>
        <v>0.9005154819705653</v>
      </c>
      <c r="AA1301" s="40">
        <f t="shared" ref="AA1301" si="4245">(N1301*V1298+O1301*U1298+P1301*V1301+Q1301*U1301)</f>
        <v>0</v>
      </c>
      <c r="AB1301" s="8"/>
      <c r="AC1301" s="37">
        <v>0</v>
      </c>
      <c r="AD1301" s="40">
        <f>-1/($AD$8*$B1298)</f>
        <v>-0.21719086021505374</v>
      </c>
      <c r="AE1301" s="39">
        <v>1</v>
      </c>
      <c r="AF1301" s="40">
        <v>0</v>
      </c>
      <c r="AH1301" s="37">
        <f>X1301*AC1298+Z1301*AC1301-Y1301*AD1298-AA1301*AD1301</f>
        <v>0</v>
      </c>
      <c r="AI1301" s="41">
        <f>(X1301*AD1298+Y1301*AC1298+Z1301*AD1301+AA1301*AC1301)</f>
        <v>-0.4912286594453128</v>
      </c>
      <c r="AJ1301" s="39">
        <f>X1301*AE1298+Z1301*AE1301-Y1301*AF1298-AA1301*AF1301</f>
        <v>0.9005154819705653</v>
      </c>
      <c r="AK1301" s="40">
        <f>(X1301*AF1298+Y1301*AE1298+Z1301*AF1301+AA1301*AE1301)</f>
        <v>0</v>
      </c>
      <c r="AL1301" s="8"/>
      <c r="AM1301" s="54">
        <f t="shared" ref="AM1301" si="4246">(180/PI())*ATAN(-1*(($AH1289*AI1298+AK1298+$AH$8*AI1301+AK1301)/($AH$8*AH1298+AJ1298+$AH$8*AH1301+AJ1301)))</f>
        <v>29.407797481153199</v>
      </c>
      <c r="AO1301" s="151">
        <f t="shared" ref="AO1301" si="4247">20*LOG(((($AH$8*AH1298+AJ1298-$AH$8*AH1301-AJ1301)^2+($AH$8*AI1298+AK1298-$AH$8*AI1301-AK1301)^2)/(($AH$8*AH1298+AJ1298+$AH$8*AH1301+AJ1301)^2+($AH$8*AI1298+AK1298+$AH$8*AI1301+AK1301)^2))^0.5)</f>
        <v>-30.755035208156194</v>
      </c>
      <c r="AP1301" s="149"/>
      <c r="AQ1301" s="44"/>
      <c r="AR1301" s="44"/>
      <c r="AS1301" s="44"/>
      <c r="AT1301" s="44"/>
    </row>
    <row r="1302" spans="2:46" ht="18.649999999999999" customHeight="1">
      <c r="AO1302" s="48"/>
    </row>
    <row r="1303" spans="2:46" ht="18.649999999999999" customHeight="1" thickBot="1">
      <c r="E1303" s="29" t="s">
        <v>9</v>
      </c>
      <c r="J1303" s="29" t="s">
        <v>10</v>
      </c>
      <c r="O1303" s="29" t="s">
        <v>11</v>
      </c>
      <c r="T1303" s="29" t="s">
        <v>12</v>
      </c>
      <c r="Y1303" s="29" t="s">
        <v>13</v>
      </c>
      <c r="AD1303" s="29" t="s">
        <v>12</v>
      </c>
      <c r="AI1303" s="29" t="s">
        <v>81</v>
      </c>
    </row>
    <row r="1304" spans="2:46" ht="18.649999999999999" customHeight="1" thickBot="1">
      <c r="B1304" s="28"/>
      <c r="D1304" s="227" t="s">
        <v>70</v>
      </c>
      <c r="E1304" s="228"/>
      <c r="F1304" s="229" t="s">
        <v>71</v>
      </c>
      <c r="G1304" s="230"/>
      <c r="H1304" s="203"/>
      <c r="I1304" s="231" t="s">
        <v>15</v>
      </c>
      <c r="J1304" s="232"/>
      <c r="K1304" s="233" t="s">
        <v>16</v>
      </c>
      <c r="L1304" s="234"/>
      <c r="M1304" s="30"/>
      <c r="N1304" s="231" t="s">
        <v>72</v>
      </c>
      <c r="O1304" s="232"/>
      <c r="P1304" s="233" t="s">
        <v>73</v>
      </c>
      <c r="Q1304" s="234"/>
      <c r="R1304" s="30"/>
      <c r="S1304" s="227" t="s">
        <v>74</v>
      </c>
      <c r="T1304" s="228"/>
      <c r="U1304" s="229" t="s">
        <v>75</v>
      </c>
      <c r="V1304" s="230"/>
      <c r="W1304" s="8"/>
      <c r="X1304" s="231" t="s">
        <v>76</v>
      </c>
      <c r="Y1304" s="232"/>
      <c r="Z1304" s="233" t="s">
        <v>77</v>
      </c>
      <c r="AA1304" s="234"/>
      <c r="AB1304" s="8"/>
      <c r="AC1304" s="231" t="s">
        <v>78</v>
      </c>
      <c r="AD1304" s="232"/>
      <c r="AE1304" s="233" t="s">
        <v>17</v>
      </c>
      <c r="AF1304" s="234"/>
      <c r="AG1304" s="8"/>
      <c r="AH1304" s="231" t="s">
        <v>79</v>
      </c>
      <c r="AI1304" s="232"/>
      <c r="AJ1304" s="233" t="s">
        <v>80</v>
      </c>
      <c r="AK1304" s="234"/>
      <c r="AL1304" s="8"/>
      <c r="AM1304" s="35" t="s">
        <v>82</v>
      </c>
      <c r="AO1304" s="147" t="s">
        <v>83</v>
      </c>
      <c r="AP1304" s="4"/>
      <c r="AQ1304" s="44"/>
      <c r="AR1304" s="44"/>
      <c r="AS1304" s="44"/>
      <c r="AT1304" s="44"/>
    </row>
    <row r="1305" spans="2:46" ht="18.649999999999999" customHeight="1" thickTop="1" thickBot="1">
      <c r="B1305" s="55">
        <v>3.74</v>
      </c>
      <c r="D1305" s="37">
        <v>1</v>
      </c>
      <c r="E1305" s="38">
        <v>0</v>
      </c>
      <c r="F1305" s="39">
        <v>0</v>
      </c>
      <c r="G1305" s="40">
        <f t="shared" ref="G1305" si="4248">-1/($E$8*$B1305)</f>
        <v>-0.17090374331550801</v>
      </c>
      <c r="I1305" s="37">
        <v>1</v>
      </c>
      <c r="J1305" s="41">
        <v>0</v>
      </c>
      <c r="K1305" s="39">
        <v>0</v>
      </c>
      <c r="L1305" s="40">
        <v>0</v>
      </c>
      <c r="N1305" s="37">
        <f t="shared" ref="N1305" si="4249">D1305*I1305+F1305*I1308-E1305*J1305-G1305*J1308</f>
        <v>0.94975168104690977</v>
      </c>
      <c r="O1305" s="41">
        <f t="shared" ref="O1305" si="4250">(D1305*J1305+E1305*I1305+F1305*J1308+G1305*I1308)</f>
        <v>0</v>
      </c>
      <c r="P1305" s="39">
        <f t="shared" ref="P1305" si="4251">D1305*K1305+F1305*K1308-E1305*L1305-G1305*L1308</f>
        <v>0</v>
      </c>
      <c r="Q1305" s="40">
        <f t="shared" ref="Q1305" si="4252">(D1305*L1305+E1305*K1305+F1305*L1308+G1305*K1308)</f>
        <v>-0.17090374331550801</v>
      </c>
      <c r="S1305" s="37">
        <v>1</v>
      </c>
      <c r="T1305" s="38">
        <v>0</v>
      </c>
      <c r="U1305" s="39">
        <v>0</v>
      </c>
      <c r="V1305" s="40">
        <f t="shared" ref="V1305" si="4253">-1/($T$8*$B1305)</f>
        <v>-0.33470053475935824</v>
      </c>
      <c r="X1305" s="37">
        <f t="shared" ref="X1305" si="4254">N1305*S1305+P1305*S1308-O1305*T1305-Q1305*T1308</f>
        <v>0.94975168104690977</v>
      </c>
      <c r="Y1305" s="41">
        <f t="shared" ref="Y1305" si="4255">(N1305*T1305+O1305*S1305+P1305*T1308+Q1305*S1308)</f>
        <v>0</v>
      </c>
      <c r="Z1305" s="39">
        <f t="shared" ref="Z1305" si="4256">N1305*U1305+P1305*U1308-O1305*V1305-Q1305*V1308</f>
        <v>0</v>
      </c>
      <c r="AA1305" s="40">
        <f t="shared" ref="AA1305" si="4257">(N1305*V1305+O1305*U1305+P1305*V1308+Q1305*U1308)</f>
        <v>-0.48878613885050815</v>
      </c>
      <c r="AB1305" s="8"/>
      <c r="AC1305" s="37">
        <v>1</v>
      </c>
      <c r="AD1305" s="38">
        <v>0</v>
      </c>
      <c r="AE1305" s="39">
        <v>0</v>
      </c>
      <c r="AF1305" s="40">
        <v>0</v>
      </c>
      <c r="AH1305" s="37">
        <f>X1305*AC1305+Z1305*AC1308-Y1305*AD1305-AA1305*AD1308</f>
        <v>0.8441594989922927</v>
      </c>
      <c r="AI1305" s="41">
        <f>(X1305*AD1305+Y1305*AC1305+Z1305*AD1308+AA1305*AC1308)</f>
        <v>0</v>
      </c>
      <c r="AJ1305" s="39">
        <f>X1305*AE1305+Z1305*AE1308-Y1305*AF1305-AA1305*AF1308</f>
        <v>0</v>
      </c>
      <c r="AK1305" s="40">
        <f>(X1305*AF1305+Y1305*AE1305+Z1305*AF1308+AA1305*AE1308)</f>
        <v>-0.48878613885050815</v>
      </c>
      <c r="AL1305" s="8"/>
      <c r="AM1305" s="43">
        <f t="shared" ref="AM1305" si="4258">20*LOG((2*$AH$8)/(($AH$8*AH1305+AJ1305+$AH$8*AH1308+AJ1308)^2+($AH$8*AI1305+AK1305+$AH$8*AI1308+AK1308)^2)^0.5)</f>
        <v>-3.5799305736175691E-3</v>
      </c>
      <c r="AO1305" s="148">
        <f t="shared" ref="AO1305" si="4259">((AH1305^2+AI1305^2)/(AH1308^2+AI1308^2))^0.5</f>
        <v>1.7270536754077346</v>
      </c>
      <c r="AP1305" s="4"/>
      <c r="AQ1305" s="44"/>
      <c r="AR1305" s="44"/>
      <c r="AS1305" s="44"/>
      <c r="AT1305" s="44"/>
    </row>
    <row r="1306" spans="2:46" ht="18.649999999999999" customHeight="1" thickBot="1">
      <c r="D1306" s="45"/>
      <c r="G1306" s="46"/>
      <c r="I1306" s="45"/>
      <c r="L1306" s="46"/>
      <c r="N1306" s="45"/>
      <c r="Q1306" s="46"/>
      <c r="S1306" s="45"/>
      <c r="V1306" s="46"/>
      <c r="X1306" s="45"/>
      <c r="AA1306" s="46"/>
      <c r="AC1306" s="45"/>
      <c r="AF1306" s="46"/>
      <c r="AH1306" s="45"/>
      <c r="AK1306" s="46"/>
      <c r="AO1306" s="149"/>
      <c r="AP1306" s="149"/>
      <c r="AQ1306" s="44"/>
      <c r="AR1306" s="44"/>
      <c r="AS1306" s="44"/>
      <c r="AT1306" s="44"/>
    </row>
    <row r="1307" spans="2:46" ht="18.649999999999999" customHeight="1" thickBot="1">
      <c r="D1307" s="227" t="s">
        <v>70</v>
      </c>
      <c r="E1307" s="228"/>
      <c r="F1307" s="229" t="s">
        <v>71</v>
      </c>
      <c r="G1307" s="230"/>
      <c r="H1307" s="203"/>
      <c r="I1307" s="231" t="s">
        <v>15</v>
      </c>
      <c r="J1307" s="232"/>
      <c r="K1307" s="233" t="s">
        <v>16</v>
      </c>
      <c r="L1307" s="234"/>
      <c r="M1307" s="30"/>
      <c r="N1307" s="231" t="s">
        <v>72</v>
      </c>
      <c r="O1307" s="232"/>
      <c r="P1307" s="233" t="s">
        <v>73</v>
      </c>
      <c r="Q1307" s="234"/>
      <c r="R1307" s="30"/>
      <c r="S1307" s="227" t="s">
        <v>74</v>
      </c>
      <c r="T1307" s="228"/>
      <c r="U1307" s="229" t="s">
        <v>75</v>
      </c>
      <c r="V1307" s="230"/>
      <c r="W1307" s="8"/>
      <c r="X1307" s="231" t="s">
        <v>76</v>
      </c>
      <c r="Y1307" s="232"/>
      <c r="Z1307" s="233" t="s">
        <v>77</v>
      </c>
      <c r="AA1307" s="234"/>
      <c r="AB1307" s="8"/>
      <c r="AC1307" s="231" t="s">
        <v>78</v>
      </c>
      <c r="AD1307" s="232"/>
      <c r="AE1307" s="233" t="s">
        <v>17</v>
      </c>
      <c r="AF1307" s="234"/>
      <c r="AG1307" s="8"/>
      <c r="AH1307" s="231" t="s">
        <v>79</v>
      </c>
      <c r="AI1307" s="232"/>
      <c r="AJ1307" s="233" t="s">
        <v>80</v>
      </c>
      <c r="AK1307" s="234"/>
      <c r="AL1307" s="8"/>
      <c r="AM1307" s="52" t="s">
        <v>84</v>
      </c>
      <c r="AO1307" s="150" t="s">
        <v>85</v>
      </c>
      <c r="AP1307" s="149"/>
      <c r="AQ1307" s="44"/>
      <c r="AR1307" s="44"/>
      <c r="AS1307" s="44"/>
      <c r="AT1307" s="44"/>
    </row>
    <row r="1308" spans="2:46" ht="18.649999999999999" customHeight="1" thickTop="1" thickBot="1">
      <c r="D1308" s="37">
        <v>0</v>
      </c>
      <c r="E1308" s="41">
        <v>0</v>
      </c>
      <c r="F1308" s="39">
        <v>1</v>
      </c>
      <c r="G1308" s="40">
        <v>0</v>
      </c>
      <c r="I1308" s="37">
        <v>0</v>
      </c>
      <c r="J1308" s="41">
        <f t="shared" ref="J1308" si="4260">IF(0=(1-$J$8*$K$8*$B1305^2),10^14,$B1305*$K$8/(1-$J$8*$K$8*$B1305^2))</f>
        <v>-0.29401532101216787</v>
      </c>
      <c r="K1308" s="39">
        <v>1</v>
      </c>
      <c r="L1308" s="40">
        <v>0</v>
      </c>
      <c r="N1308" s="37">
        <f t="shared" ref="N1308" si="4261">D1308*I1305+F1308*I1308-E1308*J1305-G1308*J1308</f>
        <v>0</v>
      </c>
      <c r="O1308" s="41">
        <f t="shared" ref="O1308" si="4262">(D1308*J1305+E1308*I1305+F1308*J1308+G1308*I1308)</f>
        <v>-0.29401532101216787</v>
      </c>
      <c r="P1308" s="39">
        <f t="shared" ref="P1308" si="4263">D1308*K1305+F1308*K1308-E1308*L1305-G1308*L1308</f>
        <v>1</v>
      </c>
      <c r="Q1308" s="40">
        <f t="shared" ref="Q1308" si="4264">(D1308*L1305+E1308*K1305+F1308*L1308+G1308*K1308)</f>
        <v>0</v>
      </c>
      <c r="S1308" s="37">
        <v>0</v>
      </c>
      <c r="T1308" s="41">
        <v>0</v>
      </c>
      <c r="U1308" s="39">
        <v>1</v>
      </c>
      <c r="V1308" s="40">
        <v>0</v>
      </c>
      <c r="X1308" s="37">
        <f t="shared" ref="X1308" si="4265">N1308*S1305+P1308*S1308-O1308*T1305-Q1308*T1308</f>
        <v>0</v>
      </c>
      <c r="Y1308" s="41">
        <f t="shared" ref="Y1308" si="4266">(N1308*T1305+O1308*S1305+P1308*T1308+Q1308*S1308)</f>
        <v>-0.29401532101216787</v>
      </c>
      <c r="Z1308" s="39">
        <f t="shared" ref="Z1308" si="4267">N1308*U1305+P1308*U1308-O1308*V1305-Q1308*V1308</f>
        <v>0.90159291482978299</v>
      </c>
      <c r="AA1308" s="40">
        <f t="shared" ref="AA1308" si="4268">(N1308*V1305+O1308*U1305+P1308*V1308+Q1308*U1308)</f>
        <v>0</v>
      </c>
      <c r="AB1308" s="8"/>
      <c r="AC1308" s="37">
        <v>0</v>
      </c>
      <c r="AD1308" s="40">
        <f>-1/($AD$8*$B1305)</f>
        <v>-0.21602941176470583</v>
      </c>
      <c r="AE1308" s="39">
        <v>1</v>
      </c>
      <c r="AF1308" s="40">
        <v>0</v>
      </c>
      <c r="AH1308" s="37">
        <f>X1308*AC1305+Z1308*AC1308-Y1308*AD1305-AA1308*AD1308</f>
        <v>0</v>
      </c>
      <c r="AI1308" s="41">
        <f>(X1308*AD1305+Y1308*AC1305+Z1308*AD1308+AA1308*AC1308)</f>
        <v>-0.4887859080540724</v>
      </c>
      <c r="AJ1308" s="39">
        <f>X1308*AE1305+Z1308*AE1308-Y1308*AF1305-AA1308*AF1308</f>
        <v>0.90159291482978299</v>
      </c>
      <c r="AK1308" s="40">
        <f>(X1308*AF1305+Y1308*AE1305+Z1308*AF1308+AA1308*AE1308)</f>
        <v>0</v>
      </c>
      <c r="AL1308" s="8"/>
      <c r="AM1308" s="54">
        <f t="shared" ref="AM1308" si="4269">(180/PI())*ATAN(-1*(($AH1296*AI1305+AK1305+$AH$8*AI1308+AK1308)/($AH$8*AH1305+AJ1305+$AH$8*AH1308+AJ1308)))</f>
        <v>29.247594447519319</v>
      </c>
      <c r="AO1308" s="151">
        <f t="shared" ref="AO1308" si="4270">20*LOG(((($AH$8*AH1305+AJ1305-$AH$8*AH1308-AJ1308)^2+($AH$8*AI1305+AK1305-$AH$8*AI1308-AK1308)^2)/(($AH$8*AH1305+AJ1305+$AH$8*AH1308+AJ1308)^2+($AH$8*AI1305+AK1305+$AH$8*AI1308+AK1308)^2))^0.5)</f>
        <v>-30.840886911766795</v>
      </c>
      <c r="AP1308" s="149"/>
      <c r="AQ1308" s="44"/>
      <c r="AR1308" s="44"/>
      <c r="AS1308" s="44"/>
      <c r="AT1308" s="44"/>
    </row>
    <row r="1309" spans="2:46" ht="18.649999999999999" customHeight="1">
      <c r="AO1309" s="48"/>
    </row>
    <row r="1310" spans="2:46" ht="18.649999999999999" customHeight="1" thickBot="1">
      <c r="E1310" s="29" t="s">
        <v>9</v>
      </c>
      <c r="J1310" s="29" t="s">
        <v>10</v>
      </c>
      <c r="O1310" s="29" t="s">
        <v>11</v>
      </c>
      <c r="T1310" s="29" t="s">
        <v>12</v>
      </c>
      <c r="Y1310" s="29" t="s">
        <v>13</v>
      </c>
      <c r="AD1310" s="29" t="s">
        <v>12</v>
      </c>
      <c r="AI1310" s="29" t="s">
        <v>81</v>
      </c>
    </row>
    <row r="1311" spans="2:46" ht="18.649999999999999" customHeight="1" thickBot="1">
      <c r="B1311" s="28"/>
      <c r="D1311" s="227" t="s">
        <v>70</v>
      </c>
      <c r="E1311" s="228"/>
      <c r="F1311" s="229" t="s">
        <v>71</v>
      </c>
      <c r="G1311" s="230"/>
      <c r="H1311" s="203"/>
      <c r="I1311" s="231" t="s">
        <v>15</v>
      </c>
      <c r="J1311" s="232"/>
      <c r="K1311" s="233" t="s">
        <v>16</v>
      </c>
      <c r="L1311" s="234"/>
      <c r="M1311" s="30"/>
      <c r="N1311" s="231" t="s">
        <v>72</v>
      </c>
      <c r="O1311" s="232"/>
      <c r="P1311" s="233" t="s">
        <v>73</v>
      </c>
      <c r="Q1311" s="234"/>
      <c r="R1311" s="30"/>
      <c r="S1311" s="227" t="s">
        <v>74</v>
      </c>
      <c r="T1311" s="228"/>
      <c r="U1311" s="229" t="s">
        <v>75</v>
      </c>
      <c r="V1311" s="230"/>
      <c r="W1311" s="8"/>
      <c r="X1311" s="231" t="s">
        <v>76</v>
      </c>
      <c r="Y1311" s="232"/>
      <c r="Z1311" s="233" t="s">
        <v>77</v>
      </c>
      <c r="AA1311" s="234"/>
      <c r="AB1311" s="8"/>
      <c r="AC1311" s="231" t="s">
        <v>78</v>
      </c>
      <c r="AD1311" s="232"/>
      <c r="AE1311" s="233" t="s">
        <v>17</v>
      </c>
      <c r="AF1311" s="234"/>
      <c r="AG1311" s="8"/>
      <c r="AH1311" s="231" t="s">
        <v>79</v>
      </c>
      <c r="AI1311" s="232"/>
      <c r="AJ1311" s="233" t="s">
        <v>80</v>
      </c>
      <c r="AK1311" s="234"/>
      <c r="AL1311" s="8"/>
      <c r="AM1311" s="35" t="s">
        <v>82</v>
      </c>
      <c r="AO1311" s="147" t="s">
        <v>83</v>
      </c>
      <c r="AP1311" s="4"/>
      <c r="AQ1311" s="44"/>
      <c r="AR1311" s="44"/>
      <c r="AS1311" s="44"/>
      <c r="AT1311" s="44"/>
    </row>
    <row r="1312" spans="2:46" ht="18.649999999999999" customHeight="1" thickTop="1" thickBot="1">
      <c r="B1312" s="55">
        <v>3.76</v>
      </c>
      <c r="D1312" s="37">
        <v>1</v>
      </c>
      <c r="E1312" s="38">
        <v>0</v>
      </c>
      <c r="F1312" s="39">
        <v>0</v>
      </c>
      <c r="G1312" s="40">
        <f t="shared" ref="G1312" si="4271">-1/($E$8*$B1312)</f>
        <v>-0.16999468085106381</v>
      </c>
      <c r="I1312" s="37">
        <v>1</v>
      </c>
      <c r="J1312" s="41">
        <v>0</v>
      </c>
      <c r="K1312" s="39">
        <v>0</v>
      </c>
      <c r="L1312" s="40">
        <v>0</v>
      </c>
      <c r="N1312" s="37">
        <f t="shared" ref="N1312" si="4272">D1312*I1312+F1312*I1315-E1312*J1312-G1312*J1315</f>
        <v>0.95029290318249071</v>
      </c>
      <c r="O1312" s="41">
        <f t="shared" ref="O1312" si="4273">(D1312*J1312+E1312*I1312+F1312*J1315+G1312*I1315)</f>
        <v>0</v>
      </c>
      <c r="P1312" s="39">
        <f t="shared" ref="P1312" si="4274">D1312*K1312+F1312*K1315-E1312*L1312-G1312*L1315</f>
        <v>0</v>
      </c>
      <c r="Q1312" s="40">
        <f t="shared" ref="Q1312" si="4275">(D1312*L1312+E1312*K1312+F1312*L1315+G1312*K1315)</f>
        <v>-0.16999468085106381</v>
      </c>
      <c r="S1312" s="37">
        <v>1</v>
      </c>
      <c r="T1312" s="38">
        <v>0</v>
      </c>
      <c r="U1312" s="39">
        <v>0</v>
      </c>
      <c r="V1312" s="40">
        <f t="shared" ref="V1312" si="4276">-1/($T$8*$B1312)</f>
        <v>-0.3329202127659574</v>
      </c>
      <c r="X1312" s="37">
        <f t="shared" ref="X1312" si="4277">N1312*S1312+P1312*S1315-O1312*T1312-Q1312*T1315</f>
        <v>0.95029290318249071</v>
      </c>
      <c r="Y1312" s="41">
        <f t="shared" ref="Y1312" si="4278">(N1312*T1312+O1312*S1312+P1312*T1315+Q1312*S1315)</f>
        <v>0</v>
      </c>
      <c r="Z1312" s="39">
        <f t="shared" ref="Z1312" si="4279">N1312*U1312+P1312*U1315-O1312*V1312-Q1312*V1315</f>
        <v>0</v>
      </c>
      <c r="AA1312" s="40">
        <f t="shared" ref="AA1312" si="4280">(N1312*V1312+O1312*U1312+P1312*V1315+Q1312*U1315)</f>
        <v>-0.48636639636855794</v>
      </c>
      <c r="AB1312" s="8"/>
      <c r="AC1312" s="37">
        <v>1</v>
      </c>
      <c r="AD1312" s="38">
        <v>0</v>
      </c>
      <c r="AE1312" s="39">
        <v>0</v>
      </c>
      <c r="AF1312" s="40">
        <v>0</v>
      </c>
      <c r="AH1312" s="37">
        <f>X1312*AC1312+Z1312*AC1315-Y1312*AD1312-AA1312*AD1315</f>
        <v>0.84578233670749703</v>
      </c>
      <c r="AI1312" s="41">
        <f>(X1312*AD1312+Y1312*AC1312+Z1312*AD1315+AA1312*AC1315)</f>
        <v>0</v>
      </c>
      <c r="AJ1312" s="39">
        <f>X1312*AE1312+Z1312*AE1315-Y1312*AF1312-AA1312*AF1315</f>
        <v>0</v>
      </c>
      <c r="AK1312" s="40">
        <f>(X1312*AF1312+Y1312*AE1312+Z1312*AF1315+AA1312*AE1315)</f>
        <v>-0.48636639636855794</v>
      </c>
      <c r="AL1312" s="8"/>
      <c r="AM1312" s="43">
        <f t="shared" ref="AM1312" si="4281">20*LOG((2*$AH$8)/(($AH$8*AH1312+AJ1312+$AH$8*AH1315+AJ1315)^2+($AH$8*AI1312+AK1312+$AH$8*AI1315+AK1315)^2)^0.5)</f>
        <v>-3.5101294896127105E-3</v>
      </c>
      <c r="AO1312" s="148">
        <f t="shared" ref="AO1312" si="4282">((AH1312^2+AI1312^2)/(AH1315^2+AI1315^2))^0.5</f>
        <v>1.7389826639725303</v>
      </c>
      <c r="AP1312" s="4"/>
      <c r="AQ1312" s="44"/>
      <c r="AR1312" s="44"/>
      <c r="AS1312" s="44"/>
      <c r="AT1312" s="44"/>
    </row>
    <row r="1313" spans="2:46" ht="18.649999999999999" customHeight="1" thickBot="1">
      <c r="D1313" s="45"/>
      <c r="G1313" s="46"/>
      <c r="I1313" s="45"/>
      <c r="L1313" s="46"/>
      <c r="N1313" s="45"/>
      <c r="Q1313" s="46"/>
      <c r="S1313" s="45"/>
      <c r="V1313" s="46"/>
      <c r="X1313" s="45"/>
      <c r="AA1313" s="46"/>
      <c r="AC1313" s="45"/>
      <c r="AF1313" s="46"/>
      <c r="AH1313" s="45"/>
      <c r="AK1313" s="46"/>
      <c r="AO1313" s="149"/>
      <c r="AP1313" s="149"/>
      <c r="AQ1313" s="44"/>
      <c r="AR1313" s="44"/>
      <c r="AS1313" s="44"/>
      <c r="AT1313" s="44"/>
    </row>
    <row r="1314" spans="2:46" ht="18.649999999999999" customHeight="1" thickBot="1">
      <c r="D1314" s="227" t="s">
        <v>70</v>
      </c>
      <c r="E1314" s="228"/>
      <c r="F1314" s="229" t="s">
        <v>71</v>
      </c>
      <c r="G1314" s="230"/>
      <c r="H1314" s="203"/>
      <c r="I1314" s="231" t="s">
        <v>15</v>
      </c>
      <c r="J1314" s="232"/>
      <c r="K1314" s="233" t="s">
        <v>16</v>
      </c>
      <c r="L1314" s="234"/>
      <c r="M1314" s="30"/>
      <c r="N1314" s="231" t="s">
        <v>72</v>
      </c>
      <c r="O1314" s="232"/>
      <c r="P1314" s="233" t="s">
        <v>73</v>
      </c>
      <c r="Q1314" s="234"/>
      <c r="R1314" s="30"/>
      <c r="S1314" s="227" t="s">
        <v>74</v>
      </c>
      <c r="T1314" s="228"/>
      <c r="U1314" s="229" t="s">
        <v>75</v>
      </c>
      <c r="V1314" s="230"/>
      <c r="W1314" s="8"/>
      <c r="X1314" s="231" t="s">
        <v>76</v>
      </c>
      <c r="Y1314" s="232"/>
      <c r="Z1314" s="233" t="s">
        <v>77</v>
      </c>
      <c r="AA1314" s="234"/>
      <c r="AB1314" s="8"/>
      <c r="AC1314" s="231" t="s">
        <v>78</v>
      </c>
      <c r="AD1314" s="232"/>
      <c r="AE1314" s="233" t="s">
        <v>17</v>
      </c>
      <c r="AF1314" s="234"/>
      <c r="AG1314" s="8"/>
      <c r="AH1314" s="231" t="s">
        <v>79</v>
      </c>
      <c r="AI1314" s="232"/>
      <c r="AJ1314" s="233" t="s">
        <v>80</v>
      </c>
      <c r="AK1314" s="234"/>
      <c r="AL1314" s="8"/>
      <c r="AM1314" s="52" t="s">
        <v>84</v>
      </c>
      <c r="AO1314" s="150" t="s">
        <v>85</v>
      </c>
      <c r="AP1314" s="149"/>
      <c r="AQ1314" s="44"/>
      <c r="AR1314" s="44"/>
      <c r="AS1314" s="44"/>
      <c r="AT1314" s="44"/>
    </row>
    <row r="1315" spans="2:46" ht="18.649999999999999" customHeight="1" thickTop="1" thickBot="1">
      <c r="D1315" s="37">
        <v>0</v>
      </c>
      <c r="E1315" s="41">
        <v>0</v>
      </c>
      <c r="F1315" s="39">
        <v>1</v>
      </c>
      <c r="G1315" s="40">
        <v>0</v>
      </c>
      <c r="I1315" s="37">
        <v>0</v>
      </c>
      <c r="J1315" s="41">
        <f t="shared" ref="J1315" si="4283">IF(0=(1-$J$8*$K$8*$B1312^2),10^14,$B1312*$K$8/(1-$J$8*$K$8*$B1312^2))</f>
        <v>-0.29240383621802168</v>
      </c>
      <c r="K1315" s="39">
        <v>1</v>
      </c>
      <c r="L1315" s="40">
        <v>0</v>
      </c>
      <c r="N1315" s="37">
        <f t="shared" ref="N1315" si="4284">D1315*I1312+F1315*I1315-E1315*J1312-G1315*J1315</f>
        <v>0</v>
      </c>
      <c r="O1315" s="41">
        <f t="shared" ref="O1315" si="4285">(D1315*J1312+E1315*I1312+F1315*J1315+G1315*I1315)</f>
        <v>-0.29240383621802168</v>
      </c>
      <c r="P1315" s="39">
        <f t="shared" ref="P1315" si="4286">D1315*K1312+F1315*K1315-E1315*L1312-G1315*L1315</f>
        <v>1</v>
      </c>
      <c r="Q1315" s="40">
        <f t="shared" ref="Q1315" si="4287">(D1315*L1312+E1315*K1312+F1315*L1315+G1315*K1315)</f>
        <v>0</v>
      </c>
      <c r="S1315" s="37">
        <v>0</v>
      </c>
      <c r="T1315" s="41">
        <v>0</v>
      </c>
      <c r="U1315" s="39">
        <v>1</v>
      </c>
      <c r="V1315" s="40">
        <v>0</v>
      </c>
      <c r="X1315" s="37">
        <f t="shared" ref="X1315" si="4288">N1315*S1312+P1315*S1315-O1315*T1312-Q1315*T1315</f>
        <v>0</v>
      </c>
      <c r="Y1315" s="41">
        <f t="shared" ref="Y1315" si="4289">(N1315*T1312+O1315*S1312+P1315*T1315+Q1315*S1315)</f>
        <v>-0.29240383621802168</v>
      </c>
      <c r="Z1315" s="39">
        <f t="shared" ref="Z1315" si="4290">N1315*U1312+P1315*U1315-O1315*V1312-Q1315*V1315</f>
        <v>0.902652852632714</v>
      </c>
      <c r="AA1315" s="40">
        <f t="shared" ref="AA1315" si="4291">(N1315*V1312+O1315*U1312+P1315*V1315+Q1315*U1315)</f>
        <v>0</v>
      </c>
      <c r="AB1315" s="8"/>
      <c r="AC1315" s="37">
        <v>0</v>
      </c>
      <c r="AD1315" s="40">
        <f>-1/($AD$8*$B1312)</f>
        <v>-0.21488031914893616</v>
      </c>
      <c r="AE1315" s="39">
        <v>1</v>
      </c>
      <c r="AF1315" s="40">
        <v>0</v>
      </c>
      <c r="AH1315" s="37">
        <f>X1315*AC1312+Z1315*AC1315-Y1315*AD1312-AA1315*AD1315</f>
        <v>0</v>
      </c>
      <c r="AI1315" s="41">
        <f>(X1315*AD1312+Y1315*AC1312+Z1315*AD1315+AA1315*AC1315)</f>
        <v>-0.48636616927243692</v>
      </c>
      <c r="AJ1315" s="39">
        <f>X1315*AE1312+Z1315*AE1315-Y1315*AF1312-AA1315*AF1315</f>
        <v>0.902652852632714</v>
      </c>
      <c r="AK1315" s="40">
        <f>(X1315*AF1312+Y1315*AE1312+Z1315*AF1315+AA1315*AE1315)</f>
        <v>0</v>
      </c>
      <c r="AL1315" s="8"/>
      <c r="AM1315" s="54">
        <f t="shared" ref="AM1315" si="4292">(180/PI())*ATAN(-1*(($AH1303*AI1312+AK1312+$AH$8*AI1315+AK1315)/($AH$8*AH1312+AJ1312+$AH$8*AH1315+AJ1315)))</f>
        <v>29.089141205109495</v>
      </c>
      <c r="AO1315" s="151">
        <f t="shared" ref="AO1315" si="4293">20*LOG(((($AH$8*AH1312+AJ1312-$AH$8*AH1315-AJ1315)^2+($AH$8*AI1312+AK1312-$AH$8*AI1315-AK1315)^2)/(($AH$8*AH1312+AJ1312+$AH$8*AH1315+AJ1315)^2+($AH$8*AI1312+AK1312+$AH$8*AI1315+AK1315)^2))^0.5)</f>
        <v>-30.926366679535143</v>
      </c>
      <c r="AP1315" s="149"/>
      <c r="AQ1315" s="44"/>
      <c r="AR1315" s="44"/>
      <c r="AS1315" s="44"/>
      <c r="AT1315" s="44"/>
    </row>
    <row r="1316" spans="2:46" ht="18.649999999999999" customHeight="1">
      <c r="AO1316" s="48"/>
    </row>
    <row r="1317" spans="2:46" ht="18.649999999999999" customHeight="1" thickBot="1">
      <c r="E1317" s="29" t="s">
        <v>9</v>
      </c>
      <c r="J1317" s="29" t="s">
        <v>10</v>
      </c>
      <c r="O1317" s="29" t="s">
        <v>11</v>
      </c>
      <c r="T1317" s="29" t="s">
        <v>12</v>
      </c>
      <c r="Y1317" s="29" t="s">
        <v>13</v>
      </c>
      <c r="AD1317" s="29" t="s">
        <v>12</v>
      </c>
      <c r="AI1317" s="29" t="s">
        <v>81</v>
      </c>
    </row>
    <row r="1318" spans="2:46" ht="18.649999999999999" customHeight="1" thickBot="1">
      <c r="B1318" s="28"/>
      <c r="D1318" s="227" t="s">
        <v>70</v>
      </c>
      <c r="E1318" s="228"/>
      <c r="F1318" s="229" t="s">
        <v>71</v>
      </c>
      <c r="G1318" s="230"/>
      <c r="H1318" s="203"/>
      <c r="I1318" s="231" t="s">
        <v>15</v>
      </c>
      <c r="J1318" s="232"/>
      <c r="K1318" s="233" t="s">
        <v>16</v>
      </c>
      <c r="L1318" s="234"/>
      <c r="M1318" s="30"/>
      <c r="N1318" s="231" t="s">
        <v>72</v>
      </c>
      <c r="O1318" s="232"/>
      <c r="P1318" s="233" t="s">
        <v>73</v>
      </c>
      <c r="Q1318" s="234"/>
      <c r="R1318" s="30"/>
      <c r="S1318" s="227" t="s">
        <v>74</v>
      </c>
      <c r="T1318" s="228"/>
      <c r="U1318" s="229" t="s">
        <v>75</v>
      </c>
      <c r="V1318" s="230"/>
      <c r="W1318" s="8"/>
      <c r="X1318" s="231" t="s">
        <v>76</v>
      </c>
      <c r="Y1318" s="232"/>
      <c r="Z1318" s="233" t="s">
        <v>77</v>
      </c>
      <c r="AA1318" s="234"/>
      <c r="AB1318" s="8"/>
      <c r="AC1318" s="231" t="s">
        <v>78</v>
      </c>
      <c r="AD1318" s="232"/>
      <c r="AE1318" s="233" t="s">
        <v>17</v>
      </c>
      <c r="AF1318" s="234"/>
      <c r="AG1318" s="8"/>
      <c r="AH1318" s="231" t="s">
        <v>79</v>
      </c>
      <c r="AI1318" s="232"/>
      <c r="AJ1318" s="233" t="s">
        <v>80</v>
      </c>
      <c r="AK1318" s="234"/>
      <c r="AL1318" s="8"/>
      <c r="AM1318" s="35" t="s">
        <v>82</v>
      </c>
      <c r="AO1318" s="147" t="s">
        <v>83</v>
      </c>
      <c r="AP1318" s="4"/>
      <c r="AQ1318" s="44"/>
      <c r="AR1318" s="44"/>
      <c r="AS1318" s="44"/>
      <c r="AT1318" s="44"/>
    </row>
    <row r="1319" spans="2:46" ht="18.649999999999999" customHeight="1" thickTop="1" thickBot="1">
      <c r="B1319" s="55">
        <v>3.78</v>
      </c>
      <c r="D1319" s="37">
        <v>1</v>
      </c>
      <c r="E1319" s="38">
        <v>0</v>
      </c>
      <c r="F1319" s="39">
        <v>0</v>
      </c>
      <c r="G1319" s="40">
        <f t="shared" ref="G1319" si="4294">-1/($E$8*$B1319)</f>
        <v>-0.1690952380952381</v>
      </c>
      <c r="I1319" s="37">
        <v>1</v>
      </c>
      <c r="J1319" s="41">
        <v>0</v>
      </c>
      <c r="K1319" s="39">
        <v>0</v>
      </c>
      <c r="L1319" s="40">
        <v>0</v>
      </c>
      <c r="N1319" s="37">
        <f t="shared" ref="N1319" si="4295">D1319*I1319+F1319*I1322-E1319*J1319-G1319*J1322</f>
        <v>0.95082538534174099</v>
      </c>
      <c r="O1319" s="41">
        <f t="shared" ref="O1319" si="4296">(D1319*J1319+E1319*I1319+F1319*J1322+G1319*I1322)</f>
        <v>0</v>
      </c>
      <c r="P1319" s="39">
        <f t="shared" ref="P1319" si="4297">D1319*K1319+F1319*K1322-E1319*L1319-G1319*L1322</f>
        <v>0</v>
      </c>
      <c r="Q1319" s="40">
        <f t="shared" ref="Q1319" si="4298">(D1319*L1319+E1319*K1319+F1319*L1322+G1319*K1322)</f>
        <v>-0.1690952380952381</v>
      </c>
      <c r="S1319" s="37">
        <v>1</v>
      </c>
      <c r="T1319" s="38">
        <v>0</v>
      </c>
      <c r="U1319" s="39">
        <v>0</v>
      </c>
      <c r="V1319" s="40">
        <f t="shared" ref="V1319" si="4299">-1/($T$8*$B1319)</f>
        <v>-0.33115873015873015</v>
      </c>
      <c r="X1319" s="37">
        <f t="shared" ref="X1319" si="4300">N1319*S1319+P1319*S1322-O1319*T1319-Q1319*T1322</f>
        <v>0.95082538534174099</v>
      </c>
      <c r="Y1319" s="41">
        <f t="shared" ref="Y1319" si="4301">(N1319*T1319+O1319*S1319+P1319*T1322+Q1319*S1322)</f>
        <v>0</v>
      </c>
      <c r="Z1319" s="39">
        <f t="shared" ref="Z1319" si="4302">N1319*U1319+P1319*U1322-O1319*V1319-Q1319*V1322</f>
        <v>0</v>
      </c>
      <c r="AA1319" s="40">
        <f t="shared" ref="AA1319" si="4303">(N1319*V1319+O1319*U1319+P1319*V1322+Q1319*U1322)</f>
        <v>-0.4839693653076943</v>
      </c>
      <c r="AB1319" s="8"/>
      <c r="AC1319" s="37">
        <v>1</v>
      </c>
      <c r="AD1319" s="38">
        <v>0</v>
      </c>
      <c r="AE1319" s="39">
        <v>0</v>
      </c>
      <c r="AF1319" s="40">
        <v>0</v>
      </c>
      <c r="AH1319" s="37">
        <f>X1319*AC1319+Z1319*AC1322-Y1319*AD1319-AA1319*AD1322</f>
        <v>0.84738013436281201</v>
      </c>
      <c r="AI1319" s="41">
        <f>(X1319*AD1319+Y1319*AC1319+Z1319*AD1322+AA1319*AC1322)</f>
        <v>0</v>
      </c>
      <c r="AJ1319" s="39">
        <f>X1319*AE1319+Z1319*AE1322-Y1319*AF1319-AA1319*AF1322</f>
        <v>0</v>
      </c>
      <c r="AK1319" s="40">
        <f>(X1319*AF1319+Y1319*AE1319+Z1319*AF1322+AA1319*AE1322)</f>
        <v>-0.4839693653076943</v>
      </c>
      <c r="AL1319" s="8"/>
      <c r="AM1319" s="43">
        <f t="shared" ref="AM1319" si="4304">20*LOG((2*$AH$8)/(($AH$8*AH1319+AJ1319+$AH$8*AH1322+AJ1322)^2+($AH$8*AI1319+AK1319+$AH$8*AI1322+AK1322)^2)^0.5)</f>
        <v>-3.4419829007924772E-3</v>
      </c>
      <c r="AO1319" s="148">
        <f t="shared" ref="AO1319" si="4305">((AH1319^2+AI1319^2)/(AH1322^2+AI1322^2))^0.5</f>
        <v>1.750897032718649</v>
      </c>
      <c r="AP1319" s="4"/>
      <c r="AQ1319" s="44"/>
      <c r="AR1319" s="44"/>
      <c r="AS1319" s="44"/>
      <c r="AT1319" s="44"/>
    </row>
    <row r="1320" spans="2:46" ht="18.649999999999999" customHeight="1" thickBot="1">
      <c r="D1320" s="45"/>
      <c r="G1320" s="46"/>
      <c r="I1320" s="45"/>
      <c r="L1320" s="46"/>
      <c r="N1320" s="45"/>
      <c r="Q1320" s="46"/>
      <c r="S1320" s="45"/>
      <c r="V1320" s="46"/>
      <c r="X1320" s="45"/>
      <c r="AA1320" s="46"/>
      <c r="AC1320" s="45"/>
      <c r="AF1320" s="46"/>
      <c r="AH1320" s="45"/>
      <c r="AK1320" s="46"/>
      <c r="AO1320" s="149"/>
      <c r="AP1320" s="149"/>
      <c r="AQ1320" s="44"/>
      <c r="AR1320" s="44"/>
      <c r="AS1320" s="44"/>
      <c r="AT1320" s="44"/>
    </row>
    <row r="1321" spans="2:46" ht="18.649999999999999" customHeight="1" thickBot="1">
      <c r="D1321" s="227" t="s">
        <v>70</v>
      </c>
      <c r="E1321" s="228"/>
      <c r="F1321" s="229" t="s">
        <v>71</v>
      </c>
      <c r="G1321" s="230"/>
      <c r="H1321" s="203"/>
      <c r="I1321" s="231" t="s">
        <v>15</v>
      </c>
      <c r="J1321" s="232"/>
      <c r="K1321" s="233" t="s">
        <v>16</v>
      </c>
      <c r="L1321" s="234"/>
      <c r="M1321" s="30"/>
      <c r="N1321" s="231" t="s">
        <v>72</v>
      </c>
      <c r="O1321" s="232"/>
      <c r="P1321" s="233" t="s">
        <v>73</v>
      </c>
      <c r="Q1321" s="234"/>
      <c r="R1321" s="30"/>
      <c r="S1321" s="227" t="s">
        <v>74</v>
      </c>
      <c r="T1321" s="228"/>
      <c r="U1321" s="229" t="s">
        <v>75</v>
      </c>
      <c r="V1321" s="230"/>
      <c r="W1321" s="8"/>
      <c r="X1321" s="231" t="s">
        <v>76</v>
      </c>
      <c r="Y1321" s="232"/>
      <c r="Z1321" s="233" t="s">
        <v>77</v>
      </c>
      <c r="AA1321" s="234"/>
      <c r="AB1321" s="8"/>
      <c r="AC1321" s="231" t="s">
        <v>78</v>
      </c>
      <c r="AD1321" s="232"/>
      <c r="AE1321" s="233" t="s">
        <v>17</v>
      </c>
      <c r="AF1321" s="234"/>
      <c r="AG1321" s="8"/>
      <c r="AH1321" s="231" t="s">
        <v>79</v>
      </c>
      <c r="AI1321" s="232"/>
      <c r="AJ1321" s="233" t="s">
        <v>80</v>
      </c>
      <c r="AK1321" s="234"/>
      <c r="AL1321" s="8"/>
      <c r="AM1321" s="52" t="s">
        <v>84</v>
      </c>
      <c r="AO1321" s="150" t="s">
        <v>85</v>
      </c>
      <c r="AP1321" s="149"/>
      <c r="AQ1321" s="44"/>
      <c r="AR1321" s="44"/>
      <c r="AS1321" s="44"/>
      <c r="AT1321" s="44"/>
    </row>
    <row r="1322" spans="2:46" ht="18.649999999999999" customHeight="1" thickTop="1" thickBot="1">
      <c r="D1322" s="37">
        <v>0</v>
      </c>
      <c r="E1322" s="41">
        <v>0</v>
      </c>
      <c r="F1322" s="39">
        <v>1</v>
      </c>
      <c r="G1322" s="40">
        <v>0</v>
      </c>
      <c r="I1322" s="37">
        <v>0</v>
      </c>
      <c r="J1322" s="41">
        <f t="shared" ref="J1322" si="4306">IF(0=(1-$J$8*$K$8*$B1319^2),10^14,$B1319*$K$8/(1-$J$8*$K$8*$B1319^2))</f>
        <v>-0.29081016835354534</v>
      </c>
      <c r="K1322" s="39">
        <v>1</v>
      </c>
      <c r="L1322" s="40">
        <v>0</v>
      </c>
      <c r="N1322" s="37">
        <f t="shared" ref="N1322" si="4307">D1322*I1319+F1322*I1322-E1322*J1319-G1322*J1322</f>
        <v>0</v>
      </c>
      <c r="O1322" s="41">
        <f t="shared" ref="O1322" si="4308">(D1322*J1319+E1322*I1319+F1322*J1322+G1322*I1322)</f>
        <v>-0.29081016835354534</v>
      </c>
      <c r="P1322" s="39">
        <f t="shared" ref="P1322" si="4309">D1322*K1319+F1322*K1322-E1322*L1319-G1322*L1322</f>
        <v>1</v>
      </c>
      <c r="Q1322" s="40">
        <f t="shared" ref="Q1322" si="4310">(D1322*L1319+E1322*K1319+F1322*L1322+G1322*K1322)</f>
        <v>0</v>
      </c>
      <c r="S1322" s="37">
        <v>0</v>
      </c>
      <c r="T1322" s="41">
        <v>0</v>
      </c>
      <c r="U1322" s="39">
        <v>1</v>
      </c>
      <c r="V1322" s="40">
        <v>0</v>
      </c>
      <c r="X1322" s="37">
        <f t="shared" ref="X1322" si="4311">N1322*S1319+P1322*S1322-O1322*T1319-Q1322*T1322</f>
        <v>0</v>
      </c>
      <c r="Y1322" s="41">
        <f t="shared" ref="Y1322" si="4312">(N1322*T1319+O1322*S1319+P1322*T1322+Q1322*S1322)</f>
        <v>-0.29081016835354534</v>
      </c>
      <c r="Z1322" s="39">
        <f t="shared" ref="Z1322" si="4313">N1322*U1319+P1322*U1322-O1322*V1319-Q1322*V1322</f>
        <v>0.90369567393079342</v>
      </c>
      <c r="AA1322" s="40">
        <f t="shared" ref="AA1322" si="4314">(N1322*V1319+O1322*U1319+P1322*V1322+Q1322*U1322)</f>
        <v>0</v>
      </c>
      <c r="AB1322" s="8"/>
      <c r="AC1322" s="37">
        <v>0</v>
      </c>
      <c r="AD1322" s="40">
        <f>-1/($AD$8*$B1319)</f>
        <v>-0.21374338624338624</v>
      </c>
      <c r="AE1322" s="39">
        <v>1</v>
      </c>
      <c r="AF1322" s="40">
        <v>0</v>
      </c>
      <c r="AH1322" s="37">
        <f>X1322*AC1319+Z1322*AC1322-Y1322*AD1319-AA1322*AD1322</f>
        <v>0</v>
      </c>
      <c r="AI1322" s="41">
        <f>(X1322*AD1319+Y1322*AC1319+Z1322*AD1322+AA1322*AC1322)</f>
        <v>-0.48396914183301215</v>
      </c>
      <c r="AJ1322" s="39">
        <f>X1322*AE1319+Z1322*AE1322-Y1322*AF1319-AA1322*AF1322</f>
        <v>0.90369567393079342</v>
      </c>
      <c r="AK1322" s="40">
        <f>(X1322*AF1319+Y1322*AE1319+Z1322*AF1322+AA1322*AE1322)</f>
        <v>0</v>
      </c>
      <c r="AL1322" s="8"/>
      <c r="AM1322" s="54">
        <f t="shared" ref="AM1322" si="4315">(180/PI())*ATAN(-1*(($AH1310*AI1319+AK1319+$AH$8*AI1322+AK1322)/($AH$8*AH1319+AJ1319+$AH$8*AH1322+AJ1322)))</f>
        <v>28.932409045390983</v>
      </c>
      <c r="AO1322" s="151">
        <f t="shared" ref="AO1322" si="4316">20*LOG(((($AH$8*AH1319+AJ1319-$AH$8*AH1322-AJ1322)^2+($AH$8*AI1319+AK1319-$AH$8*AI1322-AK1322)^2)/(($AH$8*AH1319+AJ1319+$AH$8*AH1322+AJ1322)^2+($AH$8*AI1319+AK1319+$AH$8*AI1322+AK1322)^2))^0.5)</f>
        <v>-31.011476905861841</v>
      </c>
      <c r="AP1322" s="149"/>
      <c r="AQ1322" s="44"/>
      <c r="AR1322" s="44"/>
      <c r="AS1322" s="44"/>
      <c r="AT1322" s="44"/>
    </row>
    <row r="1323" spans="2:46" ht="18.649999999999999" customHeight="1">
      <c r="AO1323" s="48"/>
    </row>
    <row r="1324" spans="2:46" ht="18.649999999999999" customHeight="1" thickBot="1">
      <c r="E1324" s="29" t="s">
        <v>9</v>
      </c>
      <c r="J1324" s="29" t="s">
        <v>10</v>
      </c>
      <c r="O1324" s="29" t="s">
        <v>11</v>
      </c>
      <c r="T1324" s="29" t="s">
        <v>12</v>
      </c>
      <c r="Y1324" s="29" t="s">
        <v>13</v>
      </c>
      <c r="AD1324" s="29" t="s">
        <v>12</v>
      </c>
      <c r="AI1324" s="29" t="s">
        <v>81</v>
      </c>
    </row>
    <row r="1325" spans="2:46" ht="18.649999999999999" customHeight="1" thickBot="1">
      <c r="B1325" s="28"/>
      <c r="D1325" s="227" t="s">
        <v>70</v>
      </c>
      <c r="E1325" s="228"/>
      <c r="F1325" s="229" t="s">
        <v>71</v>
      </c>
      <c r="G1325" s="230"/>
      <c r="H1325" s="203"/>
      <c r="I1325" s="231" t="s">
        <v>15</v>
      </c>
      <c r="J1325" s="232"/>
      <c r="K1325" s="233" t="s">
        <v>16</v>
      </c>
      <c r="L1325" s="234"/>
      <c r="M1325" s="30"/>
      <c r="N1325" s="231" t="s">
        <v>72</v>
      </c>
      <c r="O1325" s="232"/>
      <c r="P1325" s="233" t="s">
        <v>73</v>
      </c>
      <c r="Q1325" s="234"/>
      <c r="R1325" s="30"/>
      <c r="S1325" s="227" t="s">
        <v>74</v>
      </c>
      <c r="T1325" s="228"/>
      <c r="U1325" s="229" t="s">
        <v>75</v>
      </c>
      <c r="V1325" s="230"/>
      <c r="W1325" s="8"/>
      <c r="X1325" s="231" t="s">
        <v>76</v>
      </c>
      <c r="Y1325" s="232"/>
      <c r="Z1325" s="233" t="s">
        <v>77</v>
      </c>
      <c r="AA1325" s="234"/>
      <c r="AB1325" s="8"/>
      <c r="AC1325" s="231" t="s">
        <v>78</v>
      </c>
      <c r="AD1325" s="232"/>
      <c r="AE1325" s="233" t="s">
        <v>17</v>
      </c>
      <c r="AF1325" s="234"/>
      <c r="AG1325" s="8"/>
      <c r="AH1325" s="231" t="s">
        <v>79</v>
      </c>
      <c r="AI1325" s="232"/>
      <c r="AJ1325" s="233" t="s">
        <v>80</v>
      </c>
      <c r="AK1325" s="234"/>
      <c r="AL1325" s="8"/>
      <c r="AM1325" s="35" t="s">
        <v>82</v>
      </c>
      <c r="AO1325" s="147" t="s">
        <v>83</v>
      </c>
      <c r="AP1325" s="4"/>
      <c r="AQ1325" s="44"/>
      <c r="AR1325" s="44"/>
      <c r="AS1325" s="44"/>
      <c r="AT1325" s="44"/>
    </row>
    <row r="1326" spans="2:46" ht="18.649999999999999" customHeight="1" thickTop="1" thickBot="1">
      <c r="B1326" s="55">
        <v>3.8</v>
      </c>
      <c r="D1326" s="37">
        <v>1</v>
      </c>
      <c r="E1326" s="38">
        <v>0</v>
      </c>
      <c r="F1326" s="39">
        <v>0</v>
      </c>
      <c r="G1326" s="40">
        <f t="shared" ref="G1326" si="4317">-1/($E$8*$B1326)</f>
        <v>-0.16820526315789472</v>
      </c>
      <c r="I1326" s="37">
        <v>1</v>
      </c>
      <c r="J1326" s="41">
        <v>0</v>
      </c>
      <c r="K1326" s="39">
        <v>0</v>
      </c>
      <c r="L1326" s="40">
        <v>0</v>
      </c>
      <c r="N1326" s="37">
        <f t="shared" ref="N1326" si="4318">D1326*I1326+F1326*I1329-E1326*J1326-G1326*J1329</f>
        <v>0.95134931559518499</v>
      </c>
      <c r="O1326" s="41">
        <f t="shared" ref="O1326" si="4319">(D1326*J1326+E1326*I1326+F1326*J1329+G1326*I1329)</f>
        <v>0</v>
      </c>
      <c r="P1326" s="39">
        <f t="shared" ref="P1326" si="4320">D1326*K1326+F1326*K1329-E1326*L1326-G1326*L1329</f>
        <v>0</v>
      </c>
      <c r="Q1326" s="40">
        <f t="shared" ref="Q1326" si="4321">(D1326*L1326+E1326*K1326+F1326*L1329+G1326*K1329)</f>
        <v>-0.16820526315789472</v>
      </c>
      <c r="S1326" s="37">
        <v>1</v>
      </c>
      <c r="T1326" s="38">
        <v>0</v>
      </c>
      <c r="U1326" s="39">
        <v>0</v>
      </c>
      <c r="V1326" s="40">
        <f t="shared" ref="V1326" si="4322">-1/($T$8*$B1326)</f>
        <v>-0.32941578947368422</v>
      </c>
      <c r="X1326" s="37">
        <f t="shared" ref="X1326" si="4323">N1326*S1326+P1326*S1329-O1326*T1326-Q1326*T1329</f>
        <v>0.95134931559518499</v>
      </c>
      <c r="Y1326" s="41">
        <f t="shared" ref="Y1326" si="4324">(N1326*T1326+O1326*S1326+P1326*T1329+Q1326*S1329)</f>
        <v>0</v>
      </c>
      <c r="Z1326" s="39">
        <f t="shared" ref="Z1326" si="4325">N1326*U1326+P1326*U1329-O1326*V1326-Q1326*V1329</f>
        <v>0</v>
      </c>
      <c r="AA1326" s="40">
        <f t="shared" ref="AA1326" si="4326">(N1326*V1326+O1326*U1326+P1326*V1329+Q1326*U1329)</f>
        <v>-0.48159474901993171</v>
      </c>
      <c r="AB1326" s="8"/>
      <c r="AC1326" s="37">
        <v>1</v>
      </c>
      <c r="AD1326" s="38">
        <v>0</v>
      </c>
      <c r="AE1326" s="39">
        <v>0</v>
      </c>
      <c r="AF1326" s="40">
        <v>0</v>
      </c>
      <c r="AH1326" s="37">
        <f>X1326*AC1326+Z1326*AC1329-Y1326*AD1326-AA1326*AD1329</f>
        <v>0.84895340047132872</v>
      </c>
      <c r="AI1326" s="41">
        <f>(X1326*AD1326+Y1326*AC1326+Z1326*AD1329+AA1326*AC1329)</f>
        <v>0</v>
      </c>
      <c r="AJ1326" s="39">
        <f>X1326*AE1326+Z1326*AE1329-Y1326*AF1326-AA1326*AF1329</f>
        <v>0</v>
      </c>
      <c r="AK1326" s="40">
        <f>(X1326*AF1326+Y1326*AE1326+Z1326*AF1329+AA1326*AE1329)</f>
        <v>-0.48159474901993171</v>
      </c>
      <c r="AL1326" s="8"/>
      <c r="AM1326" s="43">
        <f t="shared" ref="AM1326" si="4327">20*LOG((2*$AH$8)/(($AH$8*AH1326+AJ1326+$AH$8*AH1329+AJ1329)^2+($AH$8*AI1326+AK1326+$AH$8*AI1329+AK1329)^2)^0.5)</f>
        <v>-3.3754452967996486E-3</v>
      </c>
      <c r="AO1326" s="148">
        <f t="shared" ref="AO1326" si="4328">((AH1326^2+AI1326^2)/(AH1329^2+AI1329^2))^0.5</f>
        <v>1.7627970194670513</v>
      </c>
      <c r="AP1326" s="4"/>
      <c r="AQ1326" s="44"/>
      <c r="AR1326" s="44"/>
      <c r="AS1326" s="44"/>
      <c r="AT1326" s="44"/>
    </row>
    <row r="1327" spans="2:46" ht="18.649999999999999" customHeight="1" thickBot="1">
      <c r="D1327" s="45"/>
      <c r="G1327" s="46"/>
      <c r="I1327" s="45"/>
      <c r="L1327" s="46"/>
      <c r="N1327" s="45"/>
      <c r="Q1327" s="46"/>
      <c r="S1327" s="45"/>
      <c r="V1327" s="46"/>
      <c r="X1327" s="45"/>
      <c r="AA1327" s="46"/>
      <c r="AC1327" s="45"/>
      <c r="AF1327" s="46"/>
      <c r="AH1327" s="45"/>
      <c r="AK1327" s="46"/>
      <c r="AO1327" s="149"/>
      <c r="AP1327" s="149"/>
      <c r="AQ1327" s="44"/>
      <c r="AR1327" s="44"/>
      <c r="AS1327" s="44"/>
      <c r="AT1327" s="44"/>
    </row>
    <row r="1328" spans="2:46" ht="18.649999999999999" customHeight="1" thickBot="1">
      <c r="D1328" s="227" t="s">
        <v>70</v>
      </c>
      <c r="E1328" s="228"/>
      <c r="F1328" s="229" t="s">
        <v>71</v>
      </c>
      <c r="G1328" s="230"/>
      <c r="H1328" s="203"/>
      <c r="I1328" s="231" t="s">
        <v>15</v>
      </c>
      <c r="J1328" s="232"/>
      <c r="K1328" s="233" t="s">
        <v>16</v>
      </c>
      <c r="L1328" s="234"/>
      <c r="M1328" s="30"/>
      <c r="N1328" s="231" t="s">
        <v>72</v>
      </c>
      <c r="O1328" s="232"/>
      <c r="P1328" s="233" t="s">
        <v>73</v>
      </c>
      <c r="Q1328" s="234"/>
      <c r="R1328" s="30"/>
      <c r="S1328" s="227" t="s">
        <v>74</v>
      </c>
      <c r="T1328" s="228"/>
      <c r="U1328" s="229" t="s">
        <v>75</v>
      </c>
      <c r="V1328" s="230"/>
      <c r="W1328" s="8"/>
      <c r="X1328" s="231" t="s">
        <v>76</v>
      </c>
      <c r="Y1328" s="232"/>
      <c r="Z1328" s="233" t="s">
        <v>77</v>
      </c>
      <c r="AA1328" s="234"/>
      <c r="AB1328" s="8"/>
      <c r="AC1328" s="231" t="s">
        <v>78</v>
      </c>
      <c r="AD1328" s="232"/>
      <c r="AE1328" s="233" t="s">
        <v>17</v>
      </c>
      <c r="AF1328" s="234"/>
      <c r="AG1328" s="8"/>
      <c r="AH1328" s="231" t="s">
        <v>79</v>
      </c>
      <c r="AI1328" s="232"/>
      <c r="AJ1328" s="233" t="s">
        <v>80</v>
      </c>
      <c r="AK1328" s="234"/>
      <c r="AL1328" s="8"/>
      <c r="AM1328" s="52" t="s">
        <v>84</v>
      </c>
      <c r="AO1328" s="150" t="s">
        <v>85</v>
      </c>
      <c r="AP1328" s="149"/>
      <c r="AQ1328" s="44"/>
      <c r="AR1328" s="44"/>
      <c r="AS1328" s="44"/>
      <c r="AT1328" s="44"/>
    </row>
    <row r="1329" spans="2:46" ht="18.649999999999999" customHeight="1" thickTop="1" thickBot="1">
      <c r="D1329" s="37">
        <v>0</v>
      </c>
      <c r="E1329" s="41">
        <v>0</v>
      </c>
      <c r="F1329" s="39">
        <v>1</v>
      </c>
      <c r="G1329" s="40">
        <v>0</v>
      </c>
      <c r="I1329" s="37">
        <v>0</v>
      </c>
      <c r="J1329" s="41">
        <f t="shared" ref="J1329" si="4329">IF(0=(1-$J$8*$K$8*$B1326^2),10^14,$B1326*$K$8/(1-$J$8*$K$8*$B1326^2))</f>
        <v>-0.28923401974138269</v>
      </c>
      <c r="K1329" s="39">
        <v>1</v>
      </c>
      <c r="L1329" s="40">
        <v>0</v>
      </c>
      <c r="N1329" s="37">
        <f t="shared" ref="N1329" si="4330">D1329*I1326+F1329*I1329-E1329*J1326-G1329*J1329</f>
        <v>0</v>
      </c>
      <c r="O1329" s="41">
        <f t="shared" ref="O1329" si="4331">(D1329*J1326+E1329*I1326+F1329*J1329+G1329*I1329)</f>
        <v>-0.28923401974138269</v>
      </c>
      <c r="P1329" s="39">
        <f t="shared" ref="P1329" si="4332">D1329*K1326+F1329*K1329-E1329*L1326-G1329*L1329</f>
        <v>1</v>
      </c>
      <c r="Q1329" s="40">
        <f t="shared" ref="Q1329" si="4333">(D1329*L1326+E1329*K1326+F1329*L1329+G1329*K1329)</f>
        <v>0</v>
      </c>
      <c r="S1329" s="37">
        <v>0</v>
      </c>
      <c r="T1329" s="41">
        <v>0</v>
      </c>
      <c r="U1329" s="39">
        <v>1</v>
      </c>
      <c r="V1329" s="40">
        <v>0</v>
      </c>
      <c r="X1329" s="37">
        <f t="shared" ref="X1329" si="4334">N1329*S1326+P1329*S1329-O1329*T1326-Q1329*T1329</f>
        <v>0</v>
      </c>
      <c r="Y1329" s="41">
        <f t="shared" ref="Y1329" si="4335">(N1329*T1326+O1329*S1326+P1329*T1329+Q1329*S1329)</f>
        <v>-0.28923401974138269</v>
      </c>
      <c r="Z1329" s="39">
        <f t="shared" ref="Z1329" si="4336">N1329*U1326+P1329*U1329-O1329*V1326-Q1329*V1329</f>
        <v>0.90472174704424524</v>
      </c>
      <c r="AA1329" s="40">
        <f t="shared" ref="AA1329" si="4337">(N1329*V1326+O1329*U1326+P1329*V1329+Q1329*U1329)</f>
        <v>0</v>
      </c>
      <c r="AB1329" s="8"/>
      <c r="AC1329" s="37">
        <v>0</v>
      </c>
      <c r="AD1329" s="40">
        <f>-1/($AD$8*$B1326)</f>
        <v>-0.21261842105263157</v>
      </c>
      <c r="AE1329" s="39">
        <v>1</v>
      </c>
      <c r="AF1329" s="40">
        <v>0</v>
      </c>
      <c r="AH1329" s="37">
        <f>X1329*AC1326+Z1329*AC1329-Y1329*AD1326-AA1329*AD1329</f>
        <v>0</v>
      </c>
      <c r="AI1329" s="41">
        <f>(X1329*AD1326+Y1329*AC1326+Z1329*AD1329+AA1329*AC1329)</f>
        <v>-0.48159452908990846</v>
      </c>
      <c r="AJ1329" s="39">
        <f>X1329*AE1326+Z1329*AE1329-Y1329*AF1326-AA1329*AF1329</f>
        <v>0.90472174704424524</v>
      </c>
      <c r="AK1329" s="40">
        <f>(X1329*AF1326+Y1329*AE1326+Z1329*AF1329+AA1329*AE1329)</f>
        <v>0</v>
      </c>
      <c r="AL1329" s="8"/>
      <c r="AM1329" s="54">
        <f t="shared" ref="AM1329" si="4338">(180/PI())*ATAN(-1*(($AH1317*AI1326+AK1326+$AH$8*AI1329+AK1329)/($AH$8*AH1326+AJ1326+$AH$8*AH1329+AJ1329)))</f>
        <v>28.777369888183717</v>
      </c>
      <c r="AO1329" s="151">
        <f t="shared" ref="AO1329" si="4339">20*LOG(((($AH$8*AH1326+AJ1326-$AH$8*AH1329-AJ1329)^2+($AH$8*AI1326+AK1326-$AH$8*AI1329-AK1329)^2)/(($AH$8*AH1326+AJ1326+$AH$8*AH1329+AJ1329)^2+($AH$8*AI1326+AK1326+$AH$8*AI1329+AK1329)^2))^0.5)</f>
        <v>-31.096219985228949</v>
      </c>
      <c r="AP1329" s="149"/>
      <c r="AQ1329" s="44"/>
      <c r="AR1329" s="44"/>
      <c r="AS1329" s="44"/>
      <c r="AT1329" s="44"/>
    </row>
    <row r="1330" spans="2:46" ht="18.649999999999999" customHeight="1">
      <c r="AO1330" s="48"/>
    </row>
    <row r="1331" spans="2:46" ht="18.649999999999999" customHeight="1" thickBot="1">
      <c r="E1331" s="29" t="s">
        <v>9</v>
      </c>
      <c r="J1331" s="29" t="s">
        <v>10</v>
      </c>
      <c r="O1331" s="29" t="s">
        <v>11</v>
      </c>
      <c r="T1331" s="29" t="s">
        <v>12</v>
      </c>
      <c r="Y1331" s="29" t="s">
        <v>13</v>
      </c>
      <c r="AD1331" s="29" t="s">
        <v>12</v>
      </c>
      <c r="AI1331" s="29" t="s">
        <v>81</v>
      </c>
    </row>
    <row r="1332" spans="2:46" ht="18.649999999999999" customHeight="1" thickBot="1">
      <c r="B1332" s="28"/>
      <c r="D1332" s="227" t="s">
        <v>70</v>
      </c>
      <c r="E1332" s="228"/>
      <c r="F1332" s="229" t="s">
        <v>71</v>
      </c>
      <c r="G1332" s="230"/>
      <c r="H1332" s="203"/>
      <c r="I1332" s="231" t="s">
        <v>15</v>
      </c>
      <c r="J1332" s="232"/>
      <c r="K1332" s="233" t="s">
        <v>16</v>
      </c>
      <c r="L1332" s="234"/>
      <c r="M1332" s="30"/>
      <c r="N1332" s="231" t="s">
        <v>72</v>
      </c>
      <c r="O1332" s="232"/>
      <c r="P1332" s="233" t="s">
        <v>73</v>
      </c>
      <c r="Q1332" s="234"/>
      <c r="R1332" s="30"/>
      <c r="S1332" s="227" t="s">
        <v>74</v>
      </c>
      <c r="T1332" s="228"/>
      <c r="U1332" s="229" t="s">
        <v>75</v>
      </c>
      <c r="V1332" s="230"/>
      <c r="W1332" s="8"/>
      <c r="X1332" s="231" t="s">
        <v>76</v>
      </c>
      <c r="Y1332" s="232"/>
      <c r="Z1332" s="233" t="s">
        <v>77</v>
      </c>
      <c r="AA1332" s="234"/>
      <c r="AB1332" s="8"/>
      <c r="AC1332" s="231" t="s">
        <v>78</v>
      </c>
      <c r="AD1332" s="232"/>
      <c r="AE1332" s="233" t="s">
        <v>17</v>
      </c>
      <c r="AF1332" s="234"/>
      <c r="AG1332" s="8"/>
      <c r="AH1332" s="231" t="s">
        <v>79</v>
      </c>
      <c r="AI1332" s="232"/>
      <c r="AJ1332" s="233" t="s">
        <v>80</v>
      </c>
      <c r="AK1332" s="234"/>
      <c r="AL1332" s="8"/>
      <c r="AM1332" s="35" t="s">
        <v>82</v>
      </c>
      <c r="AO1332" s="147" t="s">
        <v>83</v>
      </c>
      <c r="AP1332" s="4"/>
      <c r="AQ1332" s="44"/>
      <c r="AR1332" s="44"/>
      <c r="AS1332" s="44"/>
      <c r="AT1332" s="44"/>
    </row>
    <row r="1333" spans="2:46" ht="18.649999999999999" customHeight="1" thickTop="1" thickBot="1">
      <c r="B1333" s="55">
        <v>3.82</v>
      </c>
      <c r="D1333" s="37">
        <v>1</v>
      </c>
      <c r="E1333" s="38">
        <v>0</v>
      </c>
      <c r="F1333" s="39">
        <v>0</v>
      </c>
      <c r="G1333" s="40">
        <f t="shared" ref="G1333" si="4340">-1/($E$8*$B1333)</f>
        <v>-0.16732460732984292</v>
      </c>
      <c r="I1333" s="37">
        <v>1</v>
      </c>
      <c r="J1333" s="41">
        <v>0</v>
      </c>
      <c r="K1333" s="39">
        <v>0</v>
      </c>
      <c r="L1333" s="40">
        <v>0</v>
      </c>
      <c r="N1333" s="37">
        <f t="shared" ref="N1333" si="4341">D1333*I1333+F1333*I1336-E1333*J1333-G1333*J1336</f>
        <v>0.95186487695840261</v>
      </c>
      <c r="O1333" s="41">
        <f t="shared" ref="O1333" si="4342">(D1333*J1333+E1333*I1333+F1333*J1336+G1333*I1336)</f>
        <v>0</v>
      </c>
      <c r="P1333" s="39">
        <f t="shared" ref="P1333" si="4343">D1333*K1333+F1333*K1336-E1333*L1333-G1333*L1336</f>
        <v>0</v>
      </c>
      <c r="Q1333" s="40">
        <f t="shared" ref="Q1333" si="4344">(D1333*L1333+E1333*K1333+F1333*L1336+G1333*K1336)</f>
        <v>-0.16732460732984292</v>
      </c>
      <c r="S1333" s="37">
        <v>1</v>
      </c>
      <c r="T1333" s="38">
        <v>0</v>
      </c>
      <c r="U1333" s="39">
        <v>0</v>
      </c>
      <c r="V1333" s="40">
        <f t="shared" ref="V1333" si="4345">-1/($T$8*$B1333)</f>
        <v>-0.32769109947643976</v>
      </c>
      <c r="X1333" s="37">
        <f t="shared" ref="X1333" si="4346">N1333*S1333+P1333*S1336-O1333*T1333-Q1333*T1336</f>
        <v>0.95186487695840261</v>
      </c>
      <c r="Y1333" s="41">
        <f t="shared" ref="Y1333" si="4347">(N1333*T1333+O1333*S1333+P1333*T1336+Q1333*S1336)</f>
        <v>0</v>
      </c>
      <c r="Z1333" s="39">
        <f t="shared" ref="Z1333" si="4348">N1333*U1333+P1333*U1336-O1333*V1333-Q1333*V1336</f>
        <v>0</v>
      </c>
      <c r="AA1333" s="40">
        <f t="shared" ref="AA1333" si="4349">(N1333*V1333+O1333*U1333+P1333*V1336+Q1333*U1336)</f>
        <v>-0.47924225541334797</v>
      </c>
      <c r="AB1333" s="8"/>
      <c r="AC1333" s="37">
        <v>1</v>
      </c>
      <c r="AD1333" s="38">
        <v>0</v>
      </c>
      <c r="AE1333" s="39">
        <v>0</v>
      </c>
      <c r="AF1333" s="40">
        <v>0</v>
      </c>
      <c r="AH1333" s="37">
        <f>X1333*AC1333+Z1333*AC1336-Y1333*AD1333-AA1333*AD1336</f>
        <v>0.85050263081672339</v>
      </c>
      <c r="AI1333" s="41">
        <f>(X1333*AD1333+Y1333*AC1333+Z1333*AD1336+AA1333*AC1336)</f>
        <v>0</v>
      </c>
      <c r="AJ1333" s="39">
        <f>X1333*AE1333+Z1333*AE1336-Y1333*AF1333-AA1333*AF1336</f>
        <v>0</v>
      </c>
      <c r="AK1333" s="40">
        <f>(X1333*AF1333+Y1333*AE1333+Z1333*AF1336+AA1333*AE1336)</f>
        <v>-0.47924225541334797</v>
      </c>
      <c r="AL1333" s="8"/>
      <c r="AM1333" s="43">
        <f t="shared" ref="AM1333" si="4350">20*LOG((2*$AH$8)/(($AH$8*AH1333+AJ1333+$AH$8*AH1336+AJ1336)^2+($AH$8*AI1333+AK1333+$AH$8*AI1336+AK1336)^2)^0.5)</f>
        <v>-3.3104725667124041E-3</v>
      </c>
      <c r="AO1333" s="148">
        <f t="shared" ref="AO1333" si="4351">((AH1333^2+AI1333^2)/(AH1336^2+AI1336^2))^0.5</f>
        <v>1.7746828568595614</v>
      </c>
      <c r="AP1333" s="4"/>
      <c r="AQ1333" s="44"/>
      <c r="AR1333" s="44"/>
      <c r="AS1333" s="44"/>
      <c r="AT1333" s="44"/>
    </row>
    <row r="1334" spans="2:46" ht="18.649999999999999" customHeight="1" thickBot="1">
      <c r="D1334" s="45"/>
      <c r="G1334" s="46"/>
      <c r="I1334" s="45"/>
      <c r="L1334" s="46"/>
      <c r="N1334" s="45"/>
      <c r="Q1334" s="46"/>
      <c r="S1334" s="45"/>
      <c r="V1334" s="46"/>
      <c r="X1334" s="45"/>
      <c r="AA1334" s="46"/>
      <c r="AC1334" s="45"/>
      <c r="AF1334" s="46"/>
      <c r="AH1334" s="45"/>
      <c r="AK1334" s="46"/>
      <c r="AO1334" s="149"/>
      <c r="AP1334" s="149"/>
      <c r="AQ1334" s="44"/>
      <c r="AR1334" s="44"/>
      <c r="AS1334" s="44"/>
      <c r="AT1334" s="44"/>
    </row>
    <row r="1335" spans="2:46" ht="18.649999999999999" customHeight="1" thickBot="1">
      <c r="D1335" s="227" t="s">
        <v>70</v>
      </c>
      <c r="E1335" s="228"/>
      <c r="F1335" s="229" t="s">
        <v>71</v>
      </c>
      <c r="G1335" s="230"/>
      <c r="H1335" s="203"/>
      <c r="I1335" s="231" t="s">
        <v>15</v>
      </c>
      <c r="J1335" s="232"/>
      <c r="K1335" s="233" t="s">
        <v>16</v>
      </c>
      <c r="L1335" s="234"/>
      <c r="M1335" s="30"/>
      <c r="N1335" s="231" t="s">
        <v>72</v>
      </c>
      <c r="O1335" s="232"/>
      <c r="P1335" s="233" t="s">
        <v>73</v>
      </c>
      <c r="Q1335" s="234"/>
      <c r="R1335" s="30"/>
      <c r="S1335" s="227" t="s">
        <v>74</v>
      </c>
      <c r="T1335" s="228"/>
      <c r="U1335" s="229" t="s">
        <v>75</v>
      </c>
      <c r="V1335" s="230"/>
      <c r="W1335" s="8"/>
      <c r="X1335" s="231" t="s">
        <v>76</v>
      </c>
      <c r="Y1335" s="232"/>
      <c r="Z1335" s="233" t="s">
        <v>77</v>
      </c>
      <c r="AA1335" s="234"/>
      <c r="AB1335" s="8"/>
      <c r="AC1335" s="231" t="s">
        <v>78</v>
      </c>
      <c r="AD1335" s="232"/>
      <c r="AE1335" s="233" t="s">
        <v>17</v>
      </c>
      <c r="AF1335" s="234"/>
      <c r="AG1335" s="8"/>
      <c r="AH1335" s="231" t="s">
        <v>79</v>
      </c>
      <c r="AI1335" s="232"/>
      <c r="AJ1335" s="233" t="s">
        <v>80</v>
      </c>
      <c r="AK1335" s="234"/>
      <c r="AL1335" s="8"/>
      <c r="AM1335" s="52" t="s">
        <v>84</v>
      </c>
      <c r="AO1335" s="150" t="s">
        <v>85</v>
      </c>
      <c r="AP1335" s="149"/>
      <c r="AQ1335" s="44"/>
      <c r="AR1335" s="44"/>
      <c r="AS1335" s="44"/>
      <c r="AT1335" s="44"/>
    </row>
    <row r="1336" spans="2:46" ht="18.649999999999999" customHeight="1" thickTop="1" thickBot="1">
      <c r="D1336" s="37">
        <v>0</v>
      </c>
      <c r="E1336" s="41">
        <v>0</v>
      </c>
      <c r="F1336" s="39">
        <v>1</v>
      </c>
      <c r="G1336" s="40">
        <v>0</v>
      </c>
      <c r="I1336" s="37">
        <v>0</v>
      </c>
      <c r="J1336" s="41">
        <f t="shared" ref="J1336" si="4352">IF(0=(1-$J$8*$K$8*$B1333^2),10^14,$B1333*$K$8/(1-$J$8*$K$8*$B1333^2))</f>
        <v>-0.28767509937560948</v>
      </c>
      <c r="K1336" s="39">
        <v>1</v>
      </c>
      <c r="L1336" s="40">
        <v>0</v>
      </c>
      <c r="N1336" s="37">
        <f t="shared" ref="N1336" si="4353">D1336*I1333+F1336*I1336-E1336*J1333-G1336*J1336</f>
        <v>0</v>
      </c>
      <c r="O1336" s="41">
        <f t="shared" ref="O1336" si="4354">(D1336*J1333+E1336*I1333+F1336*J1336+G1336*I1336)</f>
        <v>-0.28767509937560948</v>
      </c>
      <c r="P1336" s="39">
        <f t="shared" ref="P1336" si="4355">D1336*K1333+F1336*K1336-E1336*L1333-G1336*L1336</f>
        <v>1</v>
      </c>
      <c r="Q1336" s="40">
        <f t="shared" ref="Q1336" si="4356">(D1336*L1333+E1336*K1333+F1336*L1336+G1336*K1336)</f>
        <v>0</v>
      </c>
      <c r="S1336" s="37">
        <v>0</v>
      </c>
      <c r="T1336" s="41">
        <v>0</v>
      </c>
      <c r="U1336" s="39">
        <v>1</v>
      </c>
      <c r="V1336" s="40">
        <v>0</v>
      </c>
      <c r="X1336" s="37">
        <f t="shared" ref="X1336" si="4357">N1336*S1333+P1336*S1336-O1336*T1333-Q1336*T1336</f>
        <v>0</v>
      </c>
      <c r="Y1336" s="41">
        <f t="shared" ref="Y1336" si="4358">(N1336*T1333+O1336*S1333+P1336*T1336+Q1336*S1336)</f>
        <v>-0.28767509937560948</v>
      </c>
      <c r="Z1336" s="39">
        <f t="shared" ref="Z1336" si="4359">N1336*U1333+P1336*U1336-O1336*V1333-Q1336*V1336</f>
        <v>0.90573143039361248</v>
      </c>
      <c r="AA1336" s="40">
        <f t="shared" ref="AA1336" si="4360">(N1336*V1333+O1336*U1333+P1336*V1336+Q1336*U1336)</f>
        <v>0</v>
      </c>
      <c r="AB1336" s="8"/>
      <c r="AC1336" s="37">
        <v>0</v>
      </c>
      <c r="AD1336" s="40">
        <f>-1/($AD$8*$B1333)</f>
        <v>-0.21150523560209422</v>
      </c>
      <c r="AE1336" s="39">
        <v>1</v>
      </c>
      <c r="AF1336" s="40">
        <v>0</v>
      </c>
      <c r="AH1336" s="37">
        <f>X1336*AC1333+Z1336*AC1336-Y1336*AD1333-AA1336*AD1336</f>
        <v>0</v>
      </c>
      <c r="AI1336" s="41">
        <f>(X1336*AD1333+Y1336*AC1333+Z1336*AD1336+AA1336*AC1336)</f>
        <v>-0.47924203895323225</v>
      </c>
      <c r="AJ1336" s="39">
        <f>X1336*AE1333+Z1336*AE1336-Y1336*AF1333-AA1336*AF1336</f>
        <v>0.90573143039361248</v>
      </c>
      <c r="AK1336" s="40">
        <f>(X1336*AF1333+Y1336*AE1333+Z1336*AF1336+AA1336*AE1336)</f>
        <v>0</v>
      </c>
      <c r="AL1336" s="8"/>
      <c r="AM1336" s="54">
        <f t="shared" ref="AM1336" si="4361">(180/PI())*ATAN(-1*(($AH1324*AI1333+AK1333+$AH$8*AI1336+AK1336)/($AH$8*AH1333+AJ1333+$AH$8*AH1336+AJ1336)))</f>
        <v>28.623996264469845</v>
      </c>
      <c r="AO1336" s="151">
        <f t="shared" ref="AO1336" si="4362">20*LOG(((($AH$8*AH1333+AJ1333-$AH$8*AH1336-AJ1336)^2+($AH$8*AI1333+AK1333-$AH$8*AI1336-AK1336)^2)/(($AH$8*AH1333+AJ1333+$AH$8*AH1336+AJ1336)^2+($AH$8*AI1333+AK1333+$AH$8*AI1336+AK1336)^2))^0.5)</f>
        <v>-31.180598311021352</v>
      </c>
      <c r="AP1336" s="149"/>
      <c r="AQ1336" s="44"/>
      <c r="AR1336" s="44"/>
      <c r="AS1336" s="44"/>
      <c r="AT1336" s="44"/>
    </row>
    <row r="1337" spans="2:46" ht="18.649999999999999" customHeight="1">
      <c r="AO1337" s="48"/>
    </row>
    <row r="1338" spans="2:46" ht="18.649999999999999" customHeight="1" thickBot="1">
      <c r="E1338" s="29" t="s">
        <v>9</v>
      </c>
      <c r="J1338" s="29" t="s">
        <v>10</v>
      </c>
      <c r="O1338" s="29" t="s">
        <v>11</v>
      </c>
      <c r="T1338" s="29" t="s">
        <v>12</v>
      </c>
      <c r="Y1338" s="29" t="s">
        <v>13</v>
      </c>
      <c r="AD1338" s="29" t="s">
        <v>12</v>
      </c>
      <c r="AI1338" s="29" t="s">
        <v>81</v>
      </c>
    </row>
    <row r="1339" spans="2:46" ht="18.649999999999999" customHeight="1" thickBot="1">
      <c r="B1339" s="28"/>
      <c r="D1339" s="227" t="s">
        <v>70</v>
      </c>
      <c r="E1339" s="228"/>
      <c r="F1339" s="229" t="s">
        <v>71</v>
      </c>
      <c r="G1339" s="230"/>
      <c r="H1339" s="203"/>
      <c r="I1339" s="231" t="s">
        <v>15</v>
      </c>
      <c r="J1339" s="232"/>
      <c r="K1339" s="233" t="s">
        <v>16</v>
      </c>
      <c r="L1339" s="234"/>
      <c r="M1339" s="30"/>
      <c r="N1339" s="231" t="s">
        <v>72</v>
      </c>
      <c r="O1339" s="232"/>
      <c r="P1339" s="233" t="s">
        <v>73</v>
      </c>
      <c r="Q1339" s="234"/>
      <c r="R1339" s="30"/>
      <c r="S1339" s="227" t="s">
        <v>74</v>
      </c>
      <c r="T1339" s="228"/>
      <c r="U1339" s="229" t="s">
        <v>75</v>
      </c>
      <c r="V1339" s="230"/>
      <c r="W1339" s="8"/>
      <c r="X1339" s="231" t="s">
        <v>76</v>
      </c>
      <c r="Y1339" s="232"/>
      <c r="Z1339" s="233" t="s">
        <v>77</v>
      </c>
      <c r="AA1339" s="234"/>
      <c r="AB1339" s="8"/>
      <c r="AC1339" s="231" t="s">
        <v>78</v>
      </c>
      <c r="AD1339" s="232"/>
      <c r="AE1339" s="233" t="s">
        <v>17</v>
      </c>
      <c r="AF1339" s="234"/>
      <c r="AG1339" s="8"/>
      <c r="AH1339" s="231" t="s">
        <v>79</v>
      </c>
      <c r="AI1339" s="232"/>
      <c r="AJ1339" s="233" t="s">
        <v>80</v>
      </c>
      <c r="AK1339" s="234"/>
      <c r="AL1339" s="8"/>
      <c r="AM1339" s="35" t="s">
        <v>82</v>
      </c>
      <c r="AO1339" s="147" t="s">
        <v>83</v>
      </c>
      <c r="AP1339" s="4"/>
      <c r="AQ1339" s="44"/>
      <c r="AR1339" s="44"/>
      <c r="AS1339" s="44"/>
      <c r="AT1339" s="44"/>
    </row>
    <row r="1340" spans="2:46" ht="18.649999999999999" customHeight="1" thickTop="1" thickBot="1">
      <c r="B1340" s="55">
        <v>3.84</v>
      </c>
      <c r="D1340" s="37">
        <v>1</v>
      </c>
      <c r="E1340" s="38">
        <v>0</v>
      </c>
      <c r="F1340" s="39">
        <v>0</v>
      </c>
      <c r="G1340" s="40">
        <f t="shared" ref="G1340" si="4363">-1/($E$8*$B1340)</f>
        <v>-0.16645312500000001</v>
      </c>
      <c r="I1340" s="37">
        <v>1</v>
      </c>
      <c r="J1340" s="41">
        <v>0</v>
      </c>
      <c r="K1340" s="39">
        <v>0</v>
      </c>
      <c r="L1340" s="40">
        <v>0</v>
      </c>
      <c r="N1340" s="37">
        <f t="shared" ref="N1340" si="4364">D1340*I1340+F1340*I1343-E1340*J1340-G1340*J1343</f>
        <v>0.95237224755492067</v>
      </c>
      <c r="O1340" s="41">
        <f t="shared" ref="O1340" si="4365">(D1340*J1340+E1340*I1340+F1340*J1343+G1340*I1343)</f>
        <v>0</v>
      </c>
      <c r="P1340" s="39">
        <f t="shared" ref="P1340" si="4366">D1340*K1340+F1340*K1343-E1340*L1340-G1340*L1343</f>
        <v>0</v>
      </c>
      <c r="Q1340" s="40">
        <f t="shared" ref="Q1340" si="4367">(D1340*L1340+E1340*K1340+F1340*L1343+G1340*K1343)</f>
        <v>-0.16645312500000001</v>
      </c>
      <c r="S1340" s="37">
        <v>1</v>
      </c>
      <c r="T1340" s="38">
        <v>0</v>
      </c>
      <c r="U1340" s="39">
        <v>0</v>
      </c>
      <c r="V1340" s="40">
        <f t="shared" ref="V1340" si="4368">-1/($T$8*$B1340)</f>
        <v>-0.32598437499999994</v>
      </c>
      <c r="X1340" s="37">
        <f t="shared" ref="X1340" si="4369">N1340*S1340+P1340*S1343-O1340*T1340-Q1340*T1343</f>
        <v>0.95237224755492067</v>
      </c>
      <c r="Y1340" s="41">
        <f t="shared" ref="Y1340" si="4370">(N1340*T1340+O1340*S1340+P1340*T1343+Q1340*S1343)</f>
        <v>0</v>
      </c>
      <c r="Z1340" s="39">
        <f t="shared" ref="Z1340" si="4371">N1340*U1340+P1340*U1343-O1340*V1340-Q1340*V1343</f>
        <v>0</v>
      </c>
      <c r="AA1340" s="40">
        <f t="shared" ref="AA1340" si="4372">(N1340*V1340+O1340*U1340+P1340*V1343+Q1340*U1343)</f>
        <v>-0.47691159688653606</v>
      </c>
      <c r="AB1340" s="8"/>
      <c r="AC1340" s="37">
        <v>1</v>
      </c>
      <c r="AD1340" s="38">
        <v>0</v>
      </c>
      <c r="AE1340" s="39">
        <v>0</v>
      </c>
      <c r="AF1340" s="40">
        <v>0</v>
      </c>
      <c r="AH1340" s="37">
        <f>X1340*AC1340+Z1340*AC1343-Y1340*AD1340-AA1340*AD1343</f>
        <v>0.85202830882979652</v>
      </c>
      <c r="AI1340" s="41">
        <f>(X1340*AD1340+Y1340*AC1340+Z1340*AD1343+AA1340*AC1343)</f>
        <v>0</v>
      </c>
      <c r="AJ1340" s="39">
        <f>X1340*AE1340+Z1340*AE1343-Y1340*AF1340-AA1340*AF1343</f>
        <v>0</v>
      </c>
      <c r="AK1340" s="40">
        <f>(X1340*AF1340+Y1340*AE1340+Z1340*AF1343+AA1340*AE1343)</f>
        <v>-0.47691159688653606</v>
      </c>
      <c r="AL1340" s="8"/>
      <c r="AM1340" s="43">
        <f t="shared" ref="AM1340" si="4373">20*LOG((2*$AH$8)/(($AH$8*AH1340+AJ1340+$AH$8*AH1343+AJ1343)^2+($AH$8*AI1340+AK1340+$AH$8*AI1343+AK1343)^2)^0.5)</f>
        <v>-3.247021952664941E-3</v>
      </c>
      <c r="AO1340" s="148">
        <f t="shared" ref="AO1340" si="4374">((AH1340^2+AI1340^2)/(AH1343^2+AI1343^2))^0.5</f>
        <v>1.786554772500563</v>
      </c>
      <c r="AP1340" s="4"/>
      <c r="AQ1340" s="44"/>
      <c r="AR1340" s="44"/>
      <c r="AS1340" s="44"/>
      <c r="AT1340" s="44"/>
    </row>
    <row r="1341" spans="2:46" ht="18.649999999999999" customHeight="1" thickBot="1">
      <c r="D1341" s="45"/>
      <c r="G1341" s="46"/>
      <c r="I1341" s="45"/>
      <c r="L1341" s="46"/>
      <c r="N1341" s="45"/>
      <c r="Q1341" s="46"/>
      <c r="S1341" s="45"/>
      <c r="V1341" s="46"/>
      <c r="X1341" s="45"/>
      <c r="AA1341" s="46"/>
      <c r="AC1341" s="45"/>
      <c r="AF1341" s="46"/>
      <c r="AH1341" s="45"/>
      <c r="AK1341" s="46"/>
      <c r="AO1341" s="149"/>
      <c r="AP1341" s="149"/>
      <c r="AQ1341" s="44"/>
      <c r="AR1341" s="44"/>
      <c r="AS1341" s="44"/>
      <c r="AT1341" s="44"/>
    </row>
    <row r="1342" spans="2:46" ht="18.649999999999999" customHeight="1" thickBot="1">
      <c r="D1342" s="227" t="s">
        <v>70</v>
      </c>
      <c r="E1342" s="228"/>
      <c r="F1342" s="229" t="s">
        <v>71</v>
      </c>
      <c r="G1342" s="230"/>
      <c r="H1342" s="203"/>
      <c r="I1342" s="231" t="s">
        <v>15</v>
      </c>
      <c r="J1342" s="232"/>
      <c r="K1342" s="233" t="s">
        <v>16</v>
      </c>
      <c r="L1342" s="234"/>
      <c r="M1342" s="30"/>
      <c r="N1342" s="231" t="s">
        <v>72</v>
      </c>
      <c r="O1342" s="232"/>
      <c r="P1342" s="233" t="s">
        <v>73</v>
      </c>
      <c r="Q1342" s="234"/>
      <c r="R1342" s="30"/>
      <c r="S1342" s="227" t="s">
        <v>74</v>
      </c>
      <c r="T1342" s="228"/>
      <c r="U1342" s="229" t="s">
        <v>75</v>
      </c>
      <c r="V1342" s="230"/>
      <c r="W1342" s="8"/>
      <c r="X1342" s="231" t="s">
        <v>76</v>
      </c>
      <c r="Y1342" s="232"/>
      <c r="Z1342" s="233" t="s">
        <v>77</v>
      </c>
      <c r="AA1342" s="234"/>
      <c r="AB1342" s="8"/>
      <c r="AC1342" s="231" t="s">
        <v>78</v>
      </c>
      <c r="AD1342" s="232"/>
      <c r="AE1342" s="233" t="s">
        <v>17</v>
      </c>
      <c r="AF1342" s="234"/>
      <c r="AG1342" s="8"/>
      <c r="AH1342" s="231" t="s">
        <v>79</v>
      </c>
      <c r="AI1342" s="232"/>
      <c r="AJ1342" s="233" t="s">
        <v>80</v>
      </c>
      <c r="AK1342" s="234"/>
      <c r="AL1342" s="8"/>
      <c r="AM1342" s="52" t="s">
        <v>84</v>
      </c>
      <c r="AO1342" s="150" t="s">
        <v>85</v>
      </c>
      <c r="AP1342" s="149"/>
      <c r="AQ1342" s="44"/>
      <c r="AR1342" s="44"/>
      <c r="AS1342" s="44"/>
      <c r="AT1342" s="44"/>
    </row>
    <row r="1343" spans="2:46" ht="18.649999999999999" customHeight="1" thickTop="1" thickBot="1">
      <c r="D1343" s="37">
        <v>0</v>
      </c>
      <c r="E1343" s="41">
        <v>0</v>
      </c>
      <c r="F1343" s="39">
        <v>1</v>
      </c>
      <c r="G1343" s="40">
        <v>0</v>
      </c>
      <c r="I1343" s="37">
        <v>0</v>
      </c>
      <c r="J1343" s="41">
        <f t="shared" ref="J1343" si="4375">IF(0=(1-$J$8*$K$8*$B1340^2),10^14,$B1340*$K$8/(1-$J$8*$K$8*$B1340^2))</f>
        <v>-0.28613312273397895</v>
      </c>
      <c r="K1343" s="39">
        <v>1</v>
      </c>
      <c r="L1343" s="40">
        <v>0</v>
      </c>
      <c r="N1343" s="37">
        <f t="shared" ref="N1343" si="4376">D1343*I1340+F1343*I1343-E1343*J1340-G1343*J1343</f>
        <v>0</v>
      </c>
      <c r="O1343" s="41">
        <f t="shared" ref="O1343" si="4377">(D1343*J1340+E1343*I1340+F1343*J1343+G1343*I1343)</f>
        <v>-0.28613312273397895</v>
      </c>
      <c r="P1343" s="39">
        <f t="shared" ref="P1343" si="4378">D1343*K1340+F1343*K1343-E1343*L1340-G1343*L1343</f>
        <v>1</v>
      </c>
      <c r="Q1343" s="40">
        <f t="shared" ref="Q1343" si="4379">(D1343*L1340+E1343*K1340+F1343*L1343+G1343*K1343)</f>
        <v>0</v>
      </c>
      <c r="S1343" s="37">
        <v>0</v>
      </c>
      <c r="T1343" s="41">
        <v>0</v>
      </c>
      <c r="U1343" s="39">
        <v>1</v>
      </c>
      <c r="V1343" s="40">
        <v>0</v>
      </c>
      <c r="X1343" s="37">
        <f t="shared" ref="X1343" si="4380">N1343*S1340+P1343*S1343-O1343*T1340-Q1343*T1343</f>
        <v>0</v>
      </c>
      <c r="Y1343" s="41">
        <f t="shared" ref="Y1343" si="4381">(N1343*T1340+O1343*S1340+P1343*T1343+Q1343*S1343)</f>
        <v>-0.28613312273397895</v>
      </c>
      <c r="Z1343" s="39">
        <f t="shared" ref="Z1343" si="4382">N1343*U1340+P1343*U1343-O1343*V1340-Q1343*V1343</f>
        <v>0.90672507281876558</v>
      </c>
      <c r="AA1343" s="40">
        <f t="shared" ref="AA1343" si="4383">(N1343*V1340+O1343*U1340+P1343*V1343+Q1343*U1343)</f>
        <v>0</v>
      </c>
      <c r="AB1343" s="8"/>
      <c r="AC1343" s="37">
        <v>0</v>
      </c>
      <c r="AD1343" s="40">
        <f>-1/($AD$8*$B1340)</f>
        <v>-0.21040364583333332</v>
      </c>
      <c r="AE1343" s="39">
        <v>1</v>
      </c>
      <c r="AF1343" s="40">
        <v>0</v>
      </c>
      <c r="AH1343" s="37">
        <f>X1343*AC1340+Z1343*AC1343-Y1343*AD1340-AA1343*AD1343</f>
        <v>0</v>
      </c>
      <c r="AI1343" s="41">
        <f>(X1343*AD1340+Y1343*AC1340+Z1343*AD1343+AA1343*AC1343)</f>
        <v>-0.47691138382354187</v>
      </c>
      <c r="AJ1343" s="39">
        <f>X1343*AE1340+Z1343*AE1343-Y1343*AF1340-AA1343*AF1343</f>
        <v>0.90672507281876558</v>
      </c>
      <c r="AK1343" s="40">
        <f>(X1343*AF1340+Y1343*AE1340+Z1343*AF1343+AA1343*AE1343)</f>
        <v>0</v>
      </c>
      <c r="AL1343" s="8"/>
      <c r="AM1343" s="54">
        <f t="shared" ref="AM1343" si="4384">(180/PI())*ATAN(-1*(($AH1331*AI1340+AK1340+$AH$8*AI1343+AK1343)/($AH$8*AH1340+AJ1340+$AH$8*AH1343+AJ1343)))</f>
        <v>28.472261299767514</v>
      </c>
      <c r="AO1343" s="151">
        <f t="shared" ref="AO1343" si="4385">20*LOG(((($AH$8*AH1340+AJ1340-$AH$8*AH1343-AJ1343)^2+($AH$8*AI1340+AK1340-$AH$8*AI1343-AK1343)^2)/(($AH$8*AH1340+AJ1340+$AH$8*AH1343+AJ1343)^2+($AH$8*AI1340+AK1340+$AH$8*AI1343+AK1343)^2))^0.5)</f>
        <v>-31.264614274423337</v>
      </c>
      <c r="AP1343" s="149"/>
      <c r="AQ1343" s="44"/>
      <c r="AR1343" s="44"/>
      <c r="AS1343" s="44"/>
      <c r="AT1343" s="44"/>
    </row>
    <row r="1344" spans="2:46" ht="18.649999999999999" customHeight="1">
      <c r="AO1344" s="48"/>
    </row>
    <row r="1345" spans="2:46" ht="18.649999999999999" customHeight="1" thickBot="1">
      <c r="E1345" s="29" t="s">
        <v>9</v>
      </c>
      <c r="J1345" s="29" t="s">
        <v>10</v>
      </c>
      <c r="O1345" s="29" t="s">
        <v>11</v>
      </c>
      <c r="T1345" s="29" t="s">
        <v>12</v>
      </c>
      <c r="Y1345" s="29" t="s">
        <v>13</v>
      </c>
      <c r="AD1345" s="29" t="s">
        <v>12</v>
      </c>
      <c r="AI1345" s="29" t="s">
        <v>81</v>
      </c>
    </row>
    <row r="1346" spans="2:46" ht="18.649999999999999" customHeight="1" thickBot="1">
      <c r="B1346" s="28"/>
      <c r="D1346" s="227" t="s">
        <v>70</v>
      </c>
      <c r="E1346" s="228"/>
      <c r="F1346" s="229" t="s">
        <v>71</v>
      </c>
      <c r="G1346" s="230"/>
      <c r="H1346" s="203"/>
      <c r="I1346" s="231" t="s">
        <v>15</v>
      </c>
      <c r="J1346" s="232"/>
      <c r="K1346" s="233" t="s">
        <v>16</v>
      </c>
      <c r="L1346" s="234"/>
      <c r="M1346" s="30"/>
      <c r="N1346" s="231" t="s">
        <v>72</v>
      </c>
      <c r="O1346" s="232"/>
      <c r="P1346" s="233" t="s">
        <v>73</v>
      </c>
      <c r="Q1346" s="234"/>
      <c r="R1346" s="30"/>
      <c r="S1346" s="227" t="s">
        <v>74</v>
      </c>
      <c r="T1346" s="228"/>
      <c r="U1346" s="229" t="s">
        <v>75</v>
      </c>
      <c r="V1346" s="230"/>
      <c r="W1346" s="8"/>
      <c r="X1346" s="231" t="s">
        <v>76</v>
      </c>
      <c r="Y1346" s="232"/>
      <c r="Z1346" s="233" t="s">
        <v>77</v>
      </c>
      <c r="AA1346" s="234"/>
      <c r="AB1346" s="8"/>
      <c r="AC1346" s="231" t="s">
        <v>78</v>
      </c>
      <c r="AD1346" s="232"/>
      <c r="AE1346" s="233" t="s">
        <v>17</v>
      </c>
      <c r="AF1346" s="234"/>
      <c r="AG1346" s="8"/>
      <c r="AH1346" s="231" t="s">
        <v>79</v>
      </c>
      <c r="AI1346" s="232"/>
      <c r="AJ1346" s="233" t="s">
        <v>80</v>
      </c>
      <c r="AK1346" s="234"/>
      <c r="AL1346" s="8"/>
      <c r="AM1346" s="35" t="s">
        <v>82</v>
      </c>
      <c r="AO1346" s="147" t="s">
        <v>83</v>
      </c>
      <c r="AP1346" s="4"/>
      <c r="AQ1346" s="44"/>
      <c r="AR1346" s="44"/>
      <c r="AS1346" s="44"/>
      <c r="AT1346" s="44"/>
    </row>
    <row r="1347" spans="2:46" ht="18.649999999999999" customHeight="1" thickTop="1" thickBot="1">
      <c r="B1347" s="55">
        <v>3.86</v>
      </c>
      <c r="D1347" s="37">
        <v>1</v>
      </c>
      <c r="E1347" s="38">
        <v>0</v>
      </c>
      <c r="F1347" s="39">
        <v>0</v>
      </c>
      <c r="G1347" s="40">
        <f t="shared" ref="G1347" si="4386">-1/($E$8*$B1347)</f>
        <v>-0.16559067357512952</v>
      </c>
      <c r="I1347" s="37">
        <v>1</v>
      </c>
      <c r="J1347" s="41">
        <v>0</v>
      </c>
      <c r="K1347" s="39">
        <v>0</v>
      </c>
      <c r="L1347" s="40">
        <v>0</v>
      </c>
      <c r="N1347" s="37">
        <f t="shared" ref="N1347" si="4387">D1347*I1347+F1347*I1350-E1347*J1347-G1347*J1350</f>
        <v>0.9528716007729876</v>
      </c>
      <c r="O1347" s="41">
        <f t="shared" ref="O1347" si="4388">(D1347*J1347+E1347*I1347+F1347*J1350+G1347*I1350)</f>
        <v>0</v>
      </c>
      <c r="P1347" s="39">
        <f t="shared" ref="P1347" si="4389">D1347*K1347+F1347*K1350-E1347*L1347-G1347*L1350</f>
        <v>0</v>
      </c>
      <c r="Q1347" s="40">
        <f t="shared" ref="Q1347" si="4390">(D1347*L1347+E1347*K1347+F1347*L1350+G1347*K1350)</f>
        <v>-0.16559067357512952</v>
      </c>
      <c r="S1347" s="37">
        <v>1</v>
      </c>
      <c r="T1347" s="38">
        <v>0</v>
      </c>
      <c r="U1347" s="39">
        <v>0</v>
      </c>
      <c r="V1347" s="40">
        <f t="shared" ref="V1347" si="4391">-1/($T$8*$B1347)</f>
        <v>-0.32429533678756473</v>
      </c>
      <c r="X1347" s="37">
        <f t="shared" ref="X1347" si="4392">N1347*S1347+P1347*S1350-O1347*T1347-Q1347*T1350</f>
        <v>0.9528716007729876</v>
      </c>
      <c r="Y1347" s="41">
        <f t="shared" ref="Y1347" si="4393">(N1347*T1347+O1347*S1347+P1347*T1350+Q1347*S1350)</f>
        <v>0</v>
      </c>
      <c r="Z1347" s="39">
        <f t="shared" ref="Z1347" si="4394">N1347*U1347+P1347*U1350-O1347*V1347-Q1347*V1350</f>
        <v>0</v>
      </c>
      <c r="AA1347" s="40">
        <f t="shared" ref="AA1347" si="4395">(N1347*V1347+O1347*U1347+P1347*V1350+Q1347*U1350)</f>
        <v>-0.47460249026311147</v>
      </c>
      <c r="AB1347" s="8"/>
      <c r="AC1347" s="37">
        <v>1</v>
      </c>
      <c r="AD1347" s="38">
        <v>0</v>
      </c>
      <c r="AE1347" s="39">
        <v>0</v>
      </c>
      <c r="AF1347" s="40">
        <v>0</v>
      </c>
      <c r="AH1347" s="37">
        <f>X1347*AC1347+Z1347*AC1350-Y1347*AD1347-AA1347*AD1350</f>
        <v>0.85353090595224124</v>
      </c>
      <c r="AI1347" s="41">
        <f>(X1347*AD1347+Y1347*AC1347+Z1347*AD1350+AA1347*AC1350)</f>
        <v>0</v>
      </c>
      <c r="AJ1347" s="39">
        <f>X1347*AE1347+Z1347*AE1350-Y1347*AF1347-AA1347*AF1350</f>
        <v>0</v>
      </c>
      <c r="AK1347" s="40">
        <f>(X1347*AF1347+Y1347*AE1347+Z1347*AF1350+AA1347*AE1350)</f>
        <v>-0.47460249026311147</v>
      </c>
      <c r="AL1347" s="8"/>
      <c r="AM1347" s="43">
        <f t="shared" ref="AM1347" si="4396">20*LOG((2*$AH$8)/(($AH$8*AH1347+AJ1347+$AH$8*AH1350+AJ1350)^2+($AH$8*AI1347+AK1347+$AH$8*AI1350+AK1350)^2)^0.5)</f>
        <v>-3.1850520050870452E-3</v>
      </c>
      <c r="AO1347" s="148">
        <f t="shared" ref="AO1347" si="4397">((AH1347^2+AI1347^2)/(AH1350^2+AI1350^2))^0.5</f>
        <v>1.7984129890940197</v>
      </c>
      <c r="AP1347" s="4"/>
      <c r="AQ1347" s="44"/>
      <c r="AR1347" s="44"/>
      <c r="AS1347" s="44"/>
      <c r="AT1347" s="44"/>
    </row>
    <row r="1348" spans="2:46" ht="18.649999999999999" customHeight="1" thickBot="1">
      <c r="D1348" s="45"/>
      <c r="G1348" s="46"/>
      <c r="I1348" s="45"/>
      <c r="L1348" s="46"/>
      <c r="N1348" s="45"/>
      <c r="Q1348" s="46"/>
      <c r="S1348" s="45"/>
      <c r="V1348" s="46"/>
      <c r="X1348" s="45"/>
      <c r="AA1348" s="46"/>
      <c r="AC1348" s="45"/>
      <c r="AF1348" s="46"/>
      <c r="AH1348" s="45"/>
      <c r="AK1348" s="46"/>
      <c r="AO1348" s="149"/>
      <c r="AP1348" s="149"/>
      <c r="AQ1348" s="44"/>
      <c r="AR1348" s="44"/>
      <c r="AS1348" s="44"/>
      <c r="AT1348" s="44"/>
    </row>
    <row r="1349" spans="2:46" ht="18.649999999999999" customHeight="1" thickBot="1">
      <c r="D1349" s="227" t="s">
        <v>70</v>
      </c>
      <c r="E1349" s="228"/>
      <c r="F1349" s="229" t="s">
        <v>71</v>
      </c>
      <c r="G1349" s="230"/>
      <c r="H1349" s="203"/>
      <c r="I1349" s="231" t="s">
        <v>15</v>
      </c>
      <c r="J1349" s="232"/>
      <c r="K1349" s="233" t="s">
        <v>16</v>
      </c>
      <c r="L1349" s="234"/>
      <c r="M1349" s="30"/>
      <c r="N1349" s="231" t="s">
        <v>72</v>
      </c>
      <c r="O1349" s="232"/>
      <c r="P1349" s="233" t="s">
        <v>73</v>
      </c>
      <c r="Q1349" s="234"/>
      <c r="R1349" s="30"/>
      <c r="S1349" s="227" t="s">
        <v>74</v>
      </c>
      <c r="T1349" s="228"/>
      <c r="U1349" s="229" t="s">
        <v>75</v>
      </c>
      <c r="V1349" s="230"/>
      <c r="W1349" s="8"/>
      <c r="X1349" s="231" t="s">
        <v>76</v>
      </c>
      <c r="Y1349" s="232"/>
      <c r="Z1349" s="233" t="s">
        <v>77</v>
      </c>
      <c r="AA1349" s="234"/>
      <c r="AB1349" s="8"/>
      <c r="AC1349" s="231" t="s">
        <v>78</v>
      </c>
      <c r="AD1349" s="232"/>
      <c r="AE1349" s="233" t="s">
        <v>17</v>
      </c>
      <c r="AF1349" s="234"/>
      <c r="AG1349" s="8"/>
      <c r="AH1349" s="231" t="s">
        <v>79</v>
      </c>
      <c r="AI1349" s="232"/>
      <c r="AJ1349" s="233" t="s">
        <v>80</v>
      </c>
      <c r="AK1349" s="234"/>
      <c r="AL1349" s="8"/>
      <c r="AM1349" s="52" t="s">
        <v>84</v>
      </c>
      <c r="AO1349" s="150" t="s">
        <v>85</v>
      </c>
      <c r="AP1349" s="149"/>
      <c r="AQ1349" s="44"/>
      <c r="AR1349" s="44"/>
      <c r="AS1349" s="44"/>
      <c r="AT1349" s="44"/>
    </row>
    <row r="1350" spans="2:46" ht="18.649999999999999" customHeight="1" thickTop="1" thickBot="1">
      <c r="D1350" s="37">
        <v>0</v>
      </c>
      <c r="E1350" s="41">
        <v>0</v>
      </c>
      <c r="F1350" s="39">
        <v>1</v>
      </c>
      <c r="G1350" s="40">
        <v>0</v>
      </c>
      <c r="I1350" s="37">
        <v>0</v>
      </c>
      <c r="J1350" s="41">
        <f t="shared" ref="J1350" si="4398">IF(0=(1-$J$8*$K$8*$B1347^2),10^14,$B1347*$K$8/(1-$J$8*$K$8*$B1347^2))</f>
        <v>-0.28460781159652659</v>
      </c>
      <c r="K1350" s="39">
        <v>1</v>
      </c>
      <c r="L1350" s="40">
        <v>0</v>
      </c>
      <c r="N1350" s="37">
        <f t="shared" ref="N1350" si="4399">D1350*I1347+F1350*I1350-E1350*J1347-G1350*J1350</f>
        <v>0</v>
      </c>
      <c r="O1350" s="41">
        <f t="shared" ref="O1350" si="4400">(D1350*J1347+E1350*I1347+F1350*J1350+G1350*I1350)</f>
        <v>-0.28460781159652659</v>
      </c>
      <c r="P1350" s="39">
        <f t="shared" ref="P1350" si="4401">D1350*K1347+F1350*K1350-E1350*L1347-G1350*L1350</f>
        <v>1</v>
      </c>
      <c r="Q1350" s="40">
        <f t="shared" ref="Q1350" si="4402">(D1350*L1347+E1350*K1347+F1350*L1350+G1350*K1350)</f>
        <v>0</v>
      </c>
      <c r="S1350" s="37">
        <v>0</v>
      </c>
      <c r="T1350" s="41">
        <v>0</v>
      </c>
      <c r="U1350" s="39">
        <v>1</v>
      </c>
      <c r="V1350" s="40">
        <v>0</v>
      </c>
      <c r="X1350" s="37">
        <f t="shared" ref="X1350" si="4403">N1350*S1347+P1350*S1350-O1350*T1347-Q1350*T1350</f>
        <v>0</v>
      </c>
      <c r="Y1350" s="41">
        <f t="shared" ref="Y1350" si="4404">(N1350*T1347+O1350*S1347+P1350*T1350+Q1350*S1350)</f>
        <v>-0.28460781159652659</v>
      </c>
      <c r="Z1350" s="39">
        <f t="shared" ref="Z1350" si="4405">N1350*U1347+P1350*U1350-O1350*V1347-Q1350*V1350</f>
        <v>0.90770301388593266</v>
      </c>
      <c r="AA1350" s="40">
        <f t="shared" ref="AA1350" si="4406">(N1350*V1347+O1350*U1347+P1350*V1350+Q1350*U1350)</f>
        <v>0</v>
      </c>
      <c r="AB1350" s="8"/>
      <c r="AC1350" s="37">
        <v>0</v>
      </c>
      <c r="AD1350" s="40">
        <f>-1/($AD$8*$B1347)</f>
        <v>-0.20931347150259064</v>
      </c>
      <c r="AE1350" s="39">
        <v>1</v>
      </c>
      <c r="AF1350" s="40">
        <v>0</v>
      </c>
      <c r="AH1350" s="37">
        <f>X1350*AC1347+Z1350*AC1350-Y1350*AD1347-AA1350*AD1350</f>
        <v>0</v>
      </c>
      <c r="AI1350" s="41">
        <f>(X1350*AD1347+Y1350*AC1347+Z1350*AD1350+AA1350*AC1350)</f>
        <v>-0.47460228052635539</v>
      </c>
      <c r="AJ1350" s="39">
        <f>X1350*AE1347+Z1350*AE1350-Y1350*AF1347-AA1350*AF1350</f>
        <v>0.90770301388593266</v>
      </c>
      <c r="AK1350" s="40">
        <f>(X1350*AF1347+Y1350*AE1347+Z1350*AF1350+AA1350*AE1350)</f>
        <v>0</v>
      </c>
      <c r="AL1350" s="8"/>
      <c r="AM1350" s="54">
        <f t="shared" ref="AM1350" si="4407">(180/PI())*ATAN(-1*(($AH1338*AI1347+AK1347+$AH$8*AI1350+AK1350)/($AH$8*AH1347+AJ1347+$AH$8*AH1350+AJ1350)))</f>
        <v>28.322138698047269</v>
      </c>
      <c r="AO1350" s="151">
        <f t="shared" ref="AO1350" si="4408">20*LOG(((($AH$8*AH1347+AJ1347-$AH$8*AH1350-AJ1350)^2+($AH$8*AI1347+AK1347-$AH$8*AI1350-AK1350)^2)/(($AH$8*AH1347+AJ1347+$AH$8*AH1350+AJ1350)^2+($AH$8*AI1347+AK1347+$AH$8*AI1350+AK1350)^2))^0.5)</f>
        <v>-31.348270263385469</v>
      </c>
      <c r="AP1350" s="149"/>
      <c r="AQ1350" s="44"/>
      <c r="AR1350" s="44"/>
      <c r="AS1350" s="44"/>
      <c r="AT1350" s="44"/>
    </row>
    <row r="1351" spans="2:46" ht="18.649999999999999" customHeight="1">
      <c r="AO1351" s="48"/>
    </row>
    <row r="1352" spans="2:46" ht="18.649999999999999" customHeight="1" thickBot="1">
      <c r="E1352" s="29" t="s">
        <v>9</v>
      </c>
      <c r="J1352" s="29" t="s">
        <v>10</v>
      </c>
      <c r="O1352" s="29" t="s">
        <v>11</v>
      </c>
      <c r="T1352" s="29" t="s">
        <v>12</v>
      </c>
      <c r="Y1352" s="29" t="s">
        <v>13</v>
      </c>
      <c r="AD1352" s="29" t="s">
        <v>12</v>
      </c>
      <c r="AI1352" s="29" t="s">
        <v>81</v>
      </c>
    </row>
    <row r="1353" spans="2:46" ht="18.649999999999999" customHeight="1" thickBot="1">
      <c r="B1353" s="28"/>
      <c r="D1353" s="227" t="s">
        <v>70</v>
      </c>
      <c r="E1353" s="228"/>
      <c r="F1353" s="229" t="s">
        <v>71</v>
      </c>
      <c r="G1353" s="230"/>
      <c r="H1353" s="203"/>
      <c r="I1353" s="231" t="s">
        <v>15</v>
      </c>
      <c r="J1353" s="232"/>
      <c r="K1353" s="233" t="s">
        <v>16</v>
      </c>
      <c r="L1353" s="234"/>
      <c r="M1353" s="30"/>
      <c r="N1353" s="231" t="s">
        <v>72</v>
      </c>
      <c r="O1353" s="232"/>
      <c r="P1353" s="233" t="s">
        <v>73</v>
      </c>
      <c r="Q1353" s="234"/>
      <c r="R1353" s="30"/>
      <c r="S1353" s="227" t="s">
        <v>74</v>
      </c>
      <c r="T1353" s="228"/>
      <c r="U1353" s="229" t="s">
        <v>75</v>
      </c>
      <c r="V1353" s="230"/>
      <c r="W1353" s="8"/>
      <c r="X1353" s="231" t="s">
        <v>76</v>
      </c>
      <c r="Y1353" s="232"/>
      <c r="Z1353" s="233" t="s">
        <v>77</v>
      </c>
      <c r="AA1353" s="234"/>
      <c r="AB1353" s="8"/>
      <c r="AC1353" s="231" t="s">
        <v>78</v>
      </c>
      <c r="AD1353" s="232"/>
      <c r="AE1353" s="233" t="s">
        <v>17</v>
      </c>
      <c r="AF1353" s="234"/>
      <c r="AG1353" s="8"/>
      <c r="AH1353" s="231" t="s">
        <v>79</v>
      </c>
      <c r="AI1353" s="232"/>
      <c r="AJ1353" s="233" t="s">
        <v>80</v>
      </c>
      <c r="AK1353" s="234"/>
      <c r="AL1353" s="8"/>
      <c r="AM1353" s="35" t="s">
        <v>82</v>
      </c>
      <c r="AO1353" s="147" t="s">
        <v>83</v>
      </c>
      <c r="AP1353" s="4"/>
      <c r="AQ1353" s="44"/>
      <c r="AR1353" s="44"/>
      <c r="AS1353" s="44"/>
      <c r="AT1353" s="44"/>
    </row>
    <row r="1354" spans="2:46" ht="18.649999999999999" customHeight="1" thickTop="1" thickBot="1">
      <c r="B1354" s="55">
        <v>3.88</v>
      </c>
      <c r="D1354" s="37">
        <v>1</v>
      </c>
      <c r="E1354" s="38">
        <v>0</v>
      </c>
      <c r="F1354" s="39">
        <v>0</v>
      </c>
      <c r="G1354" s="40">
        <f t="shared" ref="G1354" si="4409">-1/($E$8*$B1354)</f>
        <v>-0.16473711340206185</v>
      </c>
      <c r="I1354" s="37">
        <v>1</v>
      </c>
      <c r="J1354" s="41">
        <v>0</v>
      </c>
      <c r="K1354" s="39">
        <v>0</v>
      </c>
      <c r="L1354" s="40">
        <v>0</v>
      </c>
      <c r="N1354" s="37">
        <f t="shared" ref="N1354" si="4410">D1354*I1354+F1354*I1357-E1354*J1354-G1354*J1357</f>
        <v>0.9533631054164925</v>
      </c>
      <c r="O1354" s="41">
        <f t="shared" ref="O1354" si="4411">(D1354*J1354+E1354*I1354+F1354*J1357+G1354*I1357)</f>
        <v>0</v>
      </c>
      <c r="P1354" s="39">
        <f t="shared" ref="P1354" si="4412">D1354*K1354+F1354*K1357-E1354*L1354-G1354*L1357</f>
        <v>0</v>
      </c>
      <c r="Q1354" s="40">
        <f t="shared" ref="Q1354" si="4413">(D1354*L1354+E1354*K1354+F1354*L1357+G1354*K1357)</f>
        <v>-0.16473711340206185</v>
      </c>
      <c r="S1354" s="37">
        <v>1</v>
      </c>
      <c r="T1354" s="38">
        <v>0</v>
      </c>
      <c r="U1354" s="39">
        <v>0</v>
      </c>
      <c r="V1354" s="40">
        <f t="shared" ref="V1354" si="4414">-1/($T$8*$B1354)</f>
        <v>-0.32262371134020618</v>
      </c>
      <c r="X1354" s="37">
        <f t="shared" ref="X1354" si="4415">N1354*S1354+P1354*S1357-O1354*T1354-Q1354*T1357</f>
        <v>0.9533631054164925</v>
      </c>
      <c r="Y1354" s="41">
        <f t="shared" ref="Y1354" si="4416">(N1354*T1354+O1354*S1354+P1354*T1357+Q1354*S1357)</f>
        <v>0</v>
      </c>
      <c r="Z1354" s="39">
        <f t="shared" ref="Z1354" si="4417">N1354*U1354+P1354*U1357-O1354*V1354-Q1354*V1357</f>
        <v>0</v>
      </c>
      <c r="AA1354" s="40">
        <f t="shared" ref="AA1354" si="4418">(N1354*V1354+O1354*U1354+P1354*V1357+Q1354*U1357)</f>
        <v>-0.47231465672635486</v>
      </c>
      <c r="AB1354" s="8"/>
      <c r="AC1354" s="37">
        <v>1</v>
      </c>
      <c r="AD1354" s="38">
        <v>0</v>
      </c>
      <c r="AE1354" s="39">
        <v>0</v>
      </c>
      <c r="AF1354" s="40">
        <v>0</v>
      </c>
      <c r="AH1354" s="37">
        <f>X1354*AC1354+Z1354*AC1357-Y1354*AD1354-AA1354*AD1357</f>
        <v>0.85501088198812691</v>
      </c>
      <c r="AI1354" s="41">
        <f>(X1354*AD1354+Y1354*AC1354+Z1354*AD1357+AA1354*AC1357)</f>
        <v>0</v>
      </c>
      <c r="AJ1354" s="39">
        <f>X1354*AE1354+Z1354*AE1357-Y1354*AF1354-AA1354*AF1357</f>
        <v>0</v>
      </c>
      <c r="AK1354" s="40">
        <f>(X1354*AF1354+Y1354*AE1354+Z1354*AF1357+AA1354*AE1357)</f>
        <v>-0.47231465672635486</v>
      </c>
      <c r="AL1354" s="8"/>
      <c r="AM1354" s="43">
        <f t="shared" ref="AM1354" si="4419">20*LOG((2*$AH$8)/(($AH$8*AH1354+AJ1354+$AH$8*AH1357+AJ1357)^2+($AH$8*AI1354+AK1354+$AH$8*AI1357+AK1357)^2)^0.5)</f>
        <v>-3.1245225394434736E-3</v>
      </c>
      <c r="AO1354" s="148">
        <f t="shared" ref="AO1354" si="4420">((AH1354^2+AI1354^2)/(AH1357^2+AI1357^2))^0.5</f>
        <v>1.8102577245759908</v>
      </c>
      <c r="AP1354" s="4"/>
      <c r="AQ1354" s="44"/>
      <c r="AR1354" s="44"/>
      <c r="AS1354" s="44"/>
      <c r="AT1354" s="44"/>
    </row>
    <row r="1355" spans="2:46" ht="18.649999999999999" customHeight="1" thickBot="1">
      <c r="D1355" s="45"/>
      <c r="G1355" s="46"/>
      <c r="I1355" s="45"/>
      <c r="L1355" s="46"/>
      <c r="N1355" s="45"/>
      <c r="Q1355" s="46"/>
      <c r="S1355" s="45"/>
      <c r="V1355" s="46"/>
      <c r="X1355" s="45"/>
      <c r="AA1355" s="46"/>
      <c r="AC1355" s="45"/>
      <c r="AF1355" s="46"/>
      <c r="AH1355" s="45"/>
      <c r="AK1355" s="46"/>
      <c r="AO1355" s="149"/>
      <c r="AP1355" s="149"/>
      <c r="AQ1355" s="44"/>
      <c r="AR1355" s="44"/>
      <c r="AS1355" s="44"/>
      <c r="AT1355" s="44"/>
    </row>
    <row r="1356" spans="2:46" ht="18.649999999999999" customHeight="1" thickBot="1">
      <c r="D1356" s="227" t="s">
        <v>70</v>
      </c>
      <c r="E1356" s="228"/>
      <c r="F1356" s="229" t="s">
        <v>71</v>
      </c>
      <c r="G1356" s="230"/>
      <c r="H1356" s="203"/>
      <c r="I1356" s="231" t="s">
        <v>15</v>
      </c>
      <c r="J1356" s="232"/>
      <c r="K1356" s="233" t="s">
        <v>16</v>
      </c>
      <c r="L1356" s="234"/>
      <c r="M1356" s="30"/>
      <c r="N1356" s="231" t="s">
        <v>72</v>
      </c>
      <c r="O1356" s="232"/>
      <c r="P1356" s="233" t="s">
        <v>73</v>
      </c>
      <c r="Q1356" s="234"/>
      <c r="R1356" s="30"/>
      <c r="S1356" s="227" t="s">
        <v>74</v>
      </c>
      <c r="T1356" s="228"/>
      <c r="U1356" s="229" t="s">
        <v>75</v>
      </c>
      <c r="V1356" s="230"/>
      <c r="W1356" s="8"/>
      <c r="X1356" s="231" t="s">
        <v>76</v>
      </c>
      <c r="Y1356" s="232"/>
      <c r="Z1356" s="233" t="s">
        <v>77</v>
      </c>
      <c r="AA1356" s="234"/>
      <c r="AB1356" s="8"/>
      <c r="AC1356" s="231" t="s">
        <v>78</v>
      </c>
      <c r="AD1356" s="232"/>
      <c r="AE1356" s="233" t="s">
        <v>17</v>
      </c>
      <c r="AF1356" s="234"/>
      <c r="AG1356" s="8"/>
      <c r="AH1356" s="231" t="s">
        <v>79</v>
      </c>
      <c r="AI1356" s="232"/>
      <c r="AJ1356" s="233" t="s">
        <v>80</v>
      </c>
      <c r="AK1356" s="234"/>
      <c r="AL1356" s="8"/>
      <c r="AM1356" s="52" t="s">
        <v>84</v>
      </c>
      <c r="AO1356" s="150" t="s">
        <v>85</v>
      </c>
      <c r="AP1356" s="149"/>
      <c r="AQ1356" s="44"/>
      <c r="AR1356" s="44"/>
      <c r="AS1356" s="44"/>
      <c r="AT1356" s="44"/>
    </row>
    <row r="1357" spans="2:46" ht="18.649999999999999" customHeight="1" thickTop="1" thickBot="1">
      <c r="D1357" s="37">
        <v>0</v>
      </c>
      <c r="E1357" s="41">
        <v>0</v>
      </c>
      <c r="F1357" s="39">
        <v>1</v>
      </c>
      <c r="G1357" s="40">
        <v>0</v>
      </c>
      <c r="I1357" s="37">
        <v>0</v>
      </c>
      <c r="J1357" s="41">
        <f t="shared" ref="J1357" si="4421">IF(0=(1-$J$8*$K$8*$B1354^2),10^14,$B1354*$K$8/(1-$J$8*$K$8*$B1354^2))</f>
        <v>-0.28309889387028525</v>
      </c>
      <c r="K1357" s="39">
        <v>1</v>
      </c>
      <c r="L1357" s="40">
        <v>0</v>
      </c>
      <c r="N1357" s="37">
        <f t="shared" ref="N1357" si="4422">D1357*I1354+F1357*I1357-E1357*J1354-G1357*J1357</f>
        <v>0</v>
      </c>
      <c r="O1357" s="41">
        <f t="shared" ref="O1357" si="4423">(D1357*J1354+E1357*I1354+F1357*J1357+G1357*I1357)</f>
        <v>-0.28309889387028525</v>
      </c>
      <c r="P1357" s="39">
        <f t="shared" ref="P1357" si="4424">D1357*K1354+F1357*K1357-E1357*L1354-G1357*L1357</f>
        <v>1</v>
      </c>
      <c r="Q1357" s="40">
        <f t="shared" ref="Q1357" si="4425">(D1357*L1354+E1357*K1354+F1357*L1357+G1357*K1357)</f>
        <v>0</v>
      </c>
      <c r="S1357" s="37">
        <v>0</v>
      </c>
      <c r="T1357" s="41">
        <v>0</v>
      </c>
      <c r="U1357" s="39">
        <v>1</v>
      </c>
      <c r="V1357" s="40">
        <v>0</v>
      </c>
      <c r="X1357" s="37">
        <f t="shared" ref="X1357" si="4426">N1357*S1354+P1357*S1357-O1357*T1354-Q1357*T1357</f>
        <v>0</v>
      </c>
      <c r="Y1357" s="41">
        <f t="shared" ref="Y1357" si="4427">(N1357*T1354+O1357*S1354+P1357*T1357+Q1357*S1357)</f>
        <v>-0.28309889387028525</v>
      </c>
      <c r="Z1357" s="39">
        <f t="shared" ref="Z1357" si="4428">N1357*U1354+P1357*U1357-O1357*V1354-Q1357*V1357</f>
        <v>0.90866558418326138</v>
      </c>
      <c r="AA1357" s="40">
        <f t="shared" ref="AA1357" si="4429">(N1357*V1354+O1357*U1354+P1357*V1357+Q1357*U1357)</f>
        <v>0</v>
      </c>
      <c r="AB1357" s="8"/>
      <c r="AC1357" s="37">
        <v>0</v>
      </c>
      <c r="AD1357" s="40">
        <f>-1/($AD$8*$B1354)</f>
        <v>-0.20823453608247422</v>
      </c>
      <c r="AE1357" s="39">
        <v>1</v>
      </c>
      <c r="AF1357" s="40">
        <v>0</v>
      </c>
      <c r="AH1357" s="37">
        <f>X1357*AC1354+Z1357*AC1357-Y1357*AD1354-AA1357*AD1357</f>
        <v>0</v>
      </c>
      <c r="AI1357" s="41">
        <f>(X1357*AD1354+Y1357*AC1354+Z1357*AD1357+AA1357*AC1357)</f>
        <v>-0.47231445024679708</v>
      </c>
      <c r="AJ1357" s="39">
        <f>X1357*AE1354+Z1357*AE1357-Y1357*AF1354-AA1357*AF1357</f>
        <v>0.90866558418326138</v>
      </c>
      <c r="AK1357" s="40">
        <f>(X1357*AF1354+Y1357*AE1354+Z1357*AF1357+AA1357*AE1357)</f>
        <v>0</v>
      </c>
      <c r="AL1357" s="8"/>
      <c r="AM1357" s="54">
        <f t="shared" ref="AM1357" si="4430">(180/PI())*ATAN(-1*(($AH1345*AI1354+AK1354+$AH$8*AI1357+AK1357)/($AH$8*AH1354+AJ1354+$AH$8*AH1357+AJ1357)))</f>
        <v>28.173602726170493</v>
      </c>
      <c r="AO1357" s="151">
        <f t="shared" ref="AO1357" si="4431">20*LOG(((($AH$8*AH1354+AJ1354-$AH$8*AH1357-AJ1357)^2+($AH$8*AI1354+AK1354-$AH$8*AI1357-AK1357)^2)/(($AH$8*AH1354+AJ1354+$AH$8*AH1357+AJ1357)^2+($AH$8*AI1354+AK1354+$AH$8*AI1357+AK1357)^2))^0.5)</f>
        <v>-31.43156866165846</v>
      </c>
      <c r="AP1357" s="149"/>
      <c r="AQ1357" s="44"/>
      <c r="AR1357" s="44"/>
      <c r="AS1357" s="44"/>
      <c r="AT1357" s="44"/>
    </row>
    <row r="1358" spans="2:46" ht="18.649999999999999" customHeight="1">
      <c r="AO1358" s="48"/>
    </row>
    <row r="1359" spans="2:46" ht="18.649999999999999" customHeight="1" thickBot="1">
      <c r="E1359" s="29" t="s">
        <v>9</v>
      </c>
      <c r="J1359" s="29" t="s">
        <v>10</v>
      </c>
      <c r="O1359" s="29" t="s">
        <v>11</v>
      </c>
      <c r="T1359" s="29" t="s">
        <v>12</v>
      </c>
      <c r="Y1359" s="29" t="s">
        <v>13</v>
      </c>
      <c r="AD1359" s="29" t="s">
        <v>12</v>
      </c>
      <c r="AI1359" s="29" t="s">
        <v>81</v>
      </c>
    </row>
    <row r="1360" spans="2:46" ht="18.649999999999999" customHeight="1" thickBot="1">
      <c r="B1360" s="28"/>
      <c r="D1360" s="227" t="s">
        <v>70</v>
      </c>
      <c r="E1360" s="228"/>
      <c r="F1360" s="229" t="s">
        <v>71</v>
      </c>
      <c r="G1360" s="230"/>
      <c r="H1360" s="203"/>
      <c r="I1360" s="231" t="s">
        <v>15</v>
      </c>
      <c r="J1360" s="232"/>
      <c r="K1360" s="233" t="s">
        <v>16</v>
      </c>
      <c r="L1360" s="234"/>
      <c r="M1360" s="30"/>
      <c r="N1360" s="231" t="s">
        <v>72</v>
      </c>
      <c r="O1360" s="232"/>
      <c r="P1360" s="233" t="s">
        <v>73</v>
      </c>
      <c r="Q1360" s="234"/>
      <c r="R1360" s="30"/>
      <c r="S1360" s="227" t="s">
        <v>74</v>
      </c>
      <c r="T1360" s="228"/>
      <c r="U1360" s="229" t="s">
        <v>75</v>
      </c>
      <c r="V1360" s="230"/>
      <c r="W1360" s="8"/>
      <c r="X1360" s="231" t="s">
        <v>76</v>
      </c>
      <c r="Y1360" s="232"/>
      <c r="Z1360" s="233" t="s">
        <v>77</v>
      </c>
      <c r="AA1360" s="234"/>
      <c r="AB1360" s="8"/>
      <c r="AC1360" s="231" t="s">
        <v>78</v>
      </c>
      <c r="AD1360" s="232"/>
      <c r="AE1360" s="233" t="s">
        <v>17</v>
      </c>
      <c r="AF1360" s="234"/>
      <c r="AG1360" s="8"/>
      <c r="AH1360" s="231" t="s">
        <v>79</v>
      </c>
      <c r="AI1360" s="232"/>
      <c r="AJ1360" s="233" t="s">
        <v>80</v>
      </c>
      <c r="AK1360" s="234"/>
      <c r="AL1360" s="8"/>
      <c r="AM1360" s="35" t="s">
        <v>82</v>
      </c>
      <c r="AO1360" s="147" t="s">
        <v>83</v>
      </c>
      <c r="AP1360" s="4"/>
      <c r="AQ1360" s="44"/>
      <c r="AR1360" s="44"/>
      <c r="AS1360" s="44"/>
      <c r="AT1360" s="44"/>
    </row>
    <row r="1361" spans="2:46" ht="18.649999999999999" customHeight="1" thickTop="1" thickBot="1">
      <c r="B1361" s="55">
        <v>3.9</v>
      </c>
      <c r="D1361" s="37">
        <v>1</v>
      </c>
      <c r="E1361" s="38">
        <v>0</v>
      </c>
      <c r="F1361" s="39">
        <v>0</v>
      </c>
      <c r="G1361" s="40">
        <f t="shared" ref="G1361" si="4432">-1/($E$8*$B1361)</f>
        <v>-0.1638923076923077</v>
      </c>
      <c r="I1361" s="37">
        <v>1</v>
      </c>
      <c r="J1361" s="41">
        <v>0</v>
      </c>
      <c r="K1361" s="39">
        <v>0</v>
      </c>
      <c r="L1361" s="40">
        <v>0</v>
      </c>
      <c r="N1361" s="37">
        <f t="shared" ref="N1361" si="4433">D1361*I1361+F1361*I1364-E1361*J1361-G1361*J1364</f>
        <v>0.95384692585027919</v>
      </c>
      <c r="O1361" s="41">
        <f t="shared" ref="O1361" si="4434">(D1361*J1361+E1361*I1361+F1361*J1364+G1361*I1364)</f>
        <v>0</v>
      </c>
      <c r="P1361" s="39">
        <f t="shared" ref="P1361" si="4435">D1361*K1361+F1361*K1364-E1361*L1361-G1361*L1364</f>
        <v>0</v>
      </c>
      <c r="Q1361" s="40">
        <f t="shared" ref="Q1361" si="4436">(D1361*L1361+E1361*K1361+F1361*L1364+G1361*K1364)</f>
        <v>-0.1638923076923077</v>
      </c>
      <c r="S1361" s="37">
        <v>1</v>
      </c>
      <c r="T1361" s="38">
        <v>0</v>
      </c>
      <c r="U1361" s="39">
        <v>0</v>
      </c>
      <c r="V1361" s="40">
        <f t="shared" ref="V1361" si="4437">-1/($T$8*$B1361)</f>
        <v>-0.32096923076923073</v>
      </c>
      <c r="X1361" s="37">
        <f t="shared" ref="X1361" si="4438">N1361*S1361+P1361*S1364-O1361*T1361-Q1361*T1364</f>
        <v>0.95384692585027919</v>
      </c>
      <c r="Y1361" s="41">
        <f t="shared" ref="Y1361" si="4439">(N1361*T1361+O1361*S1361+P1361*T1364+Q1361*S1364)</f>
        <v>0</v>
      </c>
      <c r="Z1361" s="39">
        <f t="shared" ref="Z1361" si="4440">N1361*U1361+P1361*U1364-O1361*V1361-Q1361*V1364</f>
        <v>0</v>
      </c>
      <c r="AA1361" s="40">
        <f t="shared" ref="AA1361" si="4441">(N1361*V1361+O1361*U1361+P1361*V1364+Q1361*U1364)</f>
        <v>-0.47004782175406723</v>
      </c>
      <c r="AB1361" s="8"/>
      <c r="AC1361" s="37">
        <v>1</v>
      </c>
      <c r="AD1361" s="38">
        <v>0</v>
      </c>
      <c r="AE1361" s="39">
        <v>0</v>
      </c>
      <c r="AF1361" s="40">
        <v>0</v>
      </c>
      <c r="AH1361" s="37">
        <f>X1361*AC1361+Z1361*AC1364-Y1361*AD1361-AA1361*AD1364</f>
        <v>0.85646868544356158</v>
      </c>
      <c r="AI1361" s="41">
        <f>(X1361*AD1361+Y1361*AC1361+Z1361*AD1364+AA1361*AC1364)</f>
        <v>0</v>
      </c>
      <c r="AJ1361" s="39">
        <f>X1361*AE1361+Z1361*AE1364-Y1361*AF1361-AA1361*AF1364</f>
        <v>0</v>
      </c>
      <c r="AK1361" s="40">
        <f>(X1361*AF1361+Y1361*AE1361+Z1361*AF1364+AA1361*AE1364)</f>
        <v>-0.47004782175406723</v>
      </c>
      <c r="AL1361" s="8"/>
      <c r="AM1361" s="43">
        <f t="shared" ref="AM1361" si="4442">20*LOG((2*$AH$8)/(($AH$8*AH1361+AJ1361+$AH$8*AH1364+AJ1364)^2+($AH$8*AI1361+AK1361+$AH$8*AI1364+AK1364)^2)^0.5)</f>
        <v>-3.0653945944437663E-3</v>
      </c>
      <c r="AO1361" s="148">
        <f t="shared" ref="AO1361" si="4443">((AH1361^2+AI1361^2)/(AH1364^2+AI1364^2))^0.5</f>
        <v>1.8220891922428264</v>
      </c>
      <c r="AP1361" s="4"/>
      <c r="AQ1361" s="44"/>
      <c r="AR1361" s="44"/>
      <c r="AS1361" s="44"/>
      <c r="AT1361" s="44"/>
    </row>
    <row r="1362" spans="2:46" ht="18.649999999999999" customHeight="1" thickBot="1">
      <c r="D1362" s="45"/>
      <c r="G1362" s="46"/>
      <c r="I1362" s="45"/>
      <c r="L1362" s="46"/>
      <c r="N1362" s="45"/>
      <c r="Q1362" s="46"/>
      <c r="S1362" s="45"/>
      <c r="V1362" s="46"/>
      <c r="X1362" s="45"/>
      <c r="AA1362" s="46"/>
      <c r="AC1362" s="45"/>
      <c r="AF1362" s="46"/>
      <c r="AH1362" s="45"/>
      <c r="AK1362" s="46"/>
      <c r="AO1362" s="149"/>
      <c r="AP1362" s="149"/>
      <c r="AQ1362" s="44"/>
      <c r="AR1362" s="44"/>
      <c r="AS1362" s="44"/>
      <c r="AT1362" s="44"/>
    </row>
    <row r="1363" spans="2:46" ht="18.649999999999999" customHeight="1" thickBot="1">
      <c r="D1363" s="227" t="s">
        <v>70</v>
      </c>
      <c r="E1363" s="228"/>
      <c r="F1363" s="229" t="s">
        <v>71</v>
      </c>
      <c r="G1363" s="230"/>
      <c r="H1363" s="203"/>
      <c r="I1363" s="231" t="s">
        <v>15</v>
      </c>
      <c r="J1363" s="232"/>
      <c r="K1363" s="233" t="s">
        <v>16</v>
      </c>
      <c r="L1363" s="234"/>
      <c r="M1363" s="30"/>
      <c r="N1363" s="231" t="s">
        <v>72</v>
      </c>
      <c r="O1363" s="232"/>
      <c r="P1363" s="233" t="s">
        <v>73</v>
      </c>
      <c r="Q1363" s="234"/>
      <c r="R1363" s="30"/>
      <c r="S1363" s="227" t="s">
        <v>74</v>
      </c>
      <c r="T1363" s="228"/>
      <c r="U1363" s="229" t="s">
        <v>75</v>
      </c>
      <c r="V1363" s="230"/>
      <c r="W1363" s="8"/>
      <c r="X1363" s="231" t="s">
        <v>76</v>
      </c>
      <c r="Y1363" s="232"/>
      <c r="Z1363" s="233" t="s">
        <v>77</v>
      </c>
      <c r="AA1363" s="234"/>
      <c r="AB1363" s="8"/>
      <c r="AC1363" s="231" t="s">
        <v>78</v>
      </c>
      <c r="AD1363" s="232"/>
      <c r="AE1363" s="233" t="s">
        <v>17</v>
      </c>
      <c r="AF1363" s="234"/>
      <c r="AG1363" s="8"/>
      <c r="AH1363" s="231" t="s">
        <v>79</v>
      </c>
      <c r="AI1363" s="232"/>
      <c r="AJ1363" s="233" t="s">
        <v>80</v>
      </c>
      <c r="AK1363" s="234"/>
      <c r="AL1363" s="8"/>
      <c r="AM1363" s="52" t="s">
        <v>84</v>
      </c>
      <c r="AO1363" s="150" t="s">
        <v>85</v>
      </c>
      <c r="AP1363" s="149"/>
      <c r="AQ1363" s="44"/>
      <c r="AR1363" s="44"/>
      <c r="AS1363" s="44"/>
      <c r="AT1363" s="44"/>
    </row>
    <row r="1364" spans="2:46" ht="18.649999999999999" customHeight="1" thickTop="1" thickBot="1">
      <c r="D1364" s="37">
        <v>0</v>
      </c>
      <c r="E1364" s="41">
        <v>0</v>
      </c>
      <c r="F1364" s="39">
        <v>1</v>
      </c>
      <c r="G1364" s="40">
        <v>0</v>
      </c>
      <c r="I1364" s="37">
        <v>0</v>
      </c>
      <c r="J1364" s="41">
        <f t="shared" ref="J1364" si="4444">IF(0=(1-$J$8*$K$8*$B1361^2),10^14,$B1361*$K$8/(1-$J$8*$K$8*$B1361^2))</f>
        <v>-0.28160610341986791</v>
      </c>
      <c r="K1364" s="39">
        <v>1</v>
      </c>
      <c r="L1364" s="40">
        <v>0</v>
      </c>
      <c r="N1364" s="37">
        <f t="shared" ref="N1364" si="4445">D1364*I1361+F1364*I1364-E1364*J1361-G1364*J1364</f>
        <v>0</v>
      </c>
      <c r="O1364" s="41">
        <f t="shared" ref="O1364" si="4446">(D1364*J1361+E1364*I1361+F1364*J1364+G1364*I1364)</f>
        <v>-0.28160610341986791</v>
      </c>
      <c r="P1364" s="39">
        <f t="shared" ref="P1364" si="4447">D1364*K1361+F1364*K1364-E1364*L1361-G1364*L1364</f>
        <v>1</v>
      </c>
      <c r="Q1364" s="40">
        <f t="shared" ref="Q1364" si="4448">(D1364*L1361+E1364*K1361+F1364*L1364+G1364*K1364)</f>
        <v>0</v>
      </c>
      <c r="S1364" s="37">
        <v>0</v>
      </c>
      <c r="T1364" s="41">
        <v>0</v>
      </c>
      <c r="U1364" s="39">
        <v>1</v>
      </c>
      <c r="V1364" s="40">
        <v>0</v>
      </c>
      <c r="X1364" s="37">
        <f t="shared" ref="X1364" si="4449">N1364*S1361+P1364*S1364-O1364*T1361-Q1364*T1364</f>
        <v>0</v>
      </c>
      <c r="Y1364" s="41">
        <f t="shared" ref="Y1364" si="4450">(N1364*T1361+O1364*S1361+P1364*T1364+Q1364*S1364)</f>
        <v>-0.28160610341986791</v>
      </c>
      <c r="Z1364" s="39">
        <f t="shared" ref="Z1364" si="4451">N1364*U1361+P1364*U1364-O1364*V1361-Q1364*V1364</f>
        <v>0.90961310560540454</v>
      </c>
      <c r="AA1364" s="40">
        <f t="shared" ref="AA1364" si="4452">(N1364*V1361+O1364*U1361+P1364*V1364+Q1364*U1364)</f>
        <v>0</v>
      </c>
      <c r="AB1364" s="8"/>
      <c r="AC1364" s="37">
        <v>0</v>
      </c>
      <c r="AD1364" s="40">
        <f>-1/($AD$8*$B1361)</f>
        <v>-0.20716666666666664</v>
      </c>
      <c r="AE1364" s="39">
        <v>1</v>
      </c>
      <c r="AF1364" s="40">
        <v>0</v>
      </c>
      <c r="AH1364" s="37">
        <f>X1364*AC1361+Z1364*AC1364-Y1364*AD1361-AA1364*AD1364</f>
        <v>0</v>
      </c>
      <c r="AI1364" s="41">
        <f>(X1364*AD1361+Y1364*AC1361+Z1364*AD1364+AA1364*AC1364)</f>
        <v>-0.4700476184644542</v>
      </c>
      <c r="AJ1364" s="39">
        <f>X1364*AE1361+Z1364*AE1364-Y1364*AF1361-AA1364*AF1364</f>
        <v>0.90961310560540454</v>
      </c>
      <c r="AK1364" s="40">
        <f>(X1364*AF1361+Y1364*AE1361+Z1364*AF1364+AA1364*AE1364)</f>
        <v>0</v>
      </c>
      <c r="AL1364" s="8"/>
      <c r="AM1364" s="54">
        <f t="shared" ref="AM1364" si="4453">(180/PI())*ATAN(-1*(($AH1352*AI1361+AK1361+$AH$8*AI1364+AK1364)/($AH$8*AH1361+AJ1361+$AH$8*AH1364+AJ1364)))</f>
        <v>28.026628198830071</v>
      </c>
      <c r="AO1364" s="151">
        <f t="shared" ref="AO1364" si="4454">20*LOG(((($AH$8*AH1361+AJ1361-$AH$8*AH1364-AJ1364)^2+($AH$8*AI1361+AK1361-$AH$8*AI1364-AK1364)^2)/(($AH$8*AH1361+AJ1361+$AH$8*AH1364+AJ1364)^2+($AH$8*AI1361+AK1361+$AH$8*AI1364+AK1364)^2))^0.5)</f>
        <v>-31.514511847889501</v>
      </c>
      <c r="AP1364" s="149"/>
      <c r="AQ1364" s="44"/>
      <c r="AR1364" s="44"/>
      <c r="AS1364" s="44"/>
      <c r="AT1364" s="44"/>
    </row>
    <row r="1365" spans="2:46" ht="18.649999999999999" customHeight="1">
      <c r="AO1365" s="48"/>
    </row>
    <row r="1366" spans="2:46" ht="18.649999999999999" customHeight="1" thickBot="1">
      <c r="E1366" s="29" t="s">
        <v>9</v>
      </c>
      <c r="J1366" s="29" t="s">
        <v>10</v>
      </c>
      <c r="O1366" s="29" t="s">
        <v>11</v>
      </c>
      <c r="T1366" s="29" t="s">
        <v>12</v>
      </c>
      <c r="Y1366" s="29" t="s">
        <v>13</v>
      </c>
      <c r="AD1366" s="29" t="s">
        <v>12</v>
      </c>
      <c r="AI1366" s="29" t="s">
        <v>81</v>
      </c>
    </row>
    <row r="1367" spans="2:46" ht="18.649999999999999" customHeight="1" thickBot="1">
      <c r="B1367" s="28"/>
      <c r="D1367" s="227" t="s">
        <v>70</v>
      </c>
      <c r="E1367" s="228"/>
      <c r="F1367" s="229" t="s">
        <v>71</v>
      </c>
      <c r="G1367" s="230"/>
      <c r="H1367" s="203"/>
      <c r="I1367" s="231" t="s">
        <v>15</v>
      </c>
      <c r="J1367" s="232"/>
      <c r="K1367" s="233" t="s">
        <v>16</v>
      </c>
      <c r="L1367" s="234"/>
      <c r="M1367" s="30"/>
      <c r="N1367" s="231" t="s">
        <v>72</v>
      </c>
      <c r="O1367" s="232"/>
      <c r="P1367" s="233" t="s">
        <v>73</v>
      </c>
      <c r="Q1367" s="234"/>
      <c r="R1367" s="30"/>
      <c r="S1367" s="227" t="s">
        <v>74</v>
      </c>
      <c r="T1367" s="228"/>
      <c r="U1367" s="229" t="s">
        <v>75</v>
      </c>
      <c r="V1367" s="230"/>
      <c r="W1367" s="8"/>
      <c r="X1367" s="231" t="s">
        <v>76</v>
      </c>
      <c r="Y1367" s="232"/>
      <c r="Z1367" s="233" t="s">
        <v>77</v>
      </c>
      <c r="AA1367" s="234"/>
      <c r="AB1367" s="8"/>
      <c r="AC1367" s="231" t="s">
        <v>78</v>
      </c>
      <c r="AD1367" s="232"/>
      <c r="AE1367" s="233" t="s">
        <v>17</v>
      </c>
      <c r="AF1367" s="234"/>
      <c r="AG1367" s="8"/>
      <c r="AH1367" s="231" t="s">
        <v>79</v>
      </c>
      <c r="AI1367" s="232"/>
      <c r="AJ1367" s="233" t="s">
        <v>80</v>
      </c>
      <c r="AK1367" s="234"/>
      <c r="AL1367" s="8"/>
      <c r="AM1367" s="35" t="s">
        <v>82</v>
      </c>
      <c r="AO1367" s="147" t="s">
        <v>83</v>
      </c>
      <c r="AP1367" s="4"/>
      <c r="AQ1367" s="44"/>
      <c r="AR1367" s="44"/>
      <c r="AS1367" s="44"/>
      <c r="AT1367" s="44"/>
    </row>
    <row r="1368" spans="2:46" ht="18.649999999999999" customHeight="1" thickTop="1" thickBot="1">
      <c r="B1368" s="55">
        <v>3.92</v>
      </c>
      <c r="D1368" s="37">
        <v>1</v>
      </c>
      <c r="E1368" s="38">
        <v>0</v>
      </c>
      <c r="F1368" s="39">
        <v>0</v>
      </c>
      <c r="G1368" s="40">
        <f t="shared" ref="G1368" si="4455">-1/($E$8*$B1368)</f>
        <v>-0.16305612244897957</v>
      </c>
      <c r="I1368" s="37">
        <v>1</v>
      </c>
      <c r="J1368" s="41">
        <v>0</v>
      </c>
      <c r="K1368" s="39">
        <v>0</v>
      </c>
      <c r="L1368" s="40">
        <v>0</v>
      </c>
      <c r="N1368" s="37">
        <f t="shared" ref="N1368" si="4456">D1368*I1368+F1368*I1371-E1368*J1368-G1368*J1371</f>
        <v>0.9543232221400918</v>
      </c>
      <c r="O1368" s="41">
        <f t="shared" ref="O1368" si="4457">(D1368*J1368+E1368*I1368+F1368*J1371+G1368*I1371)</f>
        <v>0</v>
      </c>
      <c r="P1368" s="39">
        <f t="shared" ref="P1368" si="4458">D1368*K1368+F1368*K1371-E1368*L1368-G1368*L1371</f>
        <v>0</v>
      </c>
      <c r="Q1368" s="40">
        <f t="shared" ref="Q1368" si="4459">(D1368*L1368+E1368*K1368+F1368*L1371+G1368*K1371)</f>
        <v>-0.16305612244897957</v>
      </c>
      <c r="S1368" s="37">
        <v>1</v>
      </c>
      <c r="T1368" s="38">
        <v>0</v>
      </c>
      <c r="U1368" s="39">
        <v>0</v>
      </c>
      <c r="V1368" s="40">
        <f t="shared" ref="V1368" si="4460">-1/($T$8*$B1368)</f>
        <v>-0.31933163265306119</v>
      </c>
      <c r="X1368" s="37">
        <f t="shared" ref="X1368" si="4461">N1368*S1368+P1368*S1371-O1368*T1368-Q1368*T1371</f>
        <v>0.9543232221400918</v>
      </c>
      <c r="Y1368" s="41">
        <f t="shared" ref="Y1368" si="4462">(N1368*T1368+O1368*S1368+P1368*T1371+Q1368*S1371)</f>
        <v>0</v>
      </c>
      <c r="Z1368" s="39">
        <f t="shared" ref="Z1368" si="4463">N1368*U1368+P1368*U1371-O1368*V1368-Q1368*V1371</f>
        <v>0</v>
      </c>
      <c r="AA1368" s="40">
        <f t="shared" ref="AA1368" si="4464">(N1368*V1368+O1368*U1368+P1368*V1371+Q1368*U1371)</f>
        <v>-0.46780171505370505</v>
      </c>
      <c r="AB1368" s="8"/>
      <c r="AC1368" s="37">
        <v>1</v>
      </c>
      <c r="AD1368" s="38">
        <v>0</v>
      </c>
      <c r="AE1368" s="39">
        <v>0</v>
      </c>
      <c r="AF1368" s="40">
        <v>0</v>
      </c>
      <c r="AH1368" s="37">
        <f>X1368*AC1368+Z1368*AC1371-Y1368*AD1368-AA1368*AD1371</f>
        <v>0.85790475385497933</v>
      </c>
      <c r="AI1368" s="41">
        <f>(X1368*AD1368+Y1368*AC1368+Z1368*AD1371+AA1368*AC1371)</f>
        <v>0</v>
      </c>
      <c r="AJ1368" s="39">
        <f>X1368*AE1368+Z1368*AE1371-Y1368*AF1368-AA1368*AF1371</f>
        <v>0</v>
      </c>
      <c r="AK1368" s="40">
        <f>(X1368*AF1368+Y1368*AE1368+Z1368*AF1371+AA1368*AE1371)</f>
        <v>-0.46780171505370505</v>
      </c>
      <c r="AL1368" s="8"/>
      <c r="AM1368" s="43">
        <f t="shared" ref="AM1368" si="4465">20*LOG((2*$AH$8)/(($AH$8*AH1368+AJ1368+$AH$8*AH1371+AJ1371)^2+($AH$8*AI1368+AK1368+$AH$8*AI1371+AK1371)^2)^0.5)</f>
        <v>-3.0076303917037279E-3</v>
      </c>
      <c r="AO1368" s="148">
        <f t="shared" ref="AO1368" si="4466">((AH1368^2+AI1368^2)/(AH1371^2+AI1371^2))^0.5</f>
        <v>1.8339076008752015</v>
      </c>
      <c r="AP1368" s="4"/>
      <c r="AQ1368" s="44"/>
      <c r="AR1368" s="44"/>
      <c r="AS1368" s="44"/>
      <c r="AT1368" s="44"/>
    </row>
    <row r="1369" spans="2:46" ht="18.649999999999999" customHeight="1" thickBot="1">
      <c r="D1369" s="45"/>
      <c r="G1369" s="46"/>
      <c r="I1369" s="45"/>
      <c r="L1369" s="46"/>
      <c r="N1369" s="45"/>
      <c r="Q1369" s="46"/>
      <c r="S1369" s="45"/>
      <c r="V1369" s="46"/>
      <c r="X1369" s="45"/>
      <c r="AA1369" s="46"/>
      <c r="AC1369" s="45"/>
      <c r="AF1369" s="46"/>
      <c r="AH1369" s="45"/>
      <c r="AK1369" s="46"/>
      <c r="AO1369" s="149"/>
      <c r="AP1369" s="149"/>
      <c r="AQ1369" s="44"/>
      <c r="AR1369" s="44"/>
      <c r="AS1369" s="44"/>
      <c r="AT1369" s="44"/>
    </row>
    <row r="1370" spans="2:46" ht="18.649999999999999" customHeight="1" thickBot="1">
      <c r="D1370" s="227" t="s">
        <v>70</v>
      </c>
      <c r="E1370" s="228"/>
      <c r="F1370" s="229" t="s">
        <v>71</v>
      </c>
      <c r="G1370" s="230"/>
      <c r="H1370" s="203"/>
      <c r="I1370" s="231" t="s">
        <v>15</v>
      </c>
      <c r="J1370" s="232"/>
      <c r="K1370" s="233" t="s">
        <v>16</v>
      </c>
      <c r="L1370" s="234"/>
      <c r="M1370" s="30"/>
      <c r="N1370" s="231" t="s">
        <v>72</v>
      </c>
      <c r="O1370" s="232"/>
      <c r="P1370" s="233" t="s">
        <v>73</v>
      </c>
      <c r="Q1370" s="234"/>
      <c r="R1370" s="30"/>
      <c r="S1370" s="227" t="s">
        <v>74</v>
      </c>
      <c r="T1370" s="228"/>
      <c r="U1370" s="229" t="s">
        <v>75</v>
      </c>
      <c r="V1370" s="230"/>
      <c r="W1370" s="8"/>
      <c r="X1370" s="231" t="s">
        <v>76</v>
      </c>
      <c r="Y1370" s="232"/>
      <c r="Z1370" s="233" t="s">
        <v>77</v>
      </c>
      <c r="AA1370" s="234"/>
      <c r="AB1370" s="8"/>
      <c r="AC1370" s="231" t="s">
        <v>78</v>
      </c>
      <c r="AD1370" s="232"/>
      <c r="AE1370" s="233" t="s">
        <v>17</v>
      </c>
      <c r="AF1370" s="234"/>
      <c r="AG1370" s="8"/>
      <c r="AH1370" s="231" t="s">
        <v>79</v>
      </c>
      <c r="AI1370" s="232"/>
      <c r="AJ1370" s="233" t="s">
        <v>80</v>
      </c>
      <c r="AK1370" s="234"/>
      <c r="AL1370" s="8"/>
      <c r="AM1370" s="52" t="s">
        <v>84</v>
      </c>
      <c r="AO1370" s="150" t="s">
        <v>85</v>
      </c>
      <c r="AP1370" s="149"/>
      <c r="AQ1370" s="44"/>
      <c r="AR1370" s="44"/>
      <c r="AS1370" s="44"/>
      <c r="AT1370" s="44"/>
    </row>
    <row r="1371" spans="2:46" ht="18.649999999999999" customHeight="1" thickTop="1" thickBot="1">
      <c r="D1371" s="37">
        <v>0</v>
      </c>
      <c r="E1371" s="41">
        <v>0</v>
      </c>
      <c r="F1371" s="39">
        <v>1</v>
      </c>
      <c r="G1371" s="40">
        <v>0</v>
      </c>
      <c r="I1371" s="37">
        <v>0</v>
      </c>
      <c r="J1371" s="41">
        <f t="shared" ref="J1371" si="4467">IF(0=(1-$J$8*$K$8*$B1368^2),10^14,$B1368*$K$8/(1-$J$8*$K$8*$B1368^2))</f>
        <v>-0.28012917990368918</v>
      </c>
      <c r="K1371" s="39">
        <v>1</v>
      </c>
      <c r="L1371" s="40">
        <v>0</v>
      </c>
      <c r="N1371" s="37">
        <f t="shared" ref="N1371" si="4468">D1371*I1368+F1371*I1371-E1371*J1368-G1371*J1371</f>
        <v>0</v>
      </c>
      <c r="O1371" s="41">
        <f t="shared" ref="O1371" si="4469">(D1371*J1368+E1371*I1368+F1371*J1371+G1371*I1371)</f>
        <v>-0.28012917990368918</v>
      </c>
      <c r="P1371" s="39">
        <f t="shared" ref="P1371" si="4470">D1371*K1368+F1371*K1371-E1371*L1368-G1371*L1371</f>
        <v>1</v>
      </c>
      <c r="Q1371" s="40">
        <f t="shared" ref="Q1371" si="4471">(D1371*L1368+E1371*K1368+F1371*L1371+G1371*K1371)</f>
        <v>0</v>
      </c>
      <c r="S1371" s="37">
        <v>0</v>
      </c>
      <c r="T1371" s="41">
        <v>0</v>
      </c>
      <c r="U1371" s="39">
        <v>1</v>
      </c>
      <c r="V1371" s="40">
        <v>0</v>
      </c>
      <c r="X1371" s="37">
        <f t="shared" ref="X1371" si="4472">N1371*S1368+P1371*S1371-O1371*T1368-Q1371*T1371</f>
        <v>0</v>
      </c>
      <c r="Y1371" s="41">
        <f t="shared" ref="Y1371" si="4473">(N1371*T1368+O1371*S1368+P1371*T1371+Q1371*S1371)</f>
        <v>-0.28012917990368918</v>
      </c>
      <c r="Z1371" s="39">
        <f t="shared" ref="Z1371" si="4474">N1371*U1368+P1371*U1371-O1371*V1368-Q1371*V1371</f>
        <v>0.91054589162759181</v>
      </c>
      <c r="AA1371" s="40">
        <f t="shared" ref="AA1371" si="4475">(N1371*V1368+O1371*U1368+P1371*V1371+Q1371*U1371)</f>
        <v>0</v>
      </c>
      <c r="AB1371" s="8"/>
      <c r="AC1371" s="37">
        <v>0</v>
      </c>
      <c r="AD1371" s="40">
        <f>-1/($AD$8*$B1368)</f>
        <v>-0.20610969387755099</v>
      </c>
      <c r="AE1371" s="39">
        <v>1</v>
      </c>
      <c r="AF1371" s="40">
        <v>0</v>
      </c>
      <c r="AH1371" s="37">
        <f>X1371*AC1368+Z1371*AC1371-Y1371*AD1368-AA1371*AD1371</f>
        <v>0</v>
      </c>
      <c r="AI1371" s="41">
        <f>(X1371*AD1368+Y1371*AC1368+Z1371*AD1371+AA1371*AC1371)</f>
        <v>-0.46780151488851385</v>
      </c>
      <c r="AJ1371" s="39">
        <f>X1371*AE1368+Z1371*AE1371-Y1371*AF1368-AA1371*AF1371</f>
        <v>0.91054589162759181</v>
      </c>
      <c r="AK1371" s="40">
        <f>(X1371*AF1368+Y1371*AE1368+Z1371*AF1371+AA1371*AE1371)</f>
        <v>0</v>
      </c>
      <c r="AL1371" s="8"/>
      <c r="AM1371" s="54">
        <f t="shared" ref="AM1371" si="4476">(180/PI())*ATAN(-1*(($AH1359*AI1368+AK1368+$AH$8*AI1371+AK1371)/($AH$8*AH1368+AJ1368+$AH$8*AH1371+AJ1371)))</f>
        <v>27.881190463974296</v>
      </c>
      <c r="AO1371" s="151">
        <f t="shared" ref="AO1371" si="4477">20*LOG(((($AH$8*AH1368+AJ1368-$AH$8*AH1371-AJ1371)^2+($AH$8*AI1368+AK1368-$AH$8*AI1371-AK1371)^2)/(($AH$8*AH1368+AJ1368+$AH$8*AH1371+AJ1371)^2+($AH$8*AI1368+AK1368+$AH$8*AI1371+AK1371)^2))^0.5)</f>
        <v>-31.597102194778074</v>
      </c>
      <c r="AP1371" s="149"/>
      <c r="AQ1371" s="44"/>
      <c r="AR1371" s="44"/>
      <c r="AS1371" s="44"/>
      <c r="AT1371" s="44"/>
    </row>
    <row r="1372" spans="2:46" ht="18.649999999999999" customHeight="1">
      <c r="AO1372" s="48"/>
    </row>
    <row r="1373" spans="2:46" ht="18.649999999999999" customHeight="1" thickBot="1">
      <c r="E1373" s="29" t="s">
        <v>9</v>
      </c>
      <c r="J1373" s="29" t="s">
        <v>10</v>
      </c>
      <c r="O1373" s="29" t="s">
        <v>11</v>
      </c>
      <c r="T1373" s="29" t="s">
        <v>12</v>
      </c>
      <c r="Y1373" s="29" t="s">
        <v>13</v>
      </c>
      <c r="AD1373" s="29" t="s">
        <v>12</v>
      </c>
      <c r="AI1373" s="29" t="s">
        <v>81</v>
      </c>
    </row>
    <row r="1374" spans="2:46" ht="18.649999999999999" customHeight="1" thickBot="1">
      <c r="B1374" s="28"/>
      <c r="D1374" s="227" t="s">
        <v>70</v>
      </c>
      <c r="E1374" s="228"/>
      <c r="F1374" s="229" t="s">
        <v>71</v>
      </c>
      <c r="G1374" s="230"/>
      <c r="H1374" s="203"/>
      <c r="I1374" s="231" t="s">
        <v>15</v>
      </c>
      <c r="J1374" s="232"/>
      <c r="K1374" s="233" t="s">
        <v>16</v>
      </c>
      <c r="L1374" s="234"/>
      <c r="M1374" s="30"/>
      <c r="N1374" s="231" t="s">
        <v>72</v>
      </c>
      <c r="O1374" s="232"/>
      <c r="P1374" s="233" t="s">
        <v>73</v>
      </c>
      <c r="Q1374" s="234"/>
      <c r="R1374" s="30"/>
      <c r="S1374" s="227" t="s">
        <v>74</v>
      </c>
      <c r="T1374" s="228"/>
      <c r="U1374" s="229" t="s">
        <v>75</v>
      </c>
      <c r="V1374" s="230"/>
      <c r="W1374" s="8"/>
      <c r="X1374" s="231" t="s">
        <v>76</v>
      </c>
      <c r="Y1374" s="232"/>
      <c r="Z1374" s="233" t="s">
        <v>77</v>
      </c>
      <c r="AA1374" s="234"/>
      <c r="AB1374" s="8"/>
      <c r="AC1374" s="231" t="s">
        <v>78</v>
      </c>
      <c r="AD1374" s="232"/>
      <c r="AE1374" s="233" t="s">
        <v>17</v>
      </c>
      <c r="AF1374" s="234"/>
      <c r="AG1374" s="8"/>
      <c r="AH1374" s="231" t="s">
        <v>79</v>
      </c>
      <c r="AI1374" s="232"/>
      <c r="AJ1374" s="233" t="s">
        <v>80</v>
      </c>
      <c r="AK1374" s="234"/>
      <c r="AL1374" s="8"/>
      <c r="AM1374" s="35" t="s">
        <v>82</v>
      </c>
      <c r="AO1374" s="147" t="s">
        <v>83</v>
      </c>
      <c r="AP1374" s="4"/>
      <c r="AQ1374" s="44"/>
      <c r="AR1374" s="44"/>
      <c r="AS1374" s="44"/>
      <c r="AT1374" s="44"/>
    </row>
    <row r="1375" spans="2:46" ht="18.649999999999999" customHeight="1" thickTop="1" thickBot="1">
      <c r="B1375" s="55">
        <v>3.94</v>
      </c>
      <c r="D1375" s="37">
        <v>1</v>
      </c>
      <c r="E1375" s="38">
        <v>0</v>
      </c>
      <c r="F1375" s="39">
        <v>0</v>
      </c>
      <c r="G1375" s="40">
        <f t="shared" ref="G1375" si="4478">-1/($E$8*$B1375)</f>
        <v>-0.16222842639593907</v>
      </c>
      <c r="I1375" s="37">
        <v>1</v>
      </c>
      <c r="J1375" s="41">
        <v>0</v>
      </c>
      <c r="K1375" s="39">
        <v>0</v>
      </c>
      <c r="L1375" s="40">
        <v>0</v>
      </c>
      <c r="N1375" s="37">
        <f t="shared" ref="N1375" si="4479">D1375*I1375+F1375*I1378-E1375*J1375-G1375*J1378</f>
        <v>0.95479215018737984</v>
      </c>
      <c r="O1375" s="41">
        <f t="shared" ref="O1375" si="4480">(D1375*J1375+E1375*I1375+F1375*J1378+G1375*I1378)</f>
        <v>0</v>
      </c>
      <c r="P1375" s="39">
        <f t="shared" ref="P1375" si="4481">D1375*K1375+F1375*K1378-E1375*L1375-G1375*L1378</f>
        <v>0</v>
      </c>
      <c r="Q1375" s="40">
        <f t="shared" ref="Q1375" si="4482">(D1375*L1375+E1375*K1375+F1375*L1378+G1375*K1378)</f>
        <v>-0.16222842639593907</v>
      </c>
      <c r="S1375" s="37">
        <v>1</v>
      </c>
      <c r="T1375" s="38">
        <v>0</v>
      </c>
      <c r="U1375" s="39">
        <v>0</v>
      </c>
      <c r="V1375" s="40">
        <f t="shared" ref="V1375" si="4483">-1/($T$8*$B1375)</f>
        <v>-0.31771065989847713</v>
      </c>
      <c r="X1375" s="37">
        <f t="shared" ref="X1375" si="4484">N1375*S1375+P1375*S1378-O1375*T1375-Q1375*T1378</f>
        <v>0.95479215018737984</v>
      </c>
      <c r="Y1375" s="41">
        <f t="shared" ref="Y1375" si="4485">(N1375*T1375+O1375*S1375+P1375*T1378+Q1375*S1378)</f>
        <v>0</v>
      </c>
      <c r="Z1375" s="39">
        <f t="shared" ref="Z1375" si="4486">N1375*U1375+P1375*U1378-O1375*V1375-Q1375*V1378</f>
        <v>0</v>
      </c>
      <c r="AA1375" s="40">
        <f t="shared" ref="AA1375" si="4487">(N1375*V1375+O1375*U1375+P1375*V1378+Q1375*U1378)</f>
        <v>-0.46557607049785743</v>
      </c>
      <c r="AB1375" s="8"/>
      <c r="AC1375" s="37">
        <v>1</v>
      </c>
      <c r="AD1375" s="38">
        <v>0</v>
      </c>
      <c r="AE1375" s="39">
        <v>0</v>
      </c>
      <c r="AF1375" s="40">
        <v>0</v>
      </c>
      <c r="AH1375" s="37">
        <f>X1375*AC1375+Z1375*AC1378-Y1375*AD1375-AA1375*AD1378</f>
        <v>0.85931951410648044</v>
      </c>
      <c r="AI1375" s="41">
        <f>(X1375*AD1375+Y1375*AC1375+Z1375*AD1378+AA1375*AC1378)</f>
        <v>0</v>
      </c>
      <c r="AJ1375" s="39">
        <f>X1375*AE1375+Z1375*AE1378-Y1375*AF1375-AA1375*AF1378</f>
        <v>0</v>
      </c>
      <c r="AK1375" s="40">
        <f>(X1375*AF1375+Y1375*AE1375+Z1375*AF1378+AA1375*AE1378)</f>
        <v>-0.46557607049785743</v>
      </c>
      <c r="AL1375" s="8"/>
      <c r="AM1375" s="43">
        <f t="shared" ref="AM1375" si="4488">20*LOG((2*$AH$8)/(($AH$8*AH1375+AJ1375+$AH$8*AH1378+AJ1378)^2+($AH$8*AI1375+AK1375+$AH$8*AI1378+AK1378)^2)^0.5)</f>
        <v>-2.9511932967771631E-3</v>
      </c>
      <c r="AO1375" s="148">
        <f t="shared" ref="AO1375" si="4489">((AH1375^2+AI1375^2)/(AH1378^2+AI1378^2))^0.5</f>
        <v>1.8457131548581496</v>
      </c>
      <c r="AP1375" s="4"/>
      <c r="AQ1375" s="44"/>
      <c r="AR1375" s="44"/>
      <c r="AS1375" s="44"/>
      <c r="AT1375" s="44"/>
    </row>
    <row r="1376" spans="2:46" ht="18.649999999999999" customHeight="1" thickBot="1">
      <c r="D1376" s="45"/>
      <c r="G1376" s="46"/>
      <c r="I1376" s="45"/>
      <c r="L1376" s="46"/>
      <c r="N1376" s="45"/>
      <c r="Q1376" s="46"/>
      <c r="S1376" s="45"/>
      <c r="V1376" s="46"/>
      <c r="X1376" s="45"/>
      <c r="AA1376" s="46"/>
      <c r="AC1376" s="45"/>
      <c r="AF1376" s="46"/>
      <c r="AH1376" s="45"/>
      <c r="AK1376" s="46"/>
      <c r="AO1376" s="149"/>
      <c r="AP1376" s="149"/>
      <c r="AQ1376" s="44"/>
      <c r="AR1376" s="44"/>
      <c r="AS1376" s="44"/>
      <c r="AT1376" s="44"/>
    </row>
    <row r="1377" spans="2:46" ht="18.649999999999999" customHeight="1" thickBot="1">
      <c r="D1377" s="227" t="s">
        <v>70</v>
      </c>
      <c r="E1377" s="228"/>
      <c r="F1377" s="229" t="s">
        <v>71</v>
      </c>
      <c r="G1377" s="230"/>
      <c r="H1377" s="203"/>
      <c r="I1377" s="231" t="s">
        <v>15</v>
      </c>
      <c r="J1377" s="232"/>
      <c r="K1377" s="233" t="s">
        <v>16</v>
      </c>
      <c r="L1377" s="234"/>
      <c r="M1377" s="30"/>
      <c r="N1377" s="231" t="s">
        <v>72</v>
      </c>
      <c r="O1377" s="232"/>
      <c r="P1377" s="233" t="s">
        <v>73</v>
      </c>
      <c r="Q1377" s="234"/>
      <c r="R1377" s="30"/>
      <c r="S1377" s="227" t="s">
        <v>74</v>
      </c>
      <c r="T1377" s="228"/>
      <c r="U1377" s="229" t="s">
        <v>75</v>
      </c>
      <c r="V1377" s="230"/>
      <c r="W1377" s="8"/>
      <c r="X1377" s="231" t="s">
        <v>76</v>
      </c>
      <c r="Y1377" s="232"/>
      <c r="Z1377" s="233" t="s">
        <v>77</v>
      </c>
      <c r="AA1377" s="234"/>
      <c r="AB1377" s="8"/>
      <c r="AC1377" s="231" t="s">
        <v>78</v>
      </c>
      <c r="AD1377" s="232"/>
      <c r="AE1377" s="233" t="s">
        <v>17</v>
      </c>
      <c r="AF1377" s="234"/>
      <c r="AG1377" s="8"/>
      <c r="AH1377" s="231" t="s">
        <v>79</v>
      </c>
      <c r="AI1377" s="232"/>
      <c r="AJ1377" s="233" t="s">
        <v>80</v>
      </c>
      <c r="AK1377" s="234"/>
      <c r="AL1377" s="8"/>
      <c r="AM1377" s="52" t="s">
        <v>84</v>
      </c>
      <c r="AO1377" s="150" t="s">
        <v>85</v>
      </c>
      <c r="AP1377" s="149"/>
      <c r="AQ1377" s="44"/>
      <c r="AR1377" s="44"/>
      <c r="AS1377" s="44"/>
      <c r="AT1377" s="44"/>
    </row>
    <row r="1378" spans="2:46" ht="18.649999999999999" customHeight="1" thickTop="1" thickBot="1">
      <c r="D1378" s="37">
        <v>0</v>
      </c>
      <c r="E1378" s="41">
        <v>0</v>
      </c>
      <c r="F1378" s="39">
        <v>1</v>
      </c>
      <c r="G1378" s="40">
        <v>0</v>
      </c>
      <c r="I1378" s="37">
        <v>0</v>
      </c>
      <c r="J1378" s="41">
        <f t="shared" ref="J1378" si="4490">IF(0=(1-$J$8*$K$8*$B1375^2),10^14,$B1375*$K$8/(1-$J$8*$K$8*$B1375^2))</f>
        <v>-0.27866786861560683</v>
      </c>
      <c r="K1378" s="39">
        <v>1</v>
      </c>
      <c r="L1378" s="40">
        <v>0</v>
      </c>
      <c r="N1378" s="37">
        <f t="shared" ref="N1378" si="4491">D1378*I1375+F1378*I1378-E1378*J1375-G1378*J1378</f>
        <v>0</v>
      </c>
      <c r="O1378" s="41">
        <f t="shared" ref="O1378" si="4492">(D1378*J1375+E1378*I1375+F1378*J1378+G1378*I1378)</f>
        <v>-0.27866786861560683</v>
      </c>
      <c r="P1378" s="39">
        <f t="shared" ref="P1378" si="4493">D1378*K1375+F1378*K1378-E1378*L1375-G1378*L1378</f>
        <v>1</v>
      </c>
      <c r="Q1378" s="40">
        <f t="shared" ref="Q1378" si="4494">(D1378*L1375+E1378*K1375+F1378*L1378+G1378*K1378)</f>
        <v>0</v>
      </c>
      <c r="S1378" s="37">
        <v>0</v>
      </c>
      <c r="T1378" s="41">
        <v>0</v>
      </c>
      <c r="U1378" s="39">
        <v>1</v>
      </c>
      <c r="V1378" s="40">
        <v>0</v>
      </c>
      <c r="X1378" s="37">
        <f t="shared" ref="X1378" si="4495">N1378*S1375+P1378*S1378-O1378*T1375-Q1378*T1378</f>
        <v>0</v>
      </c>
      <c r="Y1378" s="41">
        <f t="shared" ref="Y1378" si="4496">(N1378*T1375+O1378*S1375+P1378*T1378+Q1378*S1378)</f>
        <v>-0.27866786861560683</v>
      </c>
      <c r="Z1378" s="39">
        <f t="shared" ref="Z1378" si="4497">N1378*U1375+P1378*U1378-O1378*V1375-Q1378*V1378</f>
        <v>0.9114642475696334</v>
      </c>
      <c r="AA1378" s="40">
        <f t="shared" ref="AA1378" si="4498">(N1378*V1375+O1378*U1375+P1378*V1378+Q1378*U1378)</f>
        <v>0</v>
      </c>
      <c r="AB1378" s="8"/>
      <c r="AC1378" s="37">
        <v>0</v>
      </c>
      <c r="AD1378" s="40">
        <f>-1/($AD$8*$B1375)</f>
        <v>-0.20506345177664972</v>
      </c>
      <c r="AE1378" s="39">
        <v>1</v>
      </c>
      <c r="AF1378" s="40">
        <v>0</v>
      </c>
      <c r="AH1378" s="37">
        <f>X1378*AC1375+Z1378*AC1378-Y1378*AD1375-AA1378*AD1378</f>
        <v>0</v>
      </c>
      <c r="AI1378" s="41">
        <f>(X1378*AD1375+Y1378*AC1375+Z1378*AD1378+AA1378*AC1378)</f>
        <v>-0.46557587339324269</v>
      </c>
      <c r="AJ1378" s="39">
        <f>X1378*AE1375+Z1378*AE1378-Y1378*AF1375-AA1378*AF1378</f>
        <v>0.9114642475696334</v>
      </c>
      <c r="AK1378" s="40">
        <f>(X1378*AF1375+Y1378*AE1375+Z1378*AF1378+AA1378*AE1378)</f>
        <v>0</v>
      </c>
      <c r="AL1378" s="8"/>
      <c r="AM1378" s="54">
        <f t="shared" ref="AM1378" si="4499">(180/PI())*ATAN(-1*(($AH1366*AI1375+AK1375+$AH$8*AI1378+AK1378)/($AH$8*AH1375+AJ1375+$AH$8*AH1378+AJ1378)))</f>
        <v>27.737265388696034</v>
      </c>
      <c r="AO1378" s="151">
        <f t="shared" ref="AO1378" si="4500">20*LOG(((($AH$8*AH1375+AJ1375-$AH$8*AH1378-AJ1378)^2+($AH$8*AI1375+AK1375-$AH$8*AI1378-AK1378)^2)/(($AH$8*AH1375+AJ1375+$AH$8*AH1378+AJ1378)^2+($AH$8*AI1375+AK1375+$AH$8*AI1378+AK1378)^2))^0.5)</f>
        <v>-31.67934206828761</v>
      </c>
      <c r="AP1378" s="149"/>
      <c r="AQ1378" s="44"/>
      <c r="AR1378" s="44"/>
      <c r="AS1378" s="44"/>
      <c r="AT1378" s="44"/>
    </row>
    <row r="1379" spans="2:46" ht="18.649999999999999" customHeight="1">
      <c r="AO1379" s="48"/>
    </row>
    <row r="1380" spans="2:46" ht="18.649999999999999" customHeight="1" thickBot="1">
      <c r="E1380" s="29" t="s">
        <v>9</v>
      </c>
      <c r="J1380" s="29" t="s">
        <v>10</v>
      </c>
      <c r="O1380" s="29" t="s">
        <v>11</v>
      </c>
      <c r="T1380" s="29" t="s">
        <v>12</v>
      </c>
      <c r="Y1380" s="29" t="s">
        <v>13</v>
      </c>
      <c r="AD1380" s="29" t="s">
        <v>12</v>
      </c>
      <c r="AI1380" s="29" t="s">
        <v>81</v>
      </c>
    </row>
    <row r="1381" spans="2:46" ht="18.649999999999999" customHeight="1" thickBot="1">
      <c r="B1381" s="28"/>
      <c r="D1381" s="227" t="s">
        <v>70</v>
      </c>
      <c r="E1381" s="228"/>
      <c r="F1381" s="229" t="s">
        <v>71</v>
      </c>
      <c r="G1381" s="230"/>
      <c r="H1381" s="203"/>
      <c r="I1381" s="231" t="s">
        <v>15</v>
      </c>
      <c r="J1381" s="232"/>
      <c r="K1381" s="233" t="s">
        <v>16</v>
      </c>
      <c r="L1381" s="234"/>
      <c r="M1381" s="30"/>
      <c r="N1381" s="231" t="s">
        <v>72</v>
      </c>
      <c r="O1381" s="232"/>
      <c r="P1381" s="233" t="s">
        <v>73</v>
      </c>
      <c r="Q1381" s="234"/>
      <c r="R1381" s="30"/>
      <c r="S1381" s="227" t="s">
        <v>74</v>
      </c>
      <c r="T1381" s="228"/>
      <c r="U1381" s="229" t="s">
        <v>75</v>
      </c>
      <c r="V1381" s="230"/>
      <c r="W1381" s="8"/>
      <c r="X1381" s="231" t="s">
        <v>76</v>
      </c>
      <c r="Y1381" s="232"/>
      <c r="Z1381" s="233" t="s">
        <v>77</v>
      </c>
      <c r="AA1381" s="234"/>
      <c r="AB1381" s="8"/>
      <c r="AC1381" s="231" t="s">
        <v>78</v>
      </c>
      <c r="AD1381" s="232"/>
      <c r="AE1381" s="233" t="s">
        <v>17</v>
      </c>
      <c r="AF1381" s="234"/>
      <c r="AG1381" s="8"/>
      <c r="AH1381" s="231" t="s">
        <v>79</v>
      </c>
      <c r="AI1381" s="232"/>
      <c r="AJ1381" s="233" t="s">
        <v>80</v>
      </c>
      <c r="AK1381" s="234"/>
      <c r="AL1381" s="8"/>
      <c r="AM1381" s="35" t="s">
        <v>82</v>
      </c>
      <c r="AO1381" s="147" t="s">
        <v>83</v>
      </c>
      <c r="AP1381" s="4"/>
      <c r="AQ1381" s="44"/>
      <c r="AR1381" s="44"/>
      <c r="AS1381" s="44"/>
      <c r="AT1381" s="44"/>
    </row>
    <row r="1382" spans="2:46" ht="18.649999999999999" customHeight="1" thickTop="1" thickBot="1">
      <c r="B1382" s="55">
        <v>3.96</v>
      </c>
      <c r="D1382" s="37">
        <v>1</v>
      </c>
      <c r="E1382" s="38">
        <v>0</v>
      </c>
      <c r="F1382" s="39">
        <v>0</v>
      </c>
      <c r="G1382" s="40">
        <f t="shared" ref="G1382" si="4501">-1/($E$8*$B1382)</f>
        <v>-0.16140909090909089</v>
      </c>
      <c r="I1382" s="37">
        <v>1</v>
      </c>
      <c r="J1382" s="41">
        <v>0</v>
      </c>
      <c r="K1382" s="39">
        <v>0</v>
      </c>
      <c r="L1382" s="40">
        <v>0</v>
      </c>
      <c r="N1382" s="37">
        <f t="shared" ref="N1382" si="4502">D1382*I1382+F1382*I1385-E1382*J1382-G1382*J1385</f>
        <v>0.95525386185917616</v>
      </c>
      <c r="O1382" s="41">
        <f t="shared" ref="O1382" si="4503">(D1382*J1382+E1382*I1382+F1382*J1385+G1382*I1385)</f>
        <v>0</v>
      </c>
      <c r="P1382" s="39">
        <f t="shared" ref="P1382" si="4504">D1382*K1382+F1382*K1385-E1382*L1382-G1382*L1385</f>
        <v>0</v>
      </c>
      <c r="Q1382" s="40">
        <f t="shared" ref="Q1382" si="4505">(D1382*L1382+E1382*K1382+F1382*L1385+G1382*K1385)</f>
        <v>-0.16140909090909089</v>
      </c>
      <c r="S1382" s="37">
        <v>1</v>
      </c>
      <c r="T1382" s="38">
        <v>0</v>
      </c>
      <c r="U1382" s="39">
        <v>0</v>
      </c>
      <c r="V1382" s="40">
        <f t="shared" ref="V1382" si="4506">-1/($T$8*$B1382)</f>
        <v>-0.31610606060606061</v>
      </c>
      <c r="X1382" s="37">
        <f t="shared" ref="X1382" si="4507">N1382*S1382+P1382*S1385-O1382*T1382-Q1382*T1385</f>
        <v>0.95525386185917616</v>
      </c>
      <c r="Y1382" s="41">
        <f t="shared" ref="Y1382" si="4508">(N1382*T1382+O1382*S1382+P1382*T1385+Q1382*S1385)</f>
        <v>0</v>
      </c>
      <c r="Z1382" s="39">
        <f t="shared" ref="Z1382" si="4509">N1382*U1382+P1382*U1385-O1382*V1382-Q1382*V1385</f>
        <v>0</v>
      </c>
      <c r="AA1382" s="40">
        <f t="shared" ref="AA1382" si="4510">(N1382*V1382+O1382*U1382+P1382*V1385+Q1382*U1385)</f>
        <v>-0.46337062606012108</v>
      </c>
      <c r="AB1382" s="8"/>
      <c r="AC1382" s="37">
        <v>1</v>
      </c>
      <c r="AD1382" s="38">
        <v>0</v>
      </c>
      <c r="AE1382" s="39">
        <v>0</v>
      </c>
      <c r="AF1382" s="40">
        <v>0</v>
      </c>
      <c r="AH1382" s="37">
        <f>X1382*AC1382+Z1382*AC1385-Y1382*AD1382-AA1382*AD1385</f>
        <v>0.860713382736632</v>
      </c>
      <c r="AI1382" s="41">
        <f>(X1382*AD1382+Y1382*AC1382+Z1382*AD1385+AA1382*AC1385)</f>
        <v>0</v>
      </c>
      <c r="AJ1382" s="39">
        <f>X1382*AE1382+Z1382*AE1385-Y1382*AF1382-AA1382*AF1385</f>
        <v>0</v>
      </c>
      <c r="AK1382" s="40">
        <f>(X1382*AF1382+Y1382*AE1382+Z1382*AF1385+AA1382*AE1385)</f>
        <v>-0.46337062606012108</v>
      </c>
      <c r="AL1382" s="8"/>
      <c r="AM1382" s="43">
        <f t="shared" ref="AM1382" si="4511">20*LOG((2*$AH$8)/(($AH$8*AH1382+AJ1382+$AH$8*AH1385+AJ1385)^2+($AH$8*AI1382+AK1382+$AH$8*AI1385+AK1385)^2)^0.5)</f>
        <v>-2.8960477815140719E-3</v>
      </c>
      <c r="AO1382" s="148">
        <f t="shared" ref="AO1382" si="4512">((AH1382^2+AI1382^2)/(AH1385^2+AI1385^2))^0.5</f>
        <v>1.8575060542972461</v>
      </c>
      <c r="AP1382" s="4"/>
      <c r="AQ1382" s="44"/>
      <c r="AR1382" s="44"/>
      <c r="AS1382" s="44"/>
      <c r="AT1382" s="44"/>
    </row>
    <row r="1383" spans="2:46" ht="18.649999999999999" customHeight="1" thickBot="1">
      <c r="D1383" s="45"/>
      <c r="G1383" s="46"/>
      <c r="I1383" s="45"/>
      <c r="L1383" s="46"/>
      <c r="N1383" s="45"/>
      <c r="Q1383" s="46"/>
      <c r="S1383" s="45"/>
      <c r="V1383" s="46"/>
      <c r="X1383" s="45"/>
      <c r="AA1383" s="46"/>
      <c r="AC1383" s="45"/>
      <c r="AF1383" s="46"/>
      <c r="AH1383" s="45"/>
      <c r="AK1383" s="46"/>
      <c r="AO1383" s="149"/>
      <c r="AP1383" s="149"/>
      <c r="AQ1383" s="44"/>
      <c r="AR1383" s="44"/>
      <c r="AS1383" s="44"/>
      <c r="AT1383" s="44"/>
    </row>
    <row r="1384" spans="2:46" ht="18.649999999999999" customHeight="1" thickBot="1">
      <c r="D1384" s="227" t="s">
        <v>70</v>
      </c>
      <c r="E1384" s="228"/>
      <c r="F1384" s="229" t="s">
        <v>71</v>
      </c>
      <c r="G1384" s="230"/>
      <c r="H1384" s="203"/>
      <c r="I1384" s="231" t="s">
        <v>15</v>
      </c>
      <c r="J1384" s="232"/>
      <c r="K1384" s="233" t="s">
        <v>16</v>
      </c>
      <c r="L1384" s="234"/>
      <c r="M1384" s="30"/>
      <c r="N1384" s="231" t="s">
        <v>72</v>
      </c>
      <c r="O1384" s="232"/>
      <c r="P1384" s="233" t="s">
        <v>73</v>
      </c>
      <c r="Q1384" s="234"/>
      <c r="R1384" s="30"/>
      <c r="S1384" s="227" t="s">
        <v>74</v>
      </c>
      <c r="T1384" s="228"/>
      <c r="U1384" s="229" t="s">
        <v>75</v>
      </c>
      <c r="V1384" s="230"/>
      <c r="W1384" s="8"/>
      <c r="X1384" s="231" t="s">
        <v>76</v>
      </c>
      <c r="Y1384" s="232"/>
      <c r="Z1384" s="233" t="s">
        <v>77</v>
      </c>
      <c r="AA1384" s="234"/>
      <c r="AB1384" s="8"/>
      <c r="AC1384" s="231" t="s">
        <v>78</v>
      </c>
      <c r="AD1384" s="232"/>
      <c r="AE1384" s="233" t="s">
        <v>17</v>
      </c>
      <c r="AF1384" s="234"/>
      <c r="AG1384" s="8"/>
      <c r="AH1384" s="231" t="s">
        <v>79</v>
      </c>
      <c r="AI1384" s="232"/>
      <c r="AJ1384" s="233" t="s">
        <v>80</v>
      </c>
      <c r="AK1384" s="234"/>
      <c r="AL1384" s="8"/>
      <c r="AM1384" s="52" t="s">
        <v>84</v>
      </c>
      <c r="AO1384" s="150" t="s">
        <v>85</v>
      </c>
      <c r="AP1384" s="149"/>
      <c r="AQ1384" s="44"/>
      <c r="AR1384" s="44"/>
      <c r="AS1384" s="44"/>
      <c r="AT1384" s="44"/>
    </row>
    <row r="1385" spans="2:46" ht="18.649999999999999" customHeight="1" thickTop="1" thickBot="1">
      <c r="D1385" s="37">
        <v>0</v>
      </c>
      <c r="E1385" s="41">
        <v>0</v>
      </c>
      <c r="F1385" s="39">
        <v>1</v>
      </c>
      <c r="G1385" s="40">
        <v>0</v>
      </c>
      <c r="I1385" s="37">
        <v>0</v>
      </c>
      <c r="J1385" s="41">
        <f t="shared" ref="J1385" si="4513">IF(0=(1-$J$8*$K$8*$B1382^2),10^14,$B1382*$K$8/(1-$J$8*$K$8*$B1382^2))</f>
        <v>-0.27722192033177273</v>
      </c>
      <c r="K1385" s="39">
        <v>1</v>
      </c>
      <c r="L1385" s="40">
        <v>0</v>
      </c>
      <c r="N1385" s="37">
        <f t="shared" ref="N1385" si="4514">D1385*I1382+F1385*I1385-E1385*J1382-G1385*J1385</f>
        <v>0</v>
      </c>
      <c r="O1385" s="41">
        <f t="shared" ref="O1385" si="4515">(D1385*J1382+E1385*I1382+F1385*J1385+G1385*I1385)</f>
        <v>-0.27722192033177273</v>
      </c>
      <c r="P1385" s="39">
        <f t="shared" ref="P1385" si="4516">D1385*K1382+F1385*K1385-E1385*L1382-G1385*L1385</f>
        <v>1</v>
      </c>
      <c r="Q1385" s="40">
        <f t="shared" ref="Q1385" si="4517">(D1385*L1382+E1385*K1382+F1385*L1385+G1385*K1385)</f>
        <v>0</v>
      </c>
      <c r="S1385" s="37">
        <v>0</v>
      </c>
      <c r="T1385" s="41">
        <v>0</v>
      </c>
      <c r="U1385" s="39">
        <v>1</v>
      </c>
      <c r="V1385" s="40">
        <v>0</v>
      </c>
      <c r="X1385" s="37">
        <f t="shared" ref="X1385" si="4518">N1385*S1382+P1385*S1385-O1385*T1382-Q1385*T1385</f>
        <v>0</v>
      </c>
      <c r="Y1385" s="41">
        <f t="shared" ref="Y1385" si="4519">(N1385*T1382+O1385*S1382+P1385*T1385+Q1385*S1385)</f>
        <v>-0.27722192033177273</v>
      </c>
      <c r="Z1385" s="39">
        <f t="shared" ref="Z1385" si="4520">N1385*U1382+P1385*U1385-O1385*V1382-Q1385*V1385</f>
        <v>0.91236847085027617</v>
      </c>
      <c r="AA1385" s="40">
        <f t="shared" ref="AA1385" si="4521">(N1385*V1382+O1385*U1382+P1385*V1385+Q1385*U1385)</f>
        <v>0</v>
      </c>
      <c r="AB1385" s="8"/>
      <c r="AC1385" s="37">
        <v>0</v>
      </c>
      <c r="AD1385" s="40">
        <f>-1/($AD$8*$B1382)</f>
        <v>-0.20402777777777775</v>
      </c>
      <c r="AE1385" s="39">
        <v>1</v>
      </c>
      <c r="AF1385" s="40">
        <v>0</v>
      </c>
      <c r="AH1385" s="37">
        <f>X1385*AC1382+Z1385*AC1385-Y1385*AD1382-AA1385*AD1385</f>
        <v>0</v>
      </c>
      <c r="AI1385" s="41">
        <f>(X1385*AD1382+Y1385*AC1382+Z1385*AD1385+AA1385*AC1385)</f>
        <v>-0.46337043195386374</v>
      </c>
      <c r="AJ1385" s="39">
        <f>X1385*AE1382+Z1385*AE1385-Y1385*AF1382-AA1385*AF1385</f>
        <v>0.91236847085027617</v>
      </c>
      <c r="AK1385" s="40">
        <f>(X1385*AF1382+Y1385*AE1382+Z1385*AF1385+AA1385*AE1385)</f>
        <v>0</v>
      </c>
      <c r="AL1385" s="8"/>
      <c r="AM1385" s="54">
        <f t="shared" ref="AM1385" si="4522">(180/PI())*ATAN(-1*(($AH1373*AI1382+AK1382+$AH$8*AI1385+AK1385)/($AH$8*AH1382+AJ1382+$AH$8*AH1385+AJ1385)))</f>
        <v>27.594829345569831</v>
      </c>
      <c r="AO1385" s="151">
        <f t="shared" ref="AO1385" si="4523">20*LOG(((($AH$8*AH1382+AJ1382-$AH$8*AH1385-AJ1385)^2+($AH$8*AI1382+AK1382-$AH$8*AI1385-AK1385)^2)/(($AH$8*AH1382+AJ1382+$AH$8*AH1385+AJ1385)^2+($AH$8*AI1382+AK1382+$AH$8*AI1385+AK1385)^2))^0.5)</f>
        <v>-31.761233826909741</v>
      </c>
      <c r="AP1385" s="149"/>
      <c r="AQ1385" s="44"/>
      <c r="AR1385" s="44"/>
      <c r="AS1385" s="44"/>
      <c r="AT1385" s="44"/>
    </row>
    <row r="1386" spans="2:46" ht="18.649999999999999" customHeight="1">
      <c r="AO1386" s="48"/>
    </row>
    <row r="1387" spans="2:46" ht="18.649999999999999" customHeight="1" thickBot="1">
      <c r="E1387" s="29" t="s">
        <v>9</v>
      </c>
      <c r="J1387" s="29" t="s">
        <v>10</v>
      </c>
      <c r="O1387" s="29" t="s">
        <v>11</v>
      </c>
      <c r="T1387" s="29" t="s">
        <v>12</v>
      </c>
      <c r="Y1387" s="29" t="s">
        <v>13</v>
      </c>
      <c r="AD1387" s="29" t="s">
        <v>12</v>
      </c>
      <c r="AI1387" s="29" t="s">
        <v>81</v>
      </c>
    </row>
    <row r="1388" spans="2:46" ht="18.649999999999999" customHeight="1" thickBot="1">
      <c r="B1388" s="28"/>
      <c r="D1388" s="227" t="s">
        <v>70</v>
      </c>
      <c r="E1388" s="228"/>
      <c r="F1388" s="229" t="s">
        <v>71</v>
      </c>
      <c r="G1388" s="230"/>
      <c r="H1388" s="203"/>
      <c r="I1388" s="231" t="s">
        <v>15</v>
      </c>
      <c r="J1388" s="232"/>
      <c r="K1388" s="233" t="s">
        <v>16</v>
      </c>
      <c r="L1388" s="234"/>
      <c r="M1388" s="30"/>
      <c r="N1388" s="231" t="s">
        <v>72</v>
      </c>
      <c r="O1388" s="232"/>
      <c r="P1388" s="233" t="s">
        <v>73</v>
      </c>
      <c r="Q1388" s="234"/>
      <c r="R1388" s="30"/>
      <c r="S1388" s="227" t="s">
        <v>74</v>
      </c>
      <c r="T1388" s="228"/>
      <c r="U1388" s="229" t="s">
        <v>75</v>
      </c>
      <c r="V1388" s="230"/>
      <c r="W1388" s="8"/>
      <c r="X1388" s="231" t="s">
        <v>76</v>
      </c>
      <c r="Y1388" s="232"/>
      <c r="Z1388" s="233" t="s">
        <v>77</v>
      </c>
      <c r="AA1388" s="234"/>
      <c r="AB1388" s="8"/>
      <c r="AC1388" s="231" t="s">
        <v>78</v>
      </c>
      <c r="AD1388" s="232"/>
      <c r="AE1388" s="233" t="s">
        <v>17</v>
      </c>
      <c r="AF1388" s="234"/>
      <c r="AG1388" s="8"/>
      <c r="AH1388" s="231" t="s">
        <v>79</v>
      </c>
      <c r="AI1388" s="232"/>
      <c r="AJ1388" s="233" t="s">
        <v>80</v>
      </c>
      <c r="AK1388" s="234"/>
      <c r="AL1388" s="8"/>
      <c r="AM1388" s="35" t="s">
        <v>82</v>
      </c>
      <c r="AO1388" s="147" t="s">
        <v>83</v>
      </c>
      <c r="AP1388" s="4"/>
      <c r="AQ1388" s="44"/>
      <c r="AR1388" s="44"/>
      <c r="AS1388" s="44"/>
      <c r="AT1388" s="44"/>
    </row>
    <row r="1389" spans="2:46" ht="18.649999999999999" customHeight="1" thickTop="1" thickBot="1">
      <c r="B1389" s="55">
        <v>3.98</v>
      </c>
      <c r="D1389" s="37">
        <v>1</v>
      </c>
      <c r="E1389" s="38">
        <v>0</v>
      </c>
      <c r="F1389" s="39">
        <v>0</v>
      </c>
      <c r="G1389" s="40">
        <f t="shared" ref="G1389" si="4524">-1/($E$8*$B1389)</f>
        <v>-0.16059798994974872</v>
      </c>
      <c r="I1389" s="37">
        <v>1</v>
      </c>
      <c r="J1389" s="41">
        <v>0</v>
      </c>
      <c r="K1389" s="39">
        <v>0</v>
      </c>
      <c r="L1389" s="40">
        <v>0</v>
      </c>
      <c r="N1389" s="37">
        <f t="shared" ref="N1389" si="4525">D1389*I1389+F1389*I1392-E1389*J1389-G1389*J1392</f>
        <v>0.95570850511325567</v>
      </c>
      <c r="O1389" s="41">
        <f t="shared" ref="O1389" si="4526">(D1389*J1389+E1389*I1389+F1389*J1392+G1389*I1392)</f>
        <v>0</v>
      </c>
      <c r="P1389" s="39">
        <f t="shared" ref="P1389" si="4527">D1389*K1389+F1389*K1392-E1389*L1389-G1389*L1392</f>
        <v>0</v>
      </c>
      <c r="Q1389" s="40">
        <f t="shared" ref="Q1389" si="4528">(D1389*L1389+E1389*K1389+F1389*L1392+G1389*K1392)</f>
        <v>-0.16059798994974872</v>
      </c>
      <c r="S1389" s="37">
        <v>1</v>
      </c>
      <c r="T1389" s="38">
        <v>0</v>
      </c>
      <c r="U1389" s="39">
        <v>0</v>
      </c>
      <c r="V1389" s="40">
        <f t="shared" ref="V1389" si="4529">-1/($T$8*$B1389)</f>
        <v>-0.31451758793969847</v>
      </c>
      <c r="X1389" s="37">
        <f t="shared" ref="X1389" si="4530">N1389*S1389+P1389*S1392-O1389*T1389-Q1389*T1392</f>
        <v>0.95570850511325567</v>
      </c>
      <c r="Y1389" s="41">
        <f t="shared" ref="Y1389" si="4531">(N1389*T1389+O1389*S1389+P1389*T1392+Q1389*S1392)</f>
        <v>0</v>
      </c>
      <c r="Z1389" s="39">
        <f t="shared" ref="Z1389" si="4532">N1389*U1389+P1389*U1392-O1389*V1389-Q1389*V1392</f>
        <v>0</v>
      </c>
      <c r="AA1389" s="40">
        <f t="shared" ref="AA1389" si="4533">(N1389*V1389+O1389*U1389+P1389*V1392+Q1389*U1392)</f>
        <v>-0.4611851237514249</v>
      </c>
      <c r="AB1389" s="8"/>
      <c r="AC1389" s="37">
        <v>1</v>
      </c>
      <c r="AD1389" s="38">
        <v>0</v>
      </c>
      <c r="AE1389" s="39">
        <v>0</v>
      </c>
      <c r="AF1389" s="40">
        <v>0</v>
      </c>
      <c r="AH1389" s="37">
        <f>X1389*AC1389+Z1389*AC1392-Y1389*AD1389-AA1389*AD1392</f>
        <v>0.86208676623512404</v>
      </c>
      <c r="AI1389" s="41">
        <f>(X1389*AD1389+Y1389*AC1389+Z1389*AD1392+AA1389*AC1392)</f>
        <v>0</v>
      </c>
      <c r="AJ1389" s="39">
        <f>X1389*AE1389+Z1389*AE1392-Y1389*AF1389-AA1389*AF1392</f>
        <v>0</v>
      </c>
      <c r="AK1389" s="40">
        <f>(X1389*AF1389+Y1389*AE1389+Z1389*AF1392+AA1389*AE1392)</f>
        <v>-0.4611851237514249</v>
      </c>
      <c r="AL1389" s="8"/>
      <c r="AM1389" s="43">
        <f t="shared" ref="AM1389" si="4534">20*LOG((2*$AH$8)/(($AH$8*AH1389+AJ1389+$AH$8*AH1392+AJ1392)^2+($AH$8*AI1389+AK1389+$AH$8*AI1392+AK1392)^2)^0.5)</f>
        <v>-2.8421593877295212E-3</v>
      </c>
      <c r="AO1389" s="148">
        <f t="shared" ref="AO1389" si="4535">((AH1389^2+AI1389^2)/(AH1392^2+AI1392^2))^0.5</f>
        <v>1.8692864951310895</v>
      </c>
      <c r="AP1389" s="4"/>
      <c r="AQ1389" s="44"/>
      <c r="AR1389" s="44"/>
      <c r="AS1389" s="44"/>
      <c r="AT1389" s="44"/>
    </row>
    <row r="1390" spans="2:46" ht="18.649999999999999" customHeight="1" thickBot="1">
      <c r="D1390" s="45"/>
      <c r="G1390" s="46"/>
      <c r="I1390" s="45"/>
      <c r="L1390" s="46"/>
      <c r="N1390" s="45"/>
      <c r="Q1390" s="46"/>
      <c r="S1390" s="45"/>
      <c r="V1390" s="46"/>
      <c r="X1390" s="45"/>
      <c r="AA1390" s="46"/>
      <c r="AC1390" s="45"/>
      <c r="AF1390" s="46"/>
      <c r="AH1390" s="45"/>
      <c r="AK1390" s="46"/>
      <c r="AO1390" s="149"/>
      <c r="AP1390" s="149"/>
      <c r="AQ1390" s="44"/>
      <c r="AR1390" s="44"/>
      <c r="AS1390" s="44"/>
      <c r="AT1390" s="44"/>
    </row>
    <row r="1391" spans="2:46" ht="18.649999999999999" customHeight="1" thickBot="1">
      <c r="D1391" s="227" t="s">
        <v>70</v>
      </c>
      <c r="E1391" s="228"/>
      <c r="F1391" s="229" t="s">
        <v>71</v>
      </c>
      <c r="G1391" s="230"/>
      <c r="H1391" s="203"/>
      <c r="I1391" s="231" t="s">
        <v>15</v>
      </c>
      <c r="J1391" s="232"/>
      <c r="K1391" s="233" t="s">
        <v>16</v>
      </c>
      <c r="L1391" s="234"/>
      <c r="M1391" s="30"/>
      <c r="N1391" s="231" t="s">
        <v>72</v>
      </c>
      <c r="O1391" s="232"/>
      <c r="P1391" s="233" t="s">
        <v>73</v>
      </c>
      <c r="Q1391" s="234"/>
      <c r="R1391" s="30"/>
      <c r="S1391" s="227" t="s">
        <v>74</v>
      </c>
      <c r="T1391" s="228"/>
      <c r="U1391" s="229" t="s">
        <v>75</v>
      </c>
      <c r="V1391" s="230"/>
      <c r="W1391" s="8"/>
      <c r="X1391" s="231" t="s">
        <v>76</v>
      </c>
      <c r="Y1391" s="232"/>
      <c r="Z1391" s="233" t="s">
        <v>77</v>
      </c>
      <c r="AA1391" s="234"/>
      <c r="AB1391" s="8"/>
      <c r="AC1391" s="231" t="s">
        <v>78</v>
      </c>
      <c r="AD1391" s="232"/>
      <c r="AE1391" s="233" t="s">
        <v>17</v>
      </c>
      <c r="AF1391" s="234"/>
      <c r="AG1391" s="8"/>
      <c r="AH1391" s="231" t="s">
        <v>79</v>
      </c>
      <c r="AI1391" s="232"/>
      <c r="AJ1391" s="233" t="s">
        <v>80</v>
      </c>
      <c r="AK1391" s="234"/>
      <c r="AL1391" s="8"/>
      <c r="AM1391" s="52" t="s">
        <v>84</v>
      </c>
      <c r="AO1391" s="150" t="s">
        <v>85</v>
      </c>
      <c r="AP1391" s="149"/>
      <c r="AQ1391" s="44"/>
      <c r="AR1391" s="44"/>
      <c r="AS1391" s="44"/>
      <c r="AT1391" s="44"/>
    </row>
    <row r="1392" spans="2:46" ht="18.649999999999999" customHeight="1" thickTop="1" thickBot="1">
      <c r="D1392" s="37">
        <v>0</v>
      </c>
      <c r="E1392" s="41">
        <v>0</v>
      </c>
      <c r="F1392" s="39">
        <v>1</v>
      </c>
      <c r="G1392" s="40">
        <v>0</v>
      </c>
      <c r="I1392" s="37">
        <v>0</v>
      </c>
      <c r="J1392" s="41">
        <f t="shared" ref="J1392" si="4536">IF(0=(1-$J$8*$K$8*$B1389^2),10^14,$B1389*$K$8/(1-$J$8*$K$8*$B1389^2))</f>
        <v>-0.27579109116249317</v>
      </c>
      <c r="K1392" s="39">
        <v>1</v>
      </c>
      <c r="L1392" s="40">
        <v>0</v>
      </c>
      <c r="N1392" s="37">
        <f t="shared" ref="N1392" si="4537">D1392*I1389+F1392*I1392-E1392*J1389-G1392*J1392</f>
        <v>0</v>
      </c>
      <c r="O1392" s="41">
        <f t="shared" ref="O1392" si="4538">(D1392*J1389+E1392*I1389+F1392*J1392+G1392*I1392)</f>
        <v>-0.27579109116249317</v>
      </c>
      <c r="P1392" s="39">
        <f t="shared" ref="P1392" si="4539">D1392*K1389+F1392*K1392-E1392*L1389-G1392*L1392</f>
        <v>1</v>
      </c>
      <c r="Q1392" s="40">
        <f t="shared" ref="Q1392" si="4540">(D1392*L1389+E1392*K1389+F1392*L1392+G1392*K1392)</f>
        <v>0</v>
      </c>
      <c r="S1392" s="37">
        <v>0</v>
      </c>
      <c r="T1392" s="41">
        <v>0</v>
      </c>
      <c r="U1392" s="39">
        <v>1</v>
      </c>
      <c r="V1392" s="40">
        <v>0</v>
      </c>
      <c r="X1392" s="37">
        <f t="shared" ref="X1392" si="4541">N1392*S1389+P1392*S1392-O1392*T1389-Q1392*T1392</f>
        <v>0</v>
      </c>
      <c r="Y1392" s="41">
        <f t="shared" ref="Y1392" si="4542">(N1392*T1389+O1392*S1389+P1392*T1392+Q1392*S1392)</f>
        <v>-0.27579109116249317</v>
      </c>
      <c r="Z1392" s="39">
        <f t="shared" ref="Z1392" si="4543">N1392*U1389+P1392*U1392-O1392*V1389-Q1392*V1392</f>
        <v>0.91325885123231521</v>
      </c>
      <c r="AA1392" s="40">
        <f t="shared" ref="AA1392" si="4544">(N1392*V1389+O1392*U1389+P1392*V1392+Q1392*U1392)</f>
        <v>0</v>
      </c>
      <c r="AB1392" s="8"/>
      <c r="AC1392" s="37">
        <v>0</v>
      </c>
      <c r="AD1392" s="40">
        <f>-1/($AD$8*$B1389)</f>
        <v>-0.20300251256281407</v>
      </c>
      <c r="AE1392" s="39">
        <v>1</v>
      </c>
      <c r="AF1392" s="40">
        <v>0</v>
      </c>
      <c r="AH1392" s="37">
        <f>X1392*AC1389+Z1392*AC1392-Y1392*AD1389-AA1392*AD1392</f>
        <v>0</v>
      </c>
      <c r="AI1392" s="41">
        <f>(X1392*AD1389+Y1392*AC1389+Z1392*AD1392+AA1392*AC1392)</f>
        <v>-0.4611849325828824</v>
      </c>
      <c r="AJ1392" s="39">
        <f>X1392*AE1389+Z1392*AE1392-Y1392*AF1389-AA1392*AF1392</f>
        <v>0.91325885123231521</v>
      </c>
      <c r="AK1392" s="40">
        <f>(X1392*AF1389+Y1392*AE1389+Z1392*AF1392+AA1392*AE1392)</f>
        <v>0</v>
      </c>
      <c r="AL1392" s="8"/>
      <c r="AM1392" s="54">
        <f t="shared" ref="AM1392" si="4545">(180/PI())*ATAN(-1*(($AH1380*AI1389+AK1389+$AH$8*AI1392+AK1392)/($AH$8*AH1389+AJ1389+$AH$8*AH1392+AJ1392)))</f>
        <v>27.453859199420215</v>
      </c>
      <c r="AO1392" s="151">
        <f t="shared" ref="AO1392" si="4546">20*LOG(((($AH$8*AH1389+AJ1389-$AH$8*AH1392-AJ1392)^2+($AH$8*AI1389+AK1389-$AH$8*AI1392-AK1392)^2)/(($AH$8*AH1389+AJ1389+$AH$8*AH1392+AJ1392)^2+($AH$8*AI1389+AK1389+$AH$8*AI1392+AK1392)^2))^0.5)</f>
        <v>-31.842779820978592</v>
      </c>
      <c r="AP1392" s="149"/>
      <c r="AQ1392" s="44"/>
      <c r="AR1392" s="44"/>
      <c r="AS1392" s="44"/>
      <c r="AT1392" s="44"/>
    </row>
    <row r="1393" spans="2:46" ht="18.649999999999999" customHeight="1">
      <c r="AO1393" s="48"/>
    </row>
    <row r="1394" spans="2:46" ht="18.649999999999999" customHeight="1" thickBot="1">
      <c r="E1394" s="29" t="s">
        <v>9</v>
      </c>
      <c r="J1394" s="29" t="s">
        <v>10</v>
      </c>
      <c r="O1394" s="29" t="s">
        <v>11</v>
      </c>
      <c r="T1394" s="29" t="s">
        <v>12</v>
      </c>
      <c r="Y1394" s="29" t="s">
        <v>13</v>
      </c>
      <c r="AD1394" s="29" t="s">
        <v>12</v>
      </c>
      <c r="AI1394" s="29" t="s">
        <v>81</v>
      </c>
    </row>
    <row r="1395" spans="2:46" ht="18.649999999999999" customHeight="1" thickBot="1">
      <c r="B1395" s="28"/>
      <c r="D1395" s="227" t="s">
        <v>70</v>
      </c>
      <c r="E1395" s="228"/>
      <c r="F1395" s="229" t="s">
        <v>71</v>
      </c>
      <c r="G1395" s="230"/>
      <c r="H1395" s="203"/>
      <c r="I1395" s="231" t="s">
        <v>15</v>
      </c>
      <c r="J1395" s="232"/>
      <c r="K1395" s="233" t="s">
        <v>16</v>
      </c>
      <c r="L1395" s="234"/>
      <c r="M1395" s="30"/>
      <c r="N1395" s="231" t="s">
        <v>72</v>
      </c>
      <c r="O1395" s="232"/>
      <c r="P1395" s="233" t="s">
        <v>73</v>
      </c>
      <c r="Q1395" s="234"/>
      <c r="R1395" s="30"/>
      <c r="S1395" s="227" t="s">
        <v>74</v>
      </c>
      <c r="T1395" s="228"/>
      <c r="U1395" s="229" t="s">
        <v>75</v>
      </c>
      <c r="V1395" s="230"/>
      <c r="W1395" s="8"/>
      <c r="X1395" s="231" t="s">
        <v>76</v>
      </c>
      <c r="Y1395" s="232"/>
      <c r="Z1395" s="233" t="s">
        <v>77</v>
      </c>
      <c r="AA1395" s="234"/>
      <c r="AB1395" s="8"/>
      <c r="AC1395" s="231" t="s">
        <v>78</v>
      </c>
      <c r="AD1395" s="232"/>
      <c r="AE1395" s="233" t="s">
        <v>17</v>
      </c>
      <c r="AF1395" s="234"/>
      <c r="AG1395" s="8"/>
      <c r="AH1395" s="231" t="s">
        <v>79</v>
      </c>
      <c r="AI1395" s="232"/>
      <c r="AJ1395" s="233" t="s">
        <v>80</v>
      </c>
      <c r="AK1395" s="234"/>
      <c r="AL1395" s="8"/>
      <c r="AM1395" s="35" t="s">
        <v>82</v>
      </c>
      <c r="AO1395" s="147" t="s">
        <v>83</v>
      </c>
      <c r="AP1395" s="4"/>
      <c r="AQ1395" s="44"/>
      <c r="AR1395" s="44"/>
      <c r="AS1395" s="44"/>
      <c r="AT1395" s="44"/>
    </row>
    <row r="1396" spans="2:46" ht="18.649999999999999" customHeight="1" thickTop="1" thickBot="1">
      <c r="B1396" s="55">
        <v>4</v>
      </c>
      <c r="D1396" s="37">
        <v>1</v>
      </c>
      <c r="E1396" s="38">
        <v>0</v>
      </c>
      <c r="F1396" s="39">
        <v>0</v>
      </c>
      <c r="G1396" s="40">
        <f t="shared" ref="G1396" si="4547">-1/($E$8*$B1396)</f>
        <v>-0.15979499999999999</v>
      </c>
      <c r="I1396" s="37">
        <v>1</v>
      </c>
      <c r="J1396" s="41">
        <v>0</v>
      </c>
      <c r="K1396" s="39">
        <v>0</v>
      </c>
      <c r="L1396" s="40">
        <v>0</v>
      </c>
      <c r="N1396" s="37">
        <f t="shared" ref="N1396" si="4548">D1396*I1396+F1396*I1399-E1396*J1396-G1396*J1399</f>
        <v>0.95615622411876855</v>
      </c>
      <c r="O1396" s="41">
        <f t="shared" ref="O1396" si="4549">(D1396*J1396+E1396*I1396+F1396*J1399+G1396*I1399)</f>
        <v>0</v>
      </c>
      <c r="P1396" s="39">
        <f t="shared" ref="P1396" si="4550">D1396*K1396+F1396*K1399-E1396*L1396-G1396*L1399</f>
        <v>0</v>
      </c>
      <c r="Q1396" s="40">
        <f t="shared" ref="Q1396" si="4551">(D1396*L1396+E1396*K1396+F1396*L1399+G1396*K1399)</f>
        <v>-0.15979499999999999</v>
      </c>
      <c r="S1396" s="37">
        <v>1</v>
      </c>
      <c r="T1396" s="38">
        <v>0</v>
      </c>
      <c r="U1396" s="39">
        <v>0</v>
      </c>
      <c r="V1396" s="40">
        <f t="shared" ref="V1396" si="4552">-1/($T$8*$B1396)</f>
        <v>-0.31294499999999997</v>
      </c>
      <c r="X1396" s="37">
        <f t="shared" ref="X1396" si="4553">N1396*S1396+P1396*S1399-O1396*T1396-Q1396*T1399</f>
        <v>0.95615622411876855</v>
      </c>
      <c r="Y1396" s="41">
        <f t="shared" ref="Y1396" si="4554">(N1396*T1396+O1396*S1396+P1396*T1399+Q1396*S1399)</f>
        <v>0</v>
      </c>
      <c r="Z1396" s="39">
        <f t="shared" ref="Z1396" si="4555">N1396*U1396+P1396*U1399-O1396*V1396-Q1396*V1399</f>
        <v>0</v>
      </c>
      <c r="AA1396" s="40">
        <f t="shared" ref="AA1396" si="4556">(N1396*V1396+O1396*U1396+P1396*V1399+Q1396*U1399)</f>
        <v>-0.459019309556848</v>
      </c>
      <c r="AB1396" s="8"/>
      <c r="AC1396" s="37">
        <v>1</v>
      </c>
      <c r="AD1396" s="38">
        <v>0</v>
      </c>
      <c r="AE1396" s="39">
        <v>0</v>
      </c>
      <c r="AF1396" s="40">
        <v>0</v>
      </c>
      <c r="AH1396" s="37">
        <f>X1396*AC1396+Z1396*AC1399-Y1396*AD1396-AA1396*AD1399</f>
        <v>0.86344006132965467</v>
      </c>
      <c r="AI1396" s="41">
        <f>(X1396*AD1396+Y1396*AC1396+Z1396*AD1399+AA1396*AC1399)</f>
        <v>0</v>
      </c>
      <c r="AJ1396" s="39">
        <f>X1396*AE1396+Z1396*AE1399-Y1396*AF1396-AA1396*AF1399</f>
        <v>0</v>
      </c>
      <c r="AK1396" s="40">
        <f>(X1396*AF1396+Y1396*AE1396+Z1396*AF1399+AA1396*AE1399)</f>
        <v>-0.459019309556848</v>
      </c>
      <c r="AL1396" s="8"/>
      <c r="AM1396" s="43">
        <f t="shared" ref="AM1396" si="4557">20*LOG((2*$AH$8)/(($AH$8*AH1396+AJ1396+$AH$8*AH1399+AJ1399)^2+($AH$8*AI1396+AK1396+$AH$8*AI1399+AK1399)^2)^0.5)</f>
        <v>-2.7894946921163152E-3</v>
      </c>
      <c r="AO1396" s="148">
        <f t="shared" ref="AO1396" si="4558">((AH1396^2+AI1396^2)/(AH1399^2+AI1399^2))^0.5</f>
        <v>1.8810546692402141</v>
      </c>
      <c r="AP1396" s="4"/>
      <c r="AQ1396" s="44"/>
      <c r="AR1396" s="44"/>
      <c r="AS1396" s="44"/>
      <c r="AT1396" s="44"/>
    </row>
    <row r="1397" spans="2:46" ht="18.649999999999999" customHeight="1" thickBot="1">
      <c r="D1397" s="45"/>
      <c r="G1397" s="46"/>
      <c r="I1397" s="45"/>
      <c r="L1397" s="46"/>
      <c r="N1397" s="45"/>
      <c r="Q1397" s="46"/>
      <c r="S1397" s="45"/>
      <c r="V1397" s="46"/>
      <c r="X1397" s="45"/>
      <c r="AA1397" s="46"/>
      <c r="AC1397" s="45"/>
      <c r="AF1397" s="46"/>
      <c r="AH1397" s="45"/>
      <c r="AK1397" s="46"/>
      <c r="AO1397" s="149"/>
      <c r="AP1397" s="149"/>
      <c r="AQ1397" s="44"/>
      <c r="AR1397" s="44"/>
      <c r="AS1397" s="44"/>
      <c r="AT1397" s="44"/>
    </row>
    <row r="1398" spans="2:46" ht="18.649999999999999" customHeight="1" thickBot="1">
      <c r="D1398" s="227" t="s">
        <v>70</v>
      </c>
      <c r="E1398" s="228"/>
      <c r="F1398" s="229" t="s">
        <v>71</v>
      </c>
      <c r="G1398" s="230"/>
      <c r="H1398" s="203"/>
      <c r="I1398" s="231" t="s">
        <v>15</v>
      </c>
      <c r="J1398" s="232"/>
      <c r="K1398" s="233" t="s">
        <v>16</v>
      </c>
      <c r="L1398" s="234"/>
      <c r="M1398" s="30"/>
      <c r="N1398" s="231" t="s">
        <v>72</v>
      </c>
      <c r="O1398" s="232"/>
      <c r="P1398" s="233" t="s">
        <v>73</v>
      </c>
      <c r="Q1398" s="234"/>
      <c r="R1398" s="30"/>
      <c r="S1398" s="227" t="s">
        <v>74</v>
      </c>
      <c r="T1398" s="228"/>
      <c r="U1398" s="229" t="s">
        <v>75</v>
      </c>
      <c r="V1398" s="230"/>
      <c r="W1398" s="8"/>
      <c r="X1398" s="231" t="s">
        <v>76</v>
      </c>
      <c r="Y1398" s="232"/>
      <c r="Z1398" s="233" t="s">
        <v>77</v>
      </c>
      <c r="AA1398" s="234"/>
      <c r="AB1398" s="8"/>
      <c r="AC1398" s="231" t="s">
        <v>78</v>
      </c>
      <c r="AD1398" s="232"/>
      <c r="AE1398" s="233" t="s">
        <v>17</v>
      </c>
      <c r="AF1398" s="234"/>
      <c r="AG1398" s="8"/>
      <c r="AH1398" s="231" t="s">
        <v>79</v>
      </c>
      <c r="AI1398" s="232"/>
      <c r="AJ1398" s="233" t="s">
        <v>80</v>
      </c>
      <c r="AK1398" s="234"/>
      <c r="AL1398" s="8"/>
      <c r="AM1398" s="52" t="s">
        <v>84</v>
      </c>
      <c r="AO1398" s="150" t="s">
        <v>85</v>
      </c>
      <c r="AP1398" s="149"/>
      <c r="AQ1398" s="44"/>
      <c r="AR1398" s="44"/>
      <c r="AS1398" s="44"/>
      <c r="AT1398" s="44"/>
    </row>
    <row r="1399" spans="2:46" ht="18.649999999999999" customHeight="1" thickTop="1" thickBot="1">
      <c r="D1399" s="37">
        <v>0</v>
      </c>
      <c r="E1399" s="41">
        <v>0</v>
      </c>
      <c r="F1399" s="39">
        <v>1</v>
      </c>
      <c r="G1399" s="40">
        <v>0</v>
      </c>
      <c r="I1399" s="37">
        <v>0</v>
      </c>
      <c r="J1399" s="41">
        <f t="shared" ref="J1399" si="4559">IF(0=(1-$J$8*$K$8*$B1396^2),10^14,$B1396*$K$8/(1-$J$8*$K$8*$B1396^2))</f>
        <v>-0.27437514240890826</v>
      </c>
      <c r="K1399" s="39">
        <v>1</v>
      </c>
      <c r="L1399" s="40">
        <v>0</v>
      </c>
      <c r="N1399" s="37">
        <f t="shared" ref="N1399" si="4560">D1399*I1396+F1399*I1399-E1399*J1396-G1399*J1399</f>
        <v>0</v>
      </c>
      <c r="O1399" s="41">
        <f t="shared" ref="O1399" si="4561">(D1399*J1396+E1399*I1396+F1399*J1399+G1399*I1399)</f>
        <v>-0.27437514240890826</v>
      </c>
      <c r="P1399" s="39">
        <f t="shared" ref="P1399" si="4562">D1399*K1396+F1399*K1399-E1399*L1396-G1399*L1399</f>
        <v>1</v>
      </c>
      <c r="Q1399" s="40">
        <f t="shared" ref="Q1399" si="4563">(D1399*L1396+E1399*K1396+F1399*L1399+G1399*K1399)</f>
        <v>0</v>
      </c>
      <c r="S1399" s="37">
        <v>0</v>
      </c>
      <c r="T1399" s="41">
        <v>0</v>
      </c>
      <c r="U1399" s="39">
        <v>1</v>
      </c>
      <c r="V1399" s="40">
        <v>0</v>
      </c>
      <c r="X1399" s="37">
        <f t="shared" ref="X1399" si="4564">N1399*S1396+P1399*S1399-O1399*T1396-Q1399*T1399</f>
        <v>0</v>
      </c>
      <c r="Y1399" s="41">
        <f t="shared" ref="Y1399" si="4565">(N1399*T1396+O1399*S1396+P1399*T1399+Q1399*S1399)</f>
        <v>-0.27437514240890826</v>
      </c>
      <c r="Z1399" s="39">
        <f t="shared" ref="Z1399" si="4566">N1399*U1396+P1399*U1399-O1399*V1396-Q1399*V1399</f>
        <v>0.91413567105884419</v>
      </c>
      <c r="AA1399" s="40">
        <f t="shared" ref="AA1399" si="4567">(N1399*V1396+O1399*U1396+P1399*V1399+Q1399*U1399)</f>
        <v>0</v>
      </c>
      <c r="AB1399" s="8"/>
      <c r="AC1399" s="37">
        <v>0</v>
      </c>
      <c r="AD1399" s="40">
        <f>-1/($AD$8*$B1396)</f>
        <v>-0.20198749999999999</v>
      </c>
      <c r="AE1399" s="39">
        <v>1</v>
      </c>
      <c r="AF1399" s="40">
        <v>0</v>
      </c>
      <c r="AH1399" s="37">
        <f>X1399*AC1396+Z1399*AC1399-Y1399*AD1396-AA1399*AD1399</f>
        <v>0</v>
      </c>
      <c r="AI1399" s="41">
        <f>(X1399*AD1396+Y1399*AC1396+Z1399*AD1399+AA1399*AC1399)</f>
        <v>-0.45901912126690653</v>
      </c>
      <c r="AJ1399" s="39">
        <f>X1399*AE1396+Z1399*AE1399-Y1399*AF1396-AA1399*AF1399</f>
        <v>0.91413567105884419</v>
      </c>
      <c r="AK1399" s="40">
        <f>(X1399*AF1396+Y1399*AE1396+Z1399*AF1399+AA1399*AE1399)</f>
        <v>0</v>
      </c>
      <c r="AL1399" s="8"/>
      <c r="AM1399" s="54">
        <f t="shared" ref="AM1399" si="4568">(180/PI())*ATAN(-1*(($AH1387*AI1396+AK1396+$AH$8*AI1399+AK1399)/($AH$8*AH1396+AJ1396+$AH$8*AH1399+AJ1399)))</f>
        <v>27.314332294505526</v>
      </c>
      <c r="AO1399" s="151">
        <f t="shared" ref="AO1399" si="4569">20*LOG(((($AH$8*AH1396+AJ1396-$AH$8*AH1399-AJ1399)^2+($AH$8*AI1396+AK1396-$AH$8*AI1399-AK1399)^2)/(($AH$8*AH1396+AJ1396+$AH$8*AH1399+AJ1399)^2+($AH$8*AI1396+AK1396+$AH$8*AI1399+AK1399)^2))^0.5)</f>
        <v>-31.923982392031732</v>
      </c>
      <c r="AP1399" s="149"/>
      <c r="AQ1399" s="44"/>
      <c r="AR1399" s="44"/>
      <c r="AS1399" s="44"/>
      <c r="AT1399" s="44"/>
    </row>
    <row r="1400" spans="2:46" ht="18.649999999999999" customHeight="1">
      <c r="AO1400" s="48"/>
    </row>
    <row r="1401" spans="2:46" ht="18.649999999999999" customHeight="1" thickBot="1">
      <c r="E1401" s="29" t="s">
        <v>9</v>
      </c>
      <c r="J1401" s="29" t="s">
        <v>10</v>
      </c>
      <c r="O1401" s="29" t="s">
        <v>11</v>
      </c>
      <c r="T1401" s="29" t="s">
        <v>12</v>
      </c>
      <c r="Y1401" s="29" t="s">
        <v>13</v>
      </c>
      <c r="AD1401" s="29" t="s">
        <v>12</v>
      </c>
      <c r="AI1401" s="29" t="s">
        <v>81</v>
      </c>
    </row>
    <row r="1402" spans="2:46" ht="18.649999999999999" customHeight="1" thickBot="1">
      <c r="B1402" s="28"/>
      <c r="D1402" s="227" t="s">
        <v>70</v>
      </c>
      <c r="E1402" s="228"/>
      <c r="F1402" s="229" t="s">
        <v>71</v>
      </c>
      <c r="G1402" s="230"/>
      <c r="H1402" s="203"/>
      <c r="I1402" s="231" t="s">
        <v>15</v>
      </c>
      <c r="J1402" s="232"/>
      <c r="K1402" s="233" t="s">
        <v>16</v>
      </c>
      <c r="L1402" s="234"/>
      <c r="M1402" s="30"/>
      <c r="N1402" s="231" t="s">
        <v>72</v>
      </c>
      <c r="O1402" s="232"/>
      <c r="P1402" s="233" t="s">
        <v>73</v>
      </c>
      <c r="Q1402" s="234"/>
      <c r="R1402" s="30"/>
      <c r="S1402" s="227" t="s">
        <v>74</v>
      </c>
      <c r="T1402" s="228"/>
      <c r="U1402" s="229" t="s">
        <v>75</v>
      </c>
      <c r="V1402" s="230"/>
      <c r="W1402" s="8"/>
      <c r="X1402" s="231" t="s">
        <v>76</v>
      </c>
      <c r="Y1402" s="232"/>
      <c r="Z1402" s="233" t="s">
        <v>77</v>
      </c>
      <c r="AA1402" s="234"/>
      <c r="AB1402" s="8"/>
      <c r="AC1402" s="231" t="s">
        <v>78</v>
      </c>
      <c r="AD1402" s="232"/>
      <c r="AE1402" s="233" t="s">
        <v>17</v>
      </c>
      <c r="AF1402" s="234"/>
      <c r="AG1402" s="8"/>
      <c r="AH1402" s="231" t="s">
        <v>79</v>
      </c>
      <c r="AI1402" s="232"/>
      <c r="AJ1402" s="233" t="s">
        <v>80</v>
      </c>
      <c r="AK1402" s="234"/>
      <c r="AL1402" s="8"/>
      <c r="AM1402" s="35" t="s">
        <v>82</v>
      </c>
      <c r="AO1402" s="147" t="s">
        <v>83</v>
      </c>
      <c r="AP1402" s="4"/>
      <c r="AQ1402" s="44"/>
      <c r="AR1402" s="44"/>
      <c r="AS1402" s="44"/>
      <c r="AT1402" s="44"/>
    </row>
    <row r="1403" spans="2:46" ht="18.649999999999999" customHeight="1" thickTop="1" thickBot="1">
      <c r="B1403" s="55">
        <v>4.0199999999999996</v>
      </c>
      <c r="D1403" s="37">
        <v>1</v>
      </c>
      <c r="E1403" s="38">
        <v>0</v>
      </c>
      <c r="F1403" s="39">
        <v>0</v>
      </c>
      <c r="G1403" s="40">
        <f t="shared" ref="G1403" si="4570">-1/($E$8*$B1403)</f>
        <v>-0.159</v>
      </c>
      <c r="I1403" s="37">
        <v>1</v>
      </c>
      <c r="J1403" s="41">
        <v>0</v>
      </c>
      <c r="K1403" s="39">
        <v>0</v>
      </c>
      <c r="L1403" s="40">
        <v>0</v>
      </c>
      <c r="N1403" s="37">
        <f t="shared" ref="N1403" si="4571">D1403*I1403+F1403*I1406-E1403*J1403-G1403*J1406</f>
        <v>0.95659715937253553</v>
      </c>
      <c r="O1403" s="41">
        <f t="shared" ref="O1403" si="4572">(D1403*J1403+E1403*I1403+F1403*J1406+G1403*I1406)</f>
        <v>0</v>
      </c>
      <c r="P1403" s="39">
        <f t="shared" ref="P1403" si="4573">D1403*K1403+F1403*K1406-E1403*L1403-G1403*L1406</f>
        <v>0</v>
      </c>
      <c r="Q1403" s="40">
        <f t="shared" ref="Q1403" si="4574">(D1403*L1403+E1403*K1403+F1403*L1406+G1403*K1406)</f>
        <v>-0.159</v>
      </c>
      <c r="S1403" s="37">
        <v>1</v>
      </c>
      <c r="T1403" s="38">
        <v>0</v>
      </c>
      <c r="U1403" s="39">
        <v>0</v>
      </c>
      <c r="V1403" s="40">
        <f t="shared" ref="V1403" si="4575">-1/($T$8*$B1403)</f>
        <v>-0.31138805970149253</v>
      </c>
      <c r="X1403" s="37">
        <f t="shared" ref="X1403" si="4576">N1403*S1403+P1403*S1406-O1403*T1403-Q1403*T1406</f>
        <v>0.95659715937253553</v>
      </c>
      <c r="Y1403" s="41">
        <f t="shared" ref="Y1403" si="4577">(N1403*T1403+O1403*S1403+P1403*T1406+Q1403*S1406)</f>
        <v>0</v>
      </c>
      <c r="Z1403" s="39">
        <f t="shared" ref="Z1403" si="4578">N1403*U1403+P1403*U1406-O1403*V1403-Q1403*V1406</f>
        <v>0</v>
      </c>
      <c r="AA1403" s="40">
        <f t="shared" ref="AA1403" si="4579">(N1403*V1403+O1403*U1403+P1403*V1406+Q1403*U1406)</f>
        <v>-0.4568729333729733</v>
      </c>
      <c r="AB1403" s="8"/>
      <c r="AC1403" s="37">
        <v>1</v>
      </c>
      <c r="AD1403" s="38">
        <v>0</v>
      </c>
      <c r="AE1403" s="39">
        <v>0</v>
      </c>
      <c r="AF1403" s="40">
        <v>0</v>
      </c>
      <c r="AH1403" s="37">
        <f>X1403*AC1403+Z1403*AC1406-Y1403*AD1403-AA1403*AD1406</f>
        <v>0.86477365526340777</v>
      </c>
      <c r="AI1403" s="41">
        <f>(X1403*AD1403+Y1403*AC1403+Z1403*AD1406+AA1403*AC1406)</f>
        <v>0</v>
      </c>
      <c r="AJ1403" s="39">
        <f>X1403*AE1403+Z1403*AE1406-Y1403*AF1403-AA1403*AF1406</f>
        <v>0</v>
      </c>
      <c r="AK1403" s="40">
        <f>(X1403*AF1403+Y1403*AE1403+Z1403*AF1406+AA1403*AE1406)</f>
        <v>-0.4568729333729733</v>
      </c>
      <c r="AL1403" s="8"/>
      <c r="AM1403" s="43">
        <f t="shared" ref="AM1403" si="4580">20*LOG((2*$AH$8)/(($AH$8*AH1403+AJ1403+$AH$8*AH1406+AJ1406)^2+($AH$8*AI1403+AK1403+$AH$8*AI1406+AK1406)^2)^0.5)</f>
        <v>-2.7380212723509775E-3</v>
      </c>
      <c r="AO1403" s="148">
        <f t="shared" ref="AO1403" si="4581">((AH1403^2+AI1403^2)/(AH1406^2+AI1406^2))^0.5</f>
        <v>1.8928107645525714</v>
      </c>
      <c r="AP1403" s="4"/>
      <c r="AQ1403" s="44"/>
      <c r="AR1403" s="44"/>
      <c r="AS1403" s="44"/>
      <c r="AT1403" s="44"/>
    </row>
    <row r="1404" spans="2:46" ht="18.649999999999999" customHeight="1" thickBot="1">
      <c r="D1404" s="45"/>
      <c r="G1404" s="46"/>
      <c r="I1404" s="45"/>
      <c r="L1404" s="46"/>
      <c r="N1404" s="45"/>
      <c r="Q1404" s="46"/>
      <c r="S1404" s="45"/>
      <c r="V1404" s="46"/>
      <c r="X1404" s="45"/>
      <c r="AA1404" s="46"/>
      <c r="AC1404" s="45"/>
      <c r="AF1404" s="46"/>
      <c r="AH1404" s="45"/>
      <c r="AK1404" s="46"/>
      <c r="AO1404" s="149"/>
      <c r="AP1404" s="149"/>
      <c r="AQ1404" s="44"/>
      <c r="AR1404" s="44"/>
      <c r="AS1404" s="44"/>
      <c r="AT1404" s="44"/>
    </row>
    <row r="1405" spans="2:46" ht="18.649999999999999" customHeight="1" thickBot="1">
      <c r="D1405" s="227" t="s">
        <v>70</v>
      </c>
      <c r="E1405" s="228"/>
      <c r="F1405" s="229" t="s">
        <v>71</v>
      </c>
      <c r="G1405" s="230"/>
      <c r="H1405" s="203"/>
      <c r="I1405" s="231" t="s">
        <v>15</v>
      </c>
      <c r="J1405" s="232"/>
      <c r="K1405" s="233" t="s">
        <v>16</v>
      </c>
      <c r="L1405" s="234"/>
      <c r="M1405" s="30"/>
      <c r="N1405" s="231" t="s">
        <v>72</v>
      </c>
      <c r="O1405" s="232"/>
      <c r="P1405" s="233" t="s">
        <v>73</v>
      </c>
      <c r="Q1405" s="234"/>
      <c r="R1405" s="30"/>
      <c r="S1405" s="227" t="s">
        <v>74</v>
      </c>
      <c r="T1405" s="228"/>
      <c r="U1405" s="229" t="s">
        <v>75</v>
      </c>
      <c r="V1405" s="230"/>
      <c r="W1405" s="8"/>
      <c r="X1405" s="231" t="s">
        <v>76</v>
      </c>
      <c r="Y1405" s="232"/>
      <c r="Z1405" s="233" t="s">
        <v>77</v>
      </c>
      <c r="AA1405" s="234"/>
      <c r="AB1405" s="8"/>
      <c r="AC1405" s="231" t="s">
        <v>78</v>
      </c>
      <c r="AD1405" s="232"/>
      <c r="AE1405" s="233" t="s">
        <v>17</v>
      </c>
      <c r="AF1405" s="234"/>
      <c r="AG1405" s="8"/>
      <c r="AH1405" s="231" t="s">
        <v>79</v>
      </c>
      <c r="AI1405" s="232"/>
      <c r="AJ1405" s="233" t="s">
        <v>80</v>
      </c>
      <c r="AK1405" s="234"/>
      <c r="AL1405" s="8"/>
      <c r="AM1405" s="52" t="s">
        <v>84</v>
      </c>
      <c r="AO1405" s="150" t="s">
        <v>85</v>
      </c>
      <c r="AP1405" s="149"/>
      <c r="AQ1405" s="44"/>
      <c r="AR1405" s="44"/>
      <c r="AS1405" s="44"/>
      <c r="AT1405" s="44"/>
    </row>
    <row r="1406" spans="2:46" ht="18.649999999999999" customHeight="1" thickTop="1" thickBot="1">
      <c r="D1406" s="37">
        <v>0</v>
      </c>
      <c r="E1406" s="41">
        <v>0</v>
      </c>
      <c r="F1406" s="39">
        <v>1</v>
      </c>
      <c r="G1406" s="40">
        <v>0</v>
      </c>
      <c r="I1406" s="37">
        <v>0</v>
      </c>
      <c r="J1406" s="41">
        <f t="shared" ref="J1406" si="4582">IF(0=(1-$J$8*$K$8*$B1403^2),10^14,$B1403*$K$8/(1-$J$8*$K$8*$B1403^2))</f>
        <v>-0.27297384042430456</v>
      </c>
      <c r="K1406" s="39">
        <v>1</v>
      </c>
      <c r="L1406" s="40">
        <v>0</v>
      </c>
      <c r="N1406" s="37">
        <f t="shared" ref="N1406" si="4583">D1406*I1403+F1406*I1406-E1406*J1403-G1406*J1406</f>
        <v>0</v>
      </c>
      <c r="O1406" s="41">
        <f t="shared" ref="O1406" si="4584">(D1406*J1403+E1406*I1403+F1406*J1406+G1406*I1406)</f>
        <v>-0.27297384042430456</v>
      </c>
      <c r="P1406" s="39">
        <f t="shared" ref="P1406" si="4585">D1406*K1403+F1406*K1406-E1406*L1403-G1406*L1406</f>
        <v>1</v>
      </c>
      <c r="Q1406" s="40">
        <f t="shared" ref="Q1406" si="4586">(D1406*L1403+E1406*K1403+F1406*L1406+G1406*K1406)</f>
        <v>0</v>
      </c>
      <c r="S1406" s="37">
        <v>0</v>
      </c>
      <c r="T1406" s="41">
        <v>0</v>
      </c>
      <c r="U1406" s="39">
        <v>1</v>
      </c>
      <c r="V1406" s="40">
        <v>0</v>
      </c>
      <c r="X1406" s="37">
        <f t="shared" ref="X1406" si="4587">N1406*S1403+P1406*S1406-O1406*T1403-Q1406*T1406</f>
        <v>0</v>
      </c>
      <c r="Y1406" s="41">
        <f t="shared" ref="Y1406" si="4588">(N1406*T1403+O1406*S1403+P1406*T1406+Q1406*S1406)</f>
        <v>-0.27297384042430456</v>
      </c>
      <c r="Z1406" s="39">
        <f t="shared" ref="Z1406" si="4589">N1406*U1403+P1406*U1406-O1406*V1403-Q1406*V1406</f>
        <v>0.91499920548101099</v>
      </c>
      <c r="AA1406" s="40">
        <f t="shared" ref="AA1406" si="4590">(N1406*V1403+O1406*U1403+P1406*V1406+Q1406*U1406)</f>
        <v>0</v>
      </c>
      <c r="AB1406" s="8"/>
      <c r="AC1406" s="37">
        <v>0</v>
      </c>
      <c r="AD1406" s="40">
        <f>-1/($AD$8*$B1403)</f>
        <v>-0.20098258706467662</v>
      </c>
      <c r="AE1406" s="39">
        <v>1</v>
      </c>
      <c r="AF1406" s="40">
        <v>0</v>
      </c>
      <c r="AH1406" s="37">
        <f>X1406*AC1403+Z1406*AC1406-Y1406*AD1403-AA1406*AD1406</f>
        <v>0</v>
      </c>
      <c r="AI1406" s="41">
        <f>(X1406*AD1403+Y1406*AC1403+Z1406*AD1406+AA1406*AC1406)</f>
        <v>-0.45687274790400179</v>
      </c>
      <c r="AJ1406" s="39">
        <f>X1406*AE1403+Z1406*AE1406-Y1406*AF1403-AA1406*AF1406</f>
        <v>0.91499920548101099</v>
      </c>
      <c r="AK1406" s="40">
        <f>(X1406*AF1403+Y1406*AE1403+Z1406*AF1406+AA1406*AE1406)</f>
        <v>0</v>
      </c>
      <c r="AL1406" s="8"/>
      <c r="AM1406" s="54">
        <f t="shared" ref="AM1406" si="4591">(180/PI())*ATAN(-1*(($AH1394*AI1403+AK1403+$AH$8*AI1406+AK1406)/($AH$8*AH1403+AJ1403+$AH$8*AH1406+AJ1406)))</f>
        <v>27.176226442101932</v>
      </c>
      <c r="AO1406" s="151">
        <f t="shared" ref="AO1406" si="4592">20*LOG(((($AH$8*AH1403+AJ1403-$AH$8*AH1406-AJ1406)^2+($AH$8*AI1403+AK1403-$AH$8*AI1406-AK1406)^2)/(($AH$8*AH1403+AJ1403+$AH$8*AH1406+AJ1406)^2+($AH$8*AI1403+AK1403+$AH$8*AI1406+AK1406)^2))^0.5)</f>
        <v>-32.004843872215424</v>
      </c>
      <c r="AP1406" s="149"/>
      <c r="AQ1406" s="44"/>
      <c r="AR1406" s="44"/>
      <c r="AS1406" s="44"/>
      <c r="AT1406" s="44"/>
    </row>
    <row r="1407" spans="2:46" ht="18.649999999999999" customHeight="1">
      <c r="AO1407" s="48"/>
    </row>
    <row r="1408" spans="2:46" ht="18.649999999999999" customHeight="1" thickBot="1">
      <c r="E1408" s="29" t="s">
        <v>9</v>
      </c>
      <c r="J1408" s="29" t="s">
        <v>10</v>
      </c>
      <c r="O1408" s="29" t="s">
        <v>11</v>
      </c>
      <c r="T1408" s="29" t="s">
        <v>12</v>
      </c>
      <c r="Y1408" s="29" t="s">
        <v>13</v>
      </c>
      <c r="AD1408" s="29" t="s">
        <v>12</v>
      </c>
      <c r="AI1408" s="29" t="s">
        <v>81</v>
      </c>
    </row>
    <row r="1409" spans="2:46" ht="18.649999999999999" customHeight="1" thickBot="1">
      <c r="B1409" s="28"/>
      <c r="D1409" s="227" t="s">
        <v>70</v>
      </c>
      <c r="E1409" s="228"/>
      <c r="F1409" s="229" t="s">
        <v>71</v>
      </c>
      <c r="G1409" s="230"/>
      <c r="H1409" s="203"/>
      <c r="I1409" s="231" t="s">
        <v>15</v>
      </c>
      <c r="J1409" s="232"/>
      <c r="K1409" s="233" t="s">
        <v>16</v>
      </c>
      <c r="L1409" s="234"/>
      <c r="M1409" s="30"/>
      <c r="N1409" s="231" t="s">
        <v>72</v>
      </c>
      <c r="O1409" s="232"/>
      <c r="P1409" s="233" t="s">
        <v>73</v>
      </c>
      <c r="Q1409" s="234"/>
      <c r="R1409" s="30"/>
      <c r="S1409" s="227" t="s">
        <v>74</v>
      </c>
      <c r="T1409" s="228"/>
      <c r="U1409" s="229" t="s">
        <v>75</v>
      </c>
      <c r="V1409" s="230"/>
      <c r="W1409" s="8"/>
      <c r="X1409" s="231" t="s">
        <v>76</v>
      </c>
      <c r="Y1409" s="232"/>
      <c r="Z1409" s="233" t="s">
        <v>77</v>
      </c>
      <c r="AA1409" s="234"/>
      <c r="AB1409" s="8"/>
      <c r="AC1409" s="231" t="s">
        <v>78</v>
      </c>
      <c r="AD1409" s="232"/>
      <c r="AE1409" s="233" t="s">
        <v>17</v>
      </c>
      <c r="AF1409" s="234"/>
      <c r="AG1409" s="8"/>
      <c r="AH1409" s="231" t="s">
        <v>79</v>
      </c>
      <c r="AI1409" s="232"/>
      <c r="AJ1409" s="233" t="s">
        <v>80</v>
      </c>
      <c r="AK1409" s="234"/>
      <c r="AL1409" s="8"/>
      <c r="AM1409" s="35" t="s">
        <v>82</v>
      </c>
      <c r="AO1409" s="147" t="s">
        <v>83</v>
      </c>
      <c r="AP1409" s="4"/>
      <c r="AQ1409" s="44"/>
      <c r="AR1409" s="44"/>
      <c r="AS1409" s="44"/>
      <c r="AT1409" s="44"/>
    </row>
    <row r="1410" spans="2:46" ht="18.649999999999999" customHeight="1" thickTop="1" thickBot="1">
      <c r="B1410" s="55">
        <v>4.04</v>
      </c>
      <c r="D1410" s="37">
        <v>1</v>
      </c>
      <c r="E1410" s="38">
        <v>0</v>
      </c>
      <c r="F1410" s="39">
        <v>0</v>
      </c>
      <c r="G1410" s="40">
        <f t="shared" ref="G1410" si="4593">-1/($E$8*$B1410)</f>
        <v>-0.15821287128712869</v>
      </c>
      <c r="I1410" s="37">
        <v>1</v>
      </c>
      <c r="J1410" s="41">
        <v>0</v>
      </c>
      <c r="K1410" s="39">
        <v>0</v>
      </c>
      <c r="L1410" s="40">
        <v>0</v>
      </c>
      <c r="N1410" s="37">
        <f t="shared" ref="N1410" si="4594">D1410*I1410+F1410*I1413-E1410*J1410-G1410*J1413</f>
        <v>0.95703144781118432</v>
      </c>
      <c r="O1410" s="41">
        <f t="shared" ref="O1410" si="4595">(D1410*J1410+E1410*I1410+F1410*J1413+G1410*I1413)</f>
        <v>0</v>
      </c>
      <c r="P1410" s="39">
        <f t="shared" ref="P1410" si="4596">D1410*K1410+F1410*K1413-E1410*L1410-G1410*L1413</f>
        <v>0</v>
      </c>
      <c r="Q1410" s="40">
        <f t="shared" ref="Q1410" si="4597">(D1410*L1410+E1410*K1410+F1410*L1413+G1410*K1413)</f>
        <v>-0.15821287128712869</v>
      </c>
      <c r="S1410" s="37">
        <v>1</v>
      </c>
      <c r="T1410" s="38">
        <v>0</v>
      </c>
      <c r="U1410" s="39">
        <v>0</v>
      </c>
      <c r="V1410" s="40">
        <f t="shared" ref="V1410" si="4598">-1/($T$8*$B1410)</f>
        <v>-0.30984653465346529</v>
      </c>
      <c r="X1410" s="37">
        <f t="shared" ref="X1410" si="4599">N1410*S1410+P1410*S1413-O1410*T1410-Q1410*T1413</f>
        <v>0.95703144781118432</v>
      </c>
      <c r="Y1410" s="41">
        <f t="shared" ref="Y1410" si="4600">(N1410*T1410+O1410*S1410+P1410*T1413+Q1410*S1413)</f>
        <v>0</v>
      </c>
      <c r="Z1410" s="39">
        <f t="shared" ref="Z1410" si="4601">N1410*U1410+P1410*U1413-O1410*V1410-Q1410*V1413</f>
        <v>0</v>
      </c>
      <c r="AA1410" s="40">
        <f t="shared" ref="AA1410" si="4602">(N1410*V1410+O1410*U1410+P1410*V1413+Q1410*U1413)</f>
        <v>-0.45474574894581288</v>
      </c>
      <c r="AB1410" s="8"/>
      <c r="AC1410" s="37">
        <v>1</v>
      </c>
      <c r="AD1410" s="38">
        <v>0</v>
      </c>
      <c r="AE1410" s="39">
        <v>0</v>
      </c>
      <c r="AF1410" s="40">
        <v>0</v>
      </c>
      <c r="AH1410" s="37">
        <f>X1410*AC1410+Z1410*AC1413-Y1410*AD1410-AA1410*AD1413</f>
        <v>0.86608792606346907</v>
      </c>
      <c r="AI1410" s="41">
        <f>(X1410*AD1410+Y1410*AC1410+Z1410*AD1413+AA1410*AC1413)</f>
        <v>0</v>
      </c>
      <c r="AJ1410" s="39">
        <f>X1410*AE1410+Z1410*AE1413-Y1410*AF1410-AA1410*AF1413</f>
        <v>0</v>
      </c>
      <c r="AK1410" s="40">
        <f>(X1410*AF1410+Y1410*AE1410+Z1410*AF1413+AA1410*AE1413)</f>
        <v>-0.45474574894581288</v>
      </c>
      <c r="AL1410" s="8"/>
      <c r="AM1410" s="43">
        <f t="shared" ref="AM1410" si="4603">20*LOG((2*$AH$8)/(($AH$8*AH1410+AJ1410+$AH$8*AH1413+AJ1413)^2+($AH$8*AI1410+AK1410+$AH$8*AI1413+AK1413)^2)^0.5)</f>
        <v>-2.6877076743792587E-3</v>
      </c>
      <c r="AO1410" s="148">
        <f t="shared" ref="AO1410" si="4604">((AH1410^2+AI1410^2)/(AH1413^2+AI1413^2))^0.5</f>
        <v>1.9045549651457045</v>
      </c>
      <c r="AP1410" s="4"/>
      <c r="AQ1410" s="44"/>
      <c r="AR1410" s="44"/>
      <c r="AS1410" s="44"/>
      <c r="AT1410" s="44"/>
    </row>
    <row r="1411" spans="2:46" ht="18.649999999999999" customHeight="1" thickBot="1">
      <c r="D1411" s="45"/>
      <c r="G1411" s="46"/>
      <c r="I1411" s="45"/>
      <c r="L1411" s="46"/>
      <c r="N1411" s="45"/>
      <c r="Q1411" s="46"/>
      <c r="S1411" s="45"/>
      <c r="V1411" s="46"/>
      <c r="X1411" s="45"/>
      <c r="AA1411" s="46"/>
      <c r="AC1411" s="45"/>
      <c r="AF1411" s="46"/>
      <c r="AH1411" s="45"/>
      <c r="AK1411" s="46"/>
      <c r="AO1411" s="149"/>
      <c r="AP1411" s="149"/>
      <c r="AQ1411" s="44"/>
      <c r="AR1411" s="44"/>
      <c r="AS1411" s="44"/>
      <c r="AT1411" s="44"/>
    </row>
    <row r="1412" spans="2:46" ht="18.649999999999999" customHeight="1" thickBot="1">
      <c r="D1412" s="227" t="s">
        <v>70</v>
      </c>
      <c r="E1412" s="228"/>
      <c r="F1412" s="229" t="s">
        <v>71</v>
      </c>
      <c r="G1412" s="230"/>
      <c r="H1412" s="203"/>
      <c r="I1412" s="231" t="s">
        <v>15</v>
      </c>
      <c r="J1412" s="232"/>
      <c r="K1412" s="233" t="s">
        <v>16</v>
      </c>
      <c r="L1412" s="234"/>
      <c r="M1412" s="30"/>
      <c r="N1412" s="231" t="s">
        <v>72</v>
      </c>
      <c r="O1412" s="232"/>
      <c r="P1412" s="233" t="s">
        <v>73</v>
      </c>
      <c r="Q1412" s="234"/>
      <c r="R1412" s="30"/>
      <c r="S1412" s="227" t="s">
        <v>74</v>
      </c>
      <c r="T1412" s="228"/>
      <c r="U1412" s="229" t="s">
        <v>75</v>
      </c>
      <c r="V1412" s="230"/>
      <c r="W1412" s="8"/>
      <c r="X1412" s="231" t="s">
        <v>76</v>
      </c>
      <c r="Y1412" s="232"/>
      <c r="Z1412" s="233" t="s">
        <v>77</v>
      </c>
      <c r="AA1412" s="234"/>
      <c r="AB1412" s="8"/>
      <c r="AC1412" s="231" t="s">
        <v>78</v>
      </c>
      <c r="AD1412" s="232"/>
      <c r="AE1412" s="233" t="s">
        <v>17</v>
      </c>
      <c r="AF1412" s="234"/>
      <c r="AG1412" s="8"/>
      <c r="AH1412" s="231" t="s">
        <v>79</v>
      </c>
      <c r="AI1412" s="232"/>
      <c r="AJ1412" s="233" t="s">
        <v>80</v>
      </c>
      <c r="AK1412" s="234"/>
      <c r="AL1412" s="8"/>
      <c r="AM1412" s="52" t="s">
        <v>84</v>
      </c>
      <c r="AO1412" s="150" t="s">
        <v>85</v>
      </c>
      <c r="AP1412" s="149"/>
      <c r="AQ1412" s="44"/>
      <c r="AR1412" s="44"/>
      <c r="AS1412" s="44"/>
      <c r="AT1412" s="44"/>
    </row>
    <row r="1413" spans="2:46" ht="18.649999999999999" customHeight="1" thickTop="1" thickBot="1">
      <c r="D1413" s="37">
        <v>0</v>
      </c>
      <c r="E1413" s="41">
        <v>0</v>
      </c>
      <c r="F1413" s="39">
        <v>1</v>
      </c>
      <c r="G1413" s="40">
        <v>0</v>
      </c>
      <c r="I1413" s="37">
        <v>0</v>
      </c>
      <c r="J1413" s="41">
        <f t="shared" ref="J1413" si="4605">IF(0=(1-$J$8*$K$8*$B1410^2),10^14,$B1410*$K$8/(1-$J$8*$K$8*$B1410^2))</f>
        <v>-0.2715869564798889</v>
      </c>
      <c r="K1413" s="39">
        <v>1</v>
      </c>
      <c r="L1413" s="40">
        <v>0</v>
      </c>
      <c r="N1413" s="37">
        <f t="shared" ref="N1413" si="4606">D1413*I1410+F1413*I1413-E1413*J1410-G1413*J1413</f>
        <v>0</v>
      </c>
      <c r="O1413" s="41">
        <f t="shared" ref="O1413" si="4607">(D1413*J1410+E1413*I1410+F1413*J1413+G1413*I1413)</f>
        <v>-0.2715869564798889</v>
      </c>
      <c r="P1413" s="39">
        <f t="shared" ref="P1413" si="4608">D1413*K1410+F1413*K1413-E1413*L1410-G1413*L1413</f>
        <v>1</v>
      </c>
      <c r="Q1413" s="40">
        <f t="shared" ref="Q1413" si="4609">(D1413*L1410+E1413*K1410+F1413*L1413+G1413*K1413)</f>
        <v>0</v>
      </c>
      <c r="S1413" s="37">
        <v>0</v>
      </c>
      <c r="T1413" s="41">
        <v>0</v>
      </c>
      <c r="U1413" s="39">
        <v>1</v>
      </c>
      <c r="V1413" s="40">
        <v>0</v>
      </c>
      <c r="X1413" s="37">
        <f t="shared" ref="X1413" si="4610">N1413*S1410+P1413*S1413-O1413*T1410-Q1413*T1413</f>
        <v>0</v>
      </c>
      <c r="Y1413" s="41">
        <f t="shared" ref="Y1413" si="4611">(N1413*T1410+O1413*S1410+P1413*T1413+Q1413*S1413)</f>
        <v>-0.2715869564798889</v>
      </c>
      <c r="Z1413" s="39">
        <f t="shared" ref="Z1413" si="4612">N1413*U1410+P1413*U1413-O1413*V1410-Q1413*V1413</f>
        <v>0.91584972267762499</v>
      </c>
      <c r="AA1413" s="40">
        <f t="shared" ref="AA1413" si="4613">(N1413*V1410+O1413*U1410+P1413*V1413+Q1413*U1413)</f>
        <v>0</v>
      </c>
      <c r="AB1413" s="8"/>
      <c r="AC1413" s="37">
        <v>0</v>
      </c>
      <c r="AD1413" s="40">
        <f>-1/($AD$8*$B1410)</f>
        <v>-0.19998762376237622</v>
      </c>
      <c r="AE1413" s="39">
        <v>1</v>
      </c>
      <c r="AF1413" s="40">
        <v>0</v>
      </c>
      <c r="AH1413" s="37">
        <f>X1413*AC1410+Z1413*AC1413-Y1413*AD1410-AA1413*AD1413</f>
        <v>0</v>
      </c>
      <c r="AI1413" s="41">
        <f>(X1413*AD1410+Y1413*AC1410+Z1413*AD1413+AA1413*AC1413)</f>
        <v>-0.45474556624161833</v>
      </c>
      <c r="AJ1413" s="39">
        <f>X1413*AE1410+Z1413*AE1413-Y1413*AF1410-AA1413*AF1413</f>
        <v>0.91584972267762499</v>
      </c>
      <c r="AK1413" s="40">
        <f>(X1413*AF1410+Y1413*AE1410+Z1413*AF1413+AA1413*AE1413)</f>
        <v>0</v>
      </c>
      <c r="AL1413" s="8"/>
      <c r="AM1413" s="54">
        <f t="shared" ref="AM1413" si="4614">(180/PI())*ATAN(-1*(($AH1401*AI1410+AK1410+$AH$8*AI1413+AK1413)/($AH$8*AH1410+AJ1410+$AH$8*AH1413+AJ1413)))</f>
        <v>27.039519908473089</v>
      </c>
      <c r="AO1413" s="151">
        <f t="shared" ref="AO1413" si="4615">20*LOG(((($AH$8*AH1410+AJ1410-$AH$8*AH1413-AJ1413)^2+($AH$8*AI1410+AK1410-$AH$8*AI1413-AK1413)^2)/(($AH$8*AH1410+AJ1410+$AH$8*AH1413+AJ1413)^2+($AH$8*AI1410+AK1410+$AH$8*AI1413+AK1413)^2))^0.5)</f>
        <v>-32.085366583731975</v>
      </c>
      <c r="AP1413" s="149"/>
      <c r="AQ1413" s="44"/>
      <c r="AR1413" s="44"/>
      <c r="AS1413" s="44"/>
      <c r="AT1413" s="44"/>
    </row>
    <row r="1414" spans="2:46" ht="18.649999999999999" customHeight="1">
      <c r="AO1414" s="48"/>
    </row>
    <row r="1415" spans="2:46" ht="18.649999999999999" customHeight="1" thickBot="1">
      <c r="E1415" s="29" t="s">
        <v>9</v>
      </c>
      <c r="J1415" s="29" t="s">
        <v>10</v>
      </c>
      <c r="O1415" s="29" t="s">
        <v>11</v>
      </c>
      <c r="T1415" s="29" t="s">
        <v>12</v>
      </c>
      <c r="Y1415" s="29" t="s">
        <v>13</v>
      </c>
      <c r="AD1415" s="29" t="s">
        <v>12</v>
      </c>
      <c r="AI1415" s="29" t="s">
        <v>81</v>
      </c>
    </row>
    <row r="1416" spans="2:46" ht="18.649999999999999" customHeight="1" thickBot="1">
      <c r="B1416" s="28"/>
      <c r="D1416" s="227" t="s">
        <v>70</v>
      </c>
      <c r="E1416" s="228"/>
      <c r="F1416" s="229" t="s">
        <v>71</v>
      </c>
      <c r="G1416" s="230"/>
      <c r="H1416" s="203"/>
      <c r="I1416" s="231" t="s">
        <v>15</v>
      </c>
      <c r="J1416" s="232"/>
      <c r="K1416" s="233" t="s">
        <v>16</v>
      </c>
      <c r="L1416" s="234"/>
      <c r="M1416" s="30"/>
      <c r="N1416" s="231" t="s">
        <v>72</v>
      </c>
      <c r="O1416" s="232"/>
      <c r="P1416" s="233" t="s">
        <v>73</v>
      </c>
      <c r="Q1416" s="234"/>
      <c r="R1416" s="30"/>
      <c r="S1416" s="227" t="s">
        <v>74</v>
      </c>
      <c r="T1416" s="228"/>
      <c r="U1416" s="229" t="s">
        <v>75</v>
      </c>
      <c r="V1416" s="230"/>
      <c r="W1416" s="8"/>
      <c r="X1416" s="231" t="s">
        <v>76</v>
      </c>
      <c r="Y1416" s="232"/>
      <c r="Z1416" s="233" t="s">
        <v>77</v>
      </c>
      <c r="AA1416" s="234"/>
      <c r="AB1416" s="8"/>
      <c r="AC1416" s="231" t="s">
        <v>78</v>
      </c>
      <c r="AD1416" s="232"/>
      <c r="AE1416" s="233" t="s">
        <v>17</v>
      </c>
      <c r="AF1416" s="234"/>
      <c r="AG1416" s="8"/>
      <c r="AH1416" s="231" t="s">
        <v>79</v>
      </c>
      <c r="AI1416" s="232"/>
      <c r="AJ1416" s="233" t="s">
        <v>80</v>
      </c>
      <c r="AK1416" s="234"/>
      <c r="AL1416" s="8"/>
      <c r="AM1416" s="35" t="s">
        <v>82</v>
      </c>
      <c r="AO1416" s="147" t="s">
        <v>83</v>
      </c>
      <c r="AP1416" s="4"/>
      <c r="AQ1416" s="44"/>
      <c r="AR1416" s="44"/>
      <c r="AS1416" s="44"/>
      <c r="AT1416" s="44"/>
    </row>
    <row r="1417" spans="2:46" ht="18.649999999999999" customHeight="1" thickTop="1" thickBot="1">
      <c r="B1417" s="55">
        <v>4.0599999999999996</v>
      </c>
      <c r="D1417" s="37">
        <v>1</v>
      </c>
      <c r="E1417" s="38">
        <v>0</v>
      </c>
      <c r="F1417" s="39">
        <v>0</v>
      </c>
      <c r="G1417" s="40">
        <f t="shared" ref="G1417" si="4616">-1/($E$8*$B1417)</f>
        <v>-0.15743349753694583</v>
      </c>
      <c r="I1417" s="37">
        <v>1</v>
      </c>
      <c r="J1417" s="41">
        <v>0</v>
      </c>
      <c r="K1417" s="39">
        <v>0</v>
      </c>
      <c r="L1417" s="40">
        <v>0</v>
      </c>
      <c r="N1417" s="37">
        <f t="shared" ref="N1417" si="4617">D1417*I1417+F1417*I1420-E1417*J1417-G1417*J1420</f>
        <v>0.95745922291929408</v>
      </c>
      <c r="O1417" s="41">
        <f t="shared" ref="O1417" si="4618">(D1417*J1417+E1417*I1417+F1417*J1420+G1417*I1420)</f>
        <v>0</v>
      </c>
      <c r="P1417" s="39">
        <f t="shared" ref="P1417" si="4619">D1417*K1417+F1417*K1420-E1417*L1417-G1417*L1420</f>
        <v>0</v>
      </c>
      <c r="Q1417" s="40">
        <f t="shared" ref="Q1417" si="4620">(D1417*L1417+E1417*K1417+F1417*L1420+G1417*K1420)</f>
        <v>-0.15743349753694583</v>
      </c>
      <c r="S1417" s="37">
        <v>1</v>
      </c>
      <c r="T1417" s="38">
        <v>0</v>
      </c>
      <c r="U1417" s="39">
        <v>0</v>
      </c>
      <c r="V1417" s="40">
        <f t="shared" ref="V1417" si="4621">-1/($T$8*$B1417)</f>
        <v>-0.30832019704433494</v>
      </c>
      <c r="X1417" s="37">
        <f t="shared" ref="X1417" si="4622">N1417*S1417+P1417*S1420-O1417*T1417-Q1417*T1420</f>
        <v>0.95745922291929408</v>
      </c>
      <c r="Y1417" s="41">
        <f t="shared" ref="Y1417" si="4623">(N1417*T1417+O1417*S1417+P1417*T1420+Q1417*S1420)</f>
        <v>0</v>
      </c>
      <c r="Z1417" s="39">
        <f t="shared" ref="Z1417" si="4624">N1417*U1417+P1417*U1420-O1417*V1417-Q1417*V1420</f>
        <v>0</v>
      </c>
      <c r="AA1417" s="40">
        <f t="shared" ref="AA1417" si="4625">(N1417*V1417+O1417*U1417+P1417*V1420+Q1417*U1420)</f>
        <v>-0.45263751380933837</v>
      </c>
      <c r="AB1417" s="8"/>
      <c r="AC1417" s="37">
        <v>1</v>
      </c>
      <c r="AD1417" s="38">
        <v>0</v>
      </c>
      <c r="AE1417" s="39">
        <v>0</v>
      </c>
      <c r="AF1417" s="40">
        <v>0</v>
      </c>
      <c r="AH1417" s="37">
        <f>X1417*AC1417+Z1417*AC1420-Y1417*AD1417-AA1417*AD1420</f>
        <v>0.86738324280051204</v>
      </c>
      <c r="AI1417" s="41">
        <f>(X1417*AD1417+Y1417*AC1417+Z1417*AD1420+AA1417*AC1420)</f>
        <v>0</v>
      </c>
      <c r="AJ1417" s="39">
        <f>X1417*AE1417+Z1417*AE1420-Y1417*AF1417-AA1417*AF1420</f>
        <v>0</v>
      </c>
      <c r="AK1417" s="40">
        <f>(X1417*AF1417+Y1417*AE1417+Z1417*AF1420+AA1417*AE1420)</f>
        <v>-0.45263751380933837</v>
      </c>
      <c r="AL1417" s="8"/>
      <c r="AM1417" s="43">
        <f t="shared" ref="AM1417" si="4626">20*LOG((2*$AH$8)/(($AH$8*AH1417+AJ1417+$AH$8*AH1420+AJ1420)^2+($AH$8*AI1417+AK1417+$AH$8*AI1420+AK1420)^2)^0.5)</f>
        <v>-2.6385233808307387E-3</v>
      </c>
      <c r="AO1417" s="148">
        <f t="shared" ref="AO1417" si="4627">((AH1417^2+AI1417^2)/(AH1420^2+AI1420^2))^0.5</f>
        <v>1.9162874513457373</v>
      </c>
      <c r="AP1417" s="4"/>
      <c r="AQ1417" s="44"/>
      <c r="AR1417" s="44"/>
      <c r="AS1417" s="44"/>
      <c r="AT1417" s="44"/>
    </row>
    <row r="1418" spans="2:46" ht="18.649999999999999" customHeight="1" thickBot="1">
      <c r="D1418" s="45"/>
      <c r="G1418" s="46"/>
      <c r="I1418" s="45"/>
      <c r="L1418" s="46"/>
      <c r="N1418" s="45"/>
      <c r="Q1418" s="46"/>
      <c r="S1418" s="45"/>
      <c r="V1418" s="46"/>
      <c r="X1418" s="45"/>
      <c r="AA1418" s="46"/>
      <c r="AC1418" s="45"/>
      <c r="AF1418" s="46"/>
      <c r="AH1418" s="45"/>
      <c r="AK1418" s="46"/>
      <c r="AO1418" s="149"/>
      <c r="AP1418" s="149"/>
      <c r="AQ1418" s="44"/>
      <c r="AR1418" s="44"/>
      <c r="AS1418" s="44"/>
      <c r="AT1418" s="44"/>
    </row>
    <row r="1419" spans="2:46" ht="18.649999999999999" customHeight="1" thickBot="1">
      <c r="D1419" s="227" t="s">
        <v>70</v>
      </c>
      <c r="E1419" s="228"/>
      <c r="F1419" s="229" t="s">
        <v>71</v>
      </c>
      <c r="G1419" s="230"/>
      <c r="H1419" s="203"/>
      <c r="I1419" s="231" t="s">
        <v>15</v>
      </c>
      <c r="J1419" s="232"/>
      <c r="K1419" s="233" t="s">
        <v>16</v>
      </c>
      <c r="L1419" s="234"/>
      <c r="M1419" s="30"/>
      <c r="N1419" s="231" t="s">
        <v>72</v>
      </c>
      <c r="O1419" s="232"/>
      <c r="P1419" s="233" t="s">
        <v>73</v>
      </c>
      <c r="Q1419" s="234"/>
      <c r="R1419" s="30"/>
      <c r="S1419" s="227" t="s">
        <v>74</v>
      </c>
      <c r="T1419" s="228"/>
      <c r="U1419" s="229" t="s">
        <v>75</v>
      </c>
      <c r="V1419" s="230"/>
      <c r="W1419" s="8"/>
      <c r="X1419" s="231" t="s">
        <v>76</v>
      </c>
      <c r="Y1419" s="232"/>
      <c r="Z1419" s="233" t="s">
        <v>77</v>
      </c>
      <c r="AA1419" s="234"/>
      <c r="AB1419" s="8"/>
      <c r="AC1419" s="231" t="s">
        <v>78</v>
      </c>
      <c r="AD1419" s="232"/>
      <c r="AE1419" s="233" t="s">
        <v>17</v>
      </c>
      <c r="AF1419" s="234"/>
      <c r="AG1419" s="8"/>
      <c r="AH1419" s="231" t="s">
        <v>79</v>
      </c>
      <c r="AI1419" s="232"/>
      <c r="AJ1419" s="233" t="s">
        <v>80</v>
      </c>
      <c r="AK1419" s="234"/>
      <c r="AL1419" s="8"/>
      <c r="AM1419" s="52" t="s">
        <v>84</v>
      </c>
      <c r="AO1419" s="150" t="s">
        <v>85</v>
      </c>
      <c r="AP1419" s="149"/>
      <c r="AQ1419" s="44"/>
      <c r="AR1419" s="44"/>
      <c r="AS1419" s="44"/>
      <c r="AT1419" s="44"/>
    </row>
    <row r="1420" spans="2:46" ht="18.649999999999999" customHeight="1" thickTop="1" thickBot="1">
      <c r="D1420" s="37">
        <v>0</v>
      </c>
      <c r="E1420" s="41">
        <v>0</v>
      </c>
      <c r="F1420" s="39">
        <v>1</v>
      </c>
      <c r="G1420" s="40">
        <v>0</v>
      </c>
      <c r="I1420" s="37">
        <v>0</v>
      </c>
      <c r="J1420" s="41">
        <f t="shared" ref="J1420" si="4628">IF(0=(1-$J$8*$K$8*$B1417^2),10^14,$B1417*$K$8/(1-$J$8*$K$8*$B1417^2))</f>
        <v>-0.27021426663485387</v>
      </c>
      <c r="K1420" s="39">
        <v>1</v>
      </c>
      <c r="L1420" s="40">
        <v>0</v>
      </c>
      <c r="N1420" s="37">
        <f t="shared" ref="N1420" si="4629">D1420*I1417+F1420*I1420-E1420*J1417-G1420*J1420</f>
        <v>0</v>
      </c>
      <c r="O1420" s="41">
        <f t="shared" ref="O1420" si="4630">(D1420*J1417+E1420*I1417+F1420*J1420+G1420*I1420)</f>
        <v>-0.27021426663485387</v>
      </c>
      <c r="P1420" s="39">
        <f t="shared" ref="P1420" si="4631">D1420*K1417+F1420*K1420-E1420*L1417-G1420*L1420</f>
        <v>1</v>
      </c>
      <c r="Q1420" s="40">
        <f t="shared" ref="Q1420" si="4632">(D1420*L1417+E1420*K1417+F1420*L1420+G1420*K1420)</f>
        <v>0</v>
      </c>
      <c r="S1420" s="37">
        <v>0</v>
      </c>
      <c r="T1420" s="41">
        <v>0</v>
      </c>
      <c r="U1420" s="39">
        <v>1</v>
      </c>
      <c r="V1420" s="40">
        <v>0</v>
      </c>
      <c r="X1420" s="37">
        <f t="shared" ref="X1420" si="4633">N1420*S1417+P1420*S1420-O1420*T1417-Q1420*T1420</f>
        <v>0</v>
      </c>
      <c r="Y1420" s="41">
        <f t="shared" ref="Y1420" si="4634">(N1420*T1417+O1420*S1417+P1420*T1420+Q1420*S1420)</f>
        <v>-0.27021426663485387</v>
      </c>
      <c r="Z1420" s="39">
        <f t="shared" ref="Z1420" si="4635">N1420*U1417+P1420*U1420-O1420*V1417-Q1420*V1420</f>
        <v>0.91668748406695144</v>
      </c>
      <c r="AA1420" s="40">
        <f t="shared" ref="AA1420" si="4636">(N1420*V1417+O1420*U1417+P1420*V1420+Q1420*U1420)</f>
        <v>0</v>
      </c>
      <c r="AB1420" s="8"/>
      <c r="AC1420" s="37">
        <v>0</v>
      </c>
      <c r="AD1420" s="40">
        <f>-1/($AD$8*$B1417)</f>
        <v>-0.1990024630541872</v>
      </c>
      <c r="AE1420" s="39">
        <v>1</v>
      </c>
      <c r="AF1420" s="40">
        <v>0</v>
      </c>
      <c r="AH1420" s="37">
        <f>X1420*AC1417+Z1420*AC1420-Y1420*AD1417-AA1420*AD1420</f>
        <v>0</v>
      </c>
      <c r="AI1420" s="41">
        <f>(X1420*AD1417+Y1420*AC1417+Z1420*AD1420+AA1420*AC1420)</f>
        <v>-0.45263733381512317</v>
      </c>
      <c r="AJ1420" s="39">
        <f>X1420*AE1417+Z1420*AE1420-Y1420*AF1417-AA1420*AF1420</f>
        <v>0.91668748406695144</v>
      </c>
      <c r="AK1420" s="40">
        <f>(X1420*AF1417+Y1420*AE1417+Z1420*AF1420+AA1420*AE1420)</f>
        <v>0</v>
      </c>
      <c r="AL1420" s="8"/>
      <c r="AM1420" s="54">
        <f t="shared" ref="AM1420" si="4637">(180/PI())*ATAN(-1*(($AH1408*AI1417+AK1417+$AH$8*AI1420+AK1420)/($AH$8*AH1417+AJ1417+$AH$8*AH1420+AJ1420)))</f>
        <v>26.904191403211478</v>
      </c>
      <c r="AO1420" s="151">
        <f t="shared" ref="AO1420" si="4638">20*LOG(((($AH$8*AH1417+AJ1417-$AH$8*AH1420-AJ1420)^2+($AH$8*AI1417+AK1417-$AH$8*AI1420-AK1420)^2)/(($AH$8*AH1417+AJ1417+$AH$8*AH1420+AJ1420)^2+($AH$8*AI1417+AK1417+$AH$8*AI1420+AK1420)^2))^0.5)</f>
        <v>-32.165552838326192</v>
      </c>
      <c r="AP1420" s="149"/>
      <c r="AQ1420" s="44"/>
      <c r="AR1420" s="44"/>
      <c r="AS1420" s="44"/>
      <c r="AT1420" s="44"/>
    </row>
    <row r="1421" spans="2:46" ht="18.649999999999999" customHeight="1">
      <c r="AO1421" s="48"/>
    </row>
    <row r="1422" spans="2:46" ht="18.649999999999999" customHeight="1" thickBot="1">
      <c r="E1422" s="29" t="s">
        <v>9</v>
      </c>
      <c r="J1422" s="29" t="s">
        <v>10</v>
      </c>
      <c r="O1422" s="29" t="s">
        <v>11</v>
      </c>
      <c r="T1422" s="29" t="s">
        <v>12</v>
      </c>
      <c r="Y1422" s="29" t="s">
        <v>13</v>
      </c>
      <c r="AD1422" s="29" t="s">
        <v>12</v>
      </c>
      <c r="AI1422" s="29" t="s">
        <v>81</v>
      </c>
    </row>
    <row r="1423" spans="2:46" ht="18.649999999999999" customHeight="1" thickBot="1">
      <c r="B1423" s="28"/>
      <c r="D1423" s="227" t="s">
        <v>70</v>
      </c>
      <c r="E1423" s="228"/>
      <c r="F1423" s="229" t="s">
        <v>71</v>
      </c>
      <c r="G1423" s="230"/>
      <c r="H1423" s="203"/>
      <c r="I1423" s="231" t="s">
        <v>15</v>
      </c>
      <c r="J1423" s="232"/>
      <c r="K1423" s="233" t="s">
        <v>16</v>
      </c>
      <c r="L1423" s="234"/>
      <c r="M1423" s="30"/>
      <c r="N1423" s="231" t="s">
        <v>72</v>
      </c>
      <c r="O1423" s="232"/>
      <c r="P1423" s="233" t="s">
        <v>73</v>
      </c>
      <c r="Q1423" s="234"/>
      <c r="R1423" s="30"/>
      <c r="S1423" s="227" t="s">
        <v>74</v>
      </c>
      <c r="T1423" s="228"/>
      <c r="U1423" s="229" t="s">
        <v>75</v>
      </c>
      <c r="V1423" s="230"/>
      <c r="W1423" s="8"/>
      <c r="X1423" s="231" t="s">
        <v>76</v>
      </c>
      <c r="Y1423" s="232"/>
      <c r="Z1423" s="233" t="s">
        <v>77</v>
      </c>
      <c r="AA1423" s="234"/>
      <c r="AB1423" s="8"/>
      <c r="AC1423" s="231" t="s">
        <v>78</v>
      </c>
      <c r="AD1423" s="232"/>
      <c r="AE1423" s="233" t="s">
        <v>17</v>
      </c>
      <c r="AF1423" s="234"/>
      <c r="AG1423" s="8"/>
      <c r="AH1423" s="231" t="s">
        <v>79</v>
      </c>
      <c r="AI1423" s="232"/>
      <c r="AJ1423" s="233" t="s">
        <v>80</v>
      </c>
      <c r="AK1423" s="234"/>
      <c r="AL1423" s="8"/>
      <c r="AM1423" s="35" t="s">
        <v>82</v>
      </c>
      <c r="AO1423" s="147" t="s">
        <v>83</v>
      </c>
      <c r="AP1423" s="4"/>
      <c r="AQ1423" s="44"/>
      <c r="AR1423" s="44"/>
      <c r="AS1423" s="44"/>
      <c r="AT1423" s="44"/>
    </row>
    <row r="1424" spans="2:46" ht="18.649999999999999" customHeight="1" thickTop="1" thickBot="1">
      <c r="B1424" s="55">
        <v>4.08</v>
      </c>
      <c r="D1424" s="37">
        <v>1</v>
      </c>
      <c r="E1424" s="38">
        <v>0</v>
      </c>
      <c r="F1424" s="39">
        <v>0</v>
      </c>
      <c r="G1424" s="40">
        <f t="shared" ref="G1424" si="4639">-1/($E$8*$B1424)</f>
        <v>-0.15666176470588233</v>
      </c>
      <c r="I1424" s="37">
        <v>1</v>
      </c>
      <c r="J1424" s="41">
        <v>0</v>
      </c>
      <c r="K1424" s="39">
        <v>0</v>
      </c>
      <c r="L1424" s="40">
        <v>0</v>
      </c>
      <c r="N1424" s="37">
        <f t="shared" ref="N1424" si="4640">D1424*I1424+F1424*I1427-E1424*J1424-G1424*J1427</f>
        <v>0.95788061483371401</v>
      </c>
      <c r="O1424" s="41">
        <f t="shared" ref="O1424" si="4641">(D1424*J1424+E1424*I1424+F1424*J1427+G1424*I1427)</f>
        <v>0</v>
      </c>
      <c r="P1424" s="39">
        <f t="shared" ref="P1424" si="4642">D1424*K1424+F1424*K1427-E1424*L1424-G1424*L1427</f>
        <v>0</v>
      </c>
      <c r="Q1424" s="40">
        <f t="shared" ref="Q1424" si="4643">(D1424*L1424+E1424*K1424+F1424*L1427+G1424*K1427)</f>
        <v>-0.15666176470588233</v>
      </c>
      <c r="S1424" s="37">
        <v>1</v>
      </c>
      <c r="T1424" s="38">
        <v>0</v>
      </c>
      <c r="U1424" s="39">
        <v>0</v>
      </c>
      <c r="V1424" s="40">
        <f t="shared" ref="V1424" si="4644">-1/($T$8*$B1424)</f>
        <v>-0.30680882352941174</v>
      </c>
      <c r="X1424" s="37">
        <f t="shared" ref="X1424" si="4645">N1424*S1424+P1424*S1427-O1424*T1424-Q1424*T1427</f>
        <v>0.95788061483371401</v>
      </c>
      <c r="Y1424" s="41">
        <f t="shared" ref="Y1424" si="4646">(N1424*T1424+O1424*S1424+P1424*T1427+Q1424*S1427)</f>
        <v>0</v>
      </c>
      <c r="Z1424" s="39">
        <f t="shared" ref="Z1424" si="4647">N1424*U1424+P1424*U1427-O1424*V1424-Q1424*V1427</f>
        <v>0</v>
      </c>
      <c r="AA1424" s="40">
        <f t="shared" ref="AA1424" si="4648">(N1424*V1424+O1424*U1424+P1424*V1427+Q1424*U1427)</f>
        <v>-0.45054798922464373</v>
      </c>
      <c r="AB1424" s="8"/>
      <c r="AC1424" s="37">
        <v>1</v>
      </c>
      <c r="AD1424" s="38">
        <v>0</v>
      </c>
      <c r="AE1424" s="39">
        <v>0</v>
      </c>
      <c r="AF1424" s="40">
        <v>0</v>
      </c>
      <c r="AH1424" s="37">
        <f>X1424*AC1424+Z1424*AC1427-Y1424*AD1424-AA1424*AD1427</f>
        <v>0.8686599658400741</v>
      </c>
      <c r="AI1424" s="41">
        <f>(X1424*AD1424+Y1424*AC1424+Z1424*AD1427+AA1424*AC1427)</f>
        <v>0</v>
      </c>
      <c r="AJ1424" s="39">
        <f>X1424*AE1424+Z1424*AE1427-Y1424*AF1424-AA1424*AF1427</f>
        <v>0</v>
      </c>
      <c r="AK1424" s="40">
        <f>(X1424*AF1424+Y1424*AE1424+Z1424*AF1427+AA1424*AE1427)</f>
        <v>-0.45054798922464373</v>
      </c>
      <c r="AL1424" s="8"/>
      <c r="AM1424" s="43">
        <f t="shared" ref="AM1424" si="4649">20*LOG((2*$AH$8)/(($AH$8*AH1424+AJ1424+$AH$8*AH1427+AJ1427)^2+($AH$8*AI1424+AK1424+$AH$8*AI1427+AK1427)^2)^0.5)</f>
        <v>-2.5904387805043773E-3</v>
      </c>
      <c r="AO1424" s="148">
        <f t="shared" ref="AO1424" si="4650">((AH1424^2+AI1424^2)/(AH1427^2+AI1427^2))^0.5</f>
        <v>1.9280083998233</v>
      </c>
      <c r="AP1424" s="4"/>
      <c r="AQ1424" s="44"/>
      <c r="AR1424" s="44"/>
      <c r="AS1424" s="44"/>
      <c r="AT1424" s="44"/>
    </row>
    <row r="1425" spans="2:46" ht="18.649999999999999" customHeight="1" thickBot="1">
      <c r="D1425" s="45"/>
      <c r="G1425" s="46"/>
      <c r="I1425" s="45"/>
      <c r="L1425" s="46"/>
      <c r="N1425" s="45"/>
      <c r="Q1425" s="46"/>
      <c r="S1425" s="45"/>
      <c r="V1425" s="46"/>
      <c r="X1425" s="45"/>
      <c r="AA1425" s="46"/>
      <c r="AC1425" s="45"/>
      <c r="AF1425" s="46"/>
      <c r="AH1425" s="45"/>
      <c r="AK1425" s="46"/>
      <c r="AO1425" s="149"/>
      <c r="AP1425" s="149"/>
      <c r="AQ1425" s="44"/>
      <c r="AR1425" s="44"/>
      <c r="AS1425" s="44"/>
      <c r="AT1425" s="44"/>
    </row>
    <row r="1426" spans="2:46" ht="18.649999999999999" customHeight="1" thickBot="1">
      <c r="D1426" s="227" t="s">
        <v>70</v>
      </c>
      <c r="E1426" s="228"/>
      <c r="F1426" s="229" t="s">
        <v>71</v>
      </c>
      <c r="G1426" s="230"/>
      <c r="H1426" s="203"/>
      <c r="I1426" s="231" t="s">
        <v>15</v>
      </c>
      <c r="J1426" s="232"/>
      <c r="K1426" s="233" t="s">
        <v>16</v>
      </c>
      <c r="L1426" s="234"/>
      <c r="M1426" s="30"/>
      <c r="N1426" s="231" t="s">
        <v>72</v>
      </c>
      <c r="O1426" s="232"/>
      <c r="P1426" s="233" t="s">
        <v>73</v>
      </c>
      <c r="Q1426" s="234"/>
      <c r="R1426" s="30"/>
      <c r="S1426" s="227" t="s">
        <v>74</v>
      </c>
      <c r="T1426" s="228"/>
      <c r="U1426" s="229" t="s">
        <v>75</v>
      </c>
      <c r="V1426" s="230"/>
      <c r="W1426" s="8"/>
      <c r="X1426" s="231" t="s">
        <v>76</v>
      </c>
      <c r="Y1426" s="232"/>
      <c r="Z1426" s="233" t="s">
        <v>77</v>
      </c>
      <c r="AA1426" s="234"/>
      <c r="AB1426" s="8"/>
      <c r="AC1426" s="231" t="s">
        <v>78</v>
      </c>
      <c r="AD1426" s="232"/>
      <c r="AE1426" s="233" t="s">
        <v>17</v>
      </c>
      <c r="AF1426" s="234"/>
      <c r="AG1426" s="8"/>
      <c r="AH1426" s="231" t="s">
        <v>79</v>
      </c>
      <c r="AI1426" s="232"/>
      <c r="AJ1426" s="233" t="s">
        <v>80</v>
      </c>
      <c r="AK1426" s="234"/>
      <c r="AL1426" s="8"/>
      <c r="AM1426" s="52" t="s">
        <v>84</v>
      </c>
      <c r="AO1426" s="150" t="s">
        <v>85</v>
      </c>
      <c r="AP1426" s="149"/>
      <c r="AQ1426" s="44"/>
      <c r="AR1426" s="44"/>
      <c r="AS1426" s="44"/>
      <c r="AT1426" s="44"/>
    </row>
    <row r="1427" spans="2:46" ht="18.649999999999999" customHeight="1" thickTop="1" thickBot="1">
      <c r="D1427" s="37">
        <v>0</v>
      </c>
      <c r="E1427" s="41">
        <v>0</v>
      </c>
      <c r="F1427" s="39">
        <v>1</v>
      </c>
      <c r="G1427" s="40">
        <v>0</v>
      </c>
      <c r="I1427" s="37">
        <v>0</v>
      </c>
      <c r="J1427" s="41">
        <f t="shared" ref="J1427" si="4651">IF(0=(1-$J$8*$K$8*$B1424^2),10^14,$B1424*$K$8/(1-$J$8*$K$8*$B1424^2))</f>
        <v>-0.26885555161057417</v>
      </c>
      <c r="K1427" s="39">
        <v>1</v>
      </c>
      <c r="L1427" s="40">
        <v>0</v>
      </c>
      <c r="N1427" s="37">
        <f t="shared" ref="N1427" si="4652">D1427*I1424+F1427*I1427-E1427*J1424-G1427*J1427</f>
        <v>0</v>
      </c>
      <c r="O1427" s="41">
        <f t="shared" ref="O1427" si="4653">(D1427*J1424+E1427*I1424+F1427*J1427+G1427*I1427)</f>
        <v>-0.26885555161057417</v>
      </c>
      <c r="P1427" s="39">
        <f t="shared" ref="P1427" si="4654">D1427*K1424+F1427*K1427-E1427*L1424-G1427*L1427</f>
        <v>1</v>
      </c>
      <c r="Q1427" s="40">
        <f t="shared" ref="Q1427" si="4655">(D1427*L1424+E1427*K1424+F1427*L1427+G1427*K1427)</f>
        <v>0</v>
      </c>
      <c r="S1427" s="37">
        <v>0</v>
      </c>
      <c r="T1427" s="41">
        <v>0</v>
      </c>
      <c r="U1427" s="39">
        <v>1</v>
      </c>
      <c r="V1427" s="40">
        <v>0</v>
      </c>
      <c r="X1427" s="37">
        <f t="shared" ref="X1427" si="4656">N1427*S1424+P1427*S1427-O1427*T1424-Q1427*T1427</f>
        <v>0</v>
      </c>
      <c r="Y1427" s="41">
        <f t="shared" ref="Y1427" si="4657">(N1427*T1424+O1427*S1424+P1427*T1427+Q1427*S1427)</f>
        <v>-0.26885555161057417</v>
      </c>
      <c r="Z1427" s="39">
        <f t="shared" ref="Z1427" si="4658">N1427*U1424+P1427*U1427-O1427*V1424-Q1427*V1427</f>
        <v>0.91751274451100873</v>
      </c>
      <c r="AA1427" s="40">
        <f t="shared" ref="AA1427" si="4659">(N1427*V1424+O1427*U1424+P1427*V1427+Q1427*U1427)</f>
        <v>0</v>
      </c>
      <c r="AB1427" s="8"/>
      <c r="AC1427" s="37">
        <v>0</v>
      </c>
      <c r="AD1427" s="40">
        <f>-1/($AD$8*$B1424)</f>
        <v>-0.19802696078431373</v>
      </c>
      <c r="AE1427" s="39">
        <v>1</v>
      </c>
      <c r="AF1427" s="40">
        <v>0</v>
      </c>
      <c r="AH1427" s="37">
        <f>X1427*AC1424+Z1427*AC1427-Y1427*AD1424-AA1427*AD1427</f>
        <v>0</v>
      </c>
      <c r="AI1427" s="41">
        <f>(X1427*AD1424+Y1427*AC1424+Z1427*AD1427+AA1427*AC1427)</f>
        <v>-0.45054781188696374</v>
      </c>
      <c r="AJ1427" s="39">
        <f>X1427*AE1424+Z1427*AE1427-Y1427*AF1424-AA1427*AF1427</f>
        <v>0.91751274451100873</v>
      </c>
      <c r="AK1427" s="40">
        <f>(X1427*AF1424+Y1427*AE1424+Z1427*AF1427+AA1427*AE1427)</f>
        <v>0</v>
      </c>
      <c r="AL1427" s="8"/>
      <c r="AM1427" s="54">
        <f t="shared" ref="AM1427" si="4660">(180/PI())*ATAN(-1*(($AH1415*AI1424+AK1424+$AH$8*AI1427+AK1427)/($AH$8*AH1424+AJ1424+$AH$8*AH1427+AJ1427)))</f>
        <v>26.770220067937956</v>
      </c>
      <c r="AO1427" s="151">
        <f t="shared" ref="AO1427" si="4661">20*LOG(((($AH$8*AH1424+AJ1424-$AH$8*AH1427-AJ1427)^2+($AH$8*AI1424+AK1424-$AH$8*AI1427-AK1427)^2)/(($AH$8*AH1424+AJ1424+$AH$8*AH1427+AJ1427)^2+($AH$8*AI1424+AK1424+$AH$8*AI1427+AK1427)^2))^0.5)</f>
        <v>-32.245404936809251</v>
      </c>
      <c r="AP1427" s="149"/>
      <c r="AQ1427" s="44"/>
      <c r="AR1427" s="44"/>
      <c r="AS1427" s="44"/>
      <c r="AT1427" s="44"/>
    </row>
    <row r="1428" spans="2:46" ht="18.649999999999999" customHeight="1">
      <c r="AO1428" s="48"/>
    </row>
    <row r="1429" spans="2:46" ht="18.649999999999999" customHeight="1" thickBot="1">
      <c r="E1429" s="29" t="s">
        <v>9</v>
      </c>
      <c r="J1429" s="29" t="s">
        <v>10</v>
      </c>
      <c r="O1429" s="29" t="s">
        <v>11</v>
      </c>
      <c r="T1429" s="29" t="s">
        <v>12</v>
      </c>
      <c r="Y1429" s="29" t="s">
        <v>13</v>
      </c>
      <c r="AD1429" s="29" t="s">
        <v>12</v>
      </c>
      <c r="AI1429" s="29" t="s">
        <v>81</v>
      </c>
    </row>
    <row r="1430" spans="2:46" ht="18.649999999999999" customHeight="1" thickBot="1">
      <c r="B1430" s="28"/>
      <c r="D1430" s="227" t="s">
        <v>70</v>
      </c>
      <c r="E1430" s="228"/>
      <c r="F1430" s="229" t="s">
        <v>71</v>
      </c>
      <c r="G1430" s="230"/>
      <c r="H1430" s="203"/>
      <c r="I1430" s="231" t="s">
        <v>15</v>
      </c>
      <c r="J1430" s="232"/>
      <c r="K1430" s="233" t="s">
        <v>16</v>
      </c>
      <c r="L1430" s="234"/>
      <c r="M1430" s="30"/>
      <c r="N1430" s="231" t="s">
        <v>72</v>
      </c>
      <c r="O1430" s="232"/>
      <c r="P1430" s="233" t="s">
        <v>73</v>
      </c>
      <c r="Q1430" s="234"/>
      <c r="R1430" s="30"/>
      <c r="S1430" s="227" t="s">
        <v>74</v>
      </c>
      <c r="T1430" s="228"/>
      <c r="U1430" s="229" t="s">
        <v>75</v>
      </c>
      <c r="V1430" s="230"/>
      <c r="W1430" s="8"/>
      <c r="X1430" s="231" t="s">
        <v>76</v>
      </c>
      <c r="Y1430" s="232"/>
      <c r="Z1430" s="233" t="s">
        <v>77</v>
      </c>
      <c r="AA1430" s="234"/>
      <c r="AB1430" s="8"/>
      <c r="AC1430" s="231" t="s">
        <v>78</v>
      </c>
      <c r="AD1430" s="232"/>
      <c r="AE1430" s="233" t="s">
        <v>17</v>
      </c>
      <c r="AF1430" s="234"/>
      <c r="AG1430" s="8"/>
      <c r="AH1430" s="231" t="s">
        <v>79</v>
      </c>
      <c r="AI1430" s="232"/>
      <c r="AJ1430" s="233" t="s">
        <v>80</v>
      </c>
      <c r="AK1430" s="234"/>
      <c r="AL1430" s="8"/>
      <c r="AM1430" s="35" t="s">
        <v>82</v>
      </c>
      <c r="AO1430" s="147" t="s">
        <v>83</v>
      </c>
      <c r="AP1430" s="4"/>
      <c r="AQ1430" s="44"/>
      <c r="AR1430" s="44"/>
      <c r="AS1430" s="44"/>
      <c r="AT1430" s="44"/>
    </row>
    <row r="1431" spans="2:46" ht="18.649999999999999" customHeight="1" thickTop="1" thickBot="1">
      <c r="B1431" s="55">
        <v>4.0999999999999996</v>
      </c>
      <c r="D1431" s="37">
        <v>1</v>
      </c>
      <c r="E1431" s="38">
        <v>0</v>
      </c>
      <c r="F1431" s="39">
        <v>0</v>
      </c>
      <c r="G1431" s="40">
        <f t="shared" ref="G1431" si="4662">-1/($E$8*$B1431)</f>
        <v>-0.15589756097560975</v>
      </c>
      <c r="I1431" s="37">
        <v>1</v>
      </c>
      <c r="J1431" s="41">
        <v>0</v>
      </c>
      <c r="K1431" s="39">
        <v>0</v>
      </c>
      <c r="L1431" s="40">
        <v>0</v>
      </c>
      <c r="N1431" s="37">
        <f t="shared" ref="N1431" si="4663">D1431*I1431+F1431*I1434-E1431*J1431-G1431*J1434</f>
        <v>0.95829575044420667</v>
      </c>
      <c r="O1431" s="41">
        <f t="shared" ref="O1431" si="4664">(D1431*J1431+E1431*I1431+F1431*J1434+G1431*I1434)</f>
        <v>0</v>
      </c>
      <c r="P1431" s="39">
        <f t="shared" ref="P1431" si="4665">D1431*K1431+F1431*K1434-E1431*L1431-G1431*L1434</f>
        <v>0</v>
      </c>
      <c r="Q1431" s="40">
        <f t="shared" ref="Q1431" si="4666">(D1431*L1431+E1431*K1431+F1431*L1434+G1431*K1434)</f>
        <v>-0.15589756097560975</v>
      </c>
      <c r="S1431" s="37">
        <v>1</v>
      </c>
      <c r="T1431" s="38">
        <v>0</v>
      </c>
      <c r="U1431" s="39">
        <v>0</v>
      </c>
      <c r="V1431" s="40">
        <f t="shared" ref="V1431" si="4667">-1/($T$8*$B1431)</f>
        <v>-0.30531219512195124</v>
      </c>
      <c r="X1431" s="37">
        <f t="shared" ref="X1431" si="4668">N1431*S1431+P1431*S1434-O1431*T1431-Q1431*T1434</f>
        <v>0.95829575044420667</v>
      </c>
      <c r="Y1431" s="41">
        <f t="shared" ref="Y1431" si="4669">(N1431*T1431+O1431*S1431+P1431*T1434+Q1431*S1434)</f>
        <v>0</v>
      </c>
      <c r="Z1431" s="39">
        <f t="shared" ref="Z1431" si="4670">N1431*U1431+P1431*U1434-O1431*V1431-Q1431*V1434</f>
        <v>0</v>
      </c>
      <c r="AA1431" s="40">
        <f t="shared" ref="AA1431" si="4671">(N1431*V1431+O1431*U1431+P1431*V1434+Q1431*U1434)</f>
        <v>-0.44847694011976807</v>
      </c>
      <c r="AB1431" s="8"/>
      <c r="AC1431" s="37">
        <v>1</v>
      </c>
      <c r="AD1431" s="38">
        <v>0</v>
      </c>
      <c r="AE1431" s="39">
        <v>0</v>
      </c>
      <c r="AF1431" s="40">
        <v>0</v>
      </c>
      <c r="AH1431" s="37">
        <f>X1431*AC1431+Z1431*AC1434-Y1431*AD1431-AA1431*AD1434</f>
        <v>0.86991844708572696</v>
      </c>
      <c r="AI1431" s="41">
        <f>(X1431*AD1431+Y1431*AC1431+Z1431*AD1434+AA1431*AC1434)</f>
        <v>0</v>
      </c>
      <c r="AJ1431" s="39">
        <f>X1431*AE1431+Z1431*AE1434-Y1431*AF1431-AA1431*AF1434</f>
        <v>0</v>
      </c>
      <c r="AK1431" s="40">
        <f>(X1431*AF1431+Y1431*AE1431+Z1431*AF1434+AA1431*AE1434)</f>
        <v>-0.44847694011976807</v>
      </c>
      <c r="AL1431" s="8"/>
      <c r="AM1431" s="43">
        <f t="shared" ref="AM1431" si="4672">20*LOG((2*$AH$8)/(($AH$8*AH1431+AJ1431+$AH$8*AH1434+AJ1434)^2+($AH$8*AI1431+AK1431+$AH$8*AI1434+AK1434)^2)^0.5)</f>
        <v>-2.5434251389189963E-3</v>
      </c>
      <c r="AO1431" s="148">
        <f t="shared" ref="AO1431" si="4673">((AH1431^2+AI1431^2)/(AH1434^2+AI1434^2))^0.5</f>
        <v>1.9397179836864888</v>
      </c>
      <c r="AP1431" s="4"/>
      <c r="AQ1431" s="44"/>
      <c r="AR1431" s="44"/>
      <c r="AS1431" s="44"/>
      <c r="AT1431" s="44"/>
    </row>
    <row r="1432" spans="2:46" ht="18.649999999999999" customHeight="1" thickBot="1">
      <c r="D1432" s="45"/>
      <c r="G1432" s="46"/>
      <c r="I1432" s="45"/>
      <c r="L1432" s="46"/>
      <c r="N1432" s="45"/>
      <c r="Q1432" s="46"/>
      <c r="S1432" s="45"/>
      <c r="V1432" s="46"/>
      <c r="X1432" s="45"/>
      <c r="AA1432" s="46"/>
      <c r="AC1432" s="45"/>
      <c r="AF1432" s="46"/>
      <c r="AH1432" s="45"/>
      <c r="AK1432" s="46"/>
      <c r="AO1432" s="149"/>
      <c r="AP1432" s="149"/>
      <c r="AQ1432" s="44"/>
      <c r="AR1432" s="44"/>
      <c r="AS1432" s="44"/>
      <c r="AT1432" s="44"/>
    </row>
    <row r="1433" spans="2:46" ht="18.649999999999999" customHeight="1" thickBot="1">
      <c r="D1433" s="227" t="s">
        <v>70</v>
      </c>
      <c r="E1433" s="228"/>
      <c r="F1433" s="229" t="s">
        <v>71</v>
      </c>
      <c r="G1433" s="230"/>
      <c r="H1433" s="203"/>
      <c r="I1433" s="231" t="s">
        <v>15</v>
      </c>
      <c r="J1433" s="232"/>
      <c r="K1433" s="233" t="s">
        <v>16</v>
      </c>
      <c r="L1433" s="234"/>
      <c r="M1433" s="30"/>
      <c r="N1433" s="231" t="s">
        <v>72</v>
      </c>
      <c r="O1433" s="232"/>
      <c r="P1433" s="233" t="s">
        <v>73</v>
      </c>
      <c r="Q1433" s="234"/>
      <c r="R1433" s="30"/>
      <c r="S1433" s="227" t="s">
        <v>74</v>
      </c>
      <c r="T1433" s="228"/>
      <c r="U1433" s="229" t="s">
        <v>75</v>
      </c>
      <c r="V1433" s="230"/>
      <c r="W1433" s="8"/>
      <c r="X1433" s="231" t="s">
        <v>76</v>
      </c>
      <c r="Y1433" s="232"/>
      <c r="Z1433" s="233" t="s">
        <v>77</v>
      </c>
      <c r="AA1433" s="234"/>
      <c r="AB1433" s="8"/>
      <c r="AC1433" s="231" t="s">
        <v>78</v>
      </c>
      <c r="AD1433" s="232"/>
      <c r="AE1433" s="233" t="s">
        <v>17</v>
      </c>
      <c r="AF1433" s="234"/>
      <c r="AG1433" s="8"/>
      <c r="AH1433" s="231" t="s">
        <v>79</v>
      </c>
      <c r="AI1433" s="232"/>
      <c r="AJ1433" s="233" t="s">
        <v>80</v>
      </c>
      <c r="AK1433" s="234"/>
      <c r="AL1433" s="8"/>
      <c r="AM1433" s="52" t="s">
        <v>84</v>
      </c>
      <c r="AO1433" s="150" t="s">
        <v>85</v>
      </c>
      <c r="AP1433" s="149"/>
      <c r="AQ1433" s="44"/>
      <c r="AR1433" s="44"/>
      <c r="AS1433" s="44"/>
      <c r="AT1433" s="44"/>
    </row>
    <row r="1434" spans="2:46" ht="18.649999999999999" customHeight="1" thickTop="1" thickBot="1">
      <c r="D1434" s="37">
        <v>0</v>
      </c>
      <c r="E1434" s="41">
        <v>0</v>
      </c>
      <c r="F1434" s="39">
        <v>1</v>
      </c>
      <c r="G1434" s="40">
        <v>0</v>
      </c>
      <c r="I1434" s="37">
        <v>0</v>
      </c>
      <c r="J1434" s="41">
        <f t="shared" ref="J1434" si="4674">IF(0=(1-$J$8*$K$8*$B1431^2),10^14,$B1431*$K$8/(1-$J$8*$K$8*$B1431^2))</f>
        <v>-0.2675105966687828</v>
      </c>
      <c r="K1434" s="39">
        <v>1</v>
      </c>
      <c r="L1434" s="40">
        <v>0</v>
      </c>
      <c r="N1434" s="37">
        <f t="shared" ref="N1434" si="4675">D1434*I1431+F1434*I1434-E1434*J1431-G1434*J1434</f>
        <v>0</v>
      </c>
      <c r="O1434" s="41">
        <f t="shared" ref="O1434" si="4676">(D1434*J1431+E1434*I1431+F1434*J1434+G1434*I1434)</f>
        <v>-0.2675105966687828</v>
      </c>
      <c r="P1434" s="39">
        <f t="shared" ref="P1434" si="4677">D1434*K1431+F1434*K1434-E1434*L1431-G1434*L1434</f>
        <v>1</v>
      </c>
      <c r="Q1434" s="40">
        <f t="shared" ref="Q1434" si="4678">(D1434*L1431+E1434*K1431+F1434*L1434+G1434*K1434)</f>
        <v>0</v>
      </c>
      <c r="S1434" s="37">
        <v>0</v>
      </c>
      <c r="T1434" s="41">
        <v>0</v>
      </c>
      <c r="U1434" s="39">
        <v>1</v>
      </c>
      <c r="V1434" s="40">
        <v>0</v>
      </c>
      <c r="X1434" s="37">
        <f t="shared" ref="X1434" si="4679">N1434*S1431+P1434*S1434-O1434*T1431-Q1434*T1434</f>
        <v>0</v>
      </c>
      <c r="Y1434" s="41">
        <f t="shared" ref="Y1434" si="4680">(N1434*T1431+O1434*S1431+P1434*T1434+Q1434*S1434)</f>
        <v>-0.2675105966687828</v>
      </c>
      <c r="Z1434" s="39">
        <f t="shared" ref="Z1434" si="4681">N1434*U1431+P1434*U1434-O1434*V1431-Q1434*V1434</f>
        <v>0.91832575251267101</v>
      </c>
      <c r="AA1434" s="40">
        <f t="shared" ref="AA1434" si="4682">(N1434*V1431+O1434*U1431+P1434*V1434+Q1434*U1434)</f>
        <v>0</v>
      </c>
      <c r="AB1434" s="8"/>
      <c r="AC1434" s="37">
        <v>0</v>
      </c>
      <c r="AD1434" s="40">
        <f>-1/($AD$8*$B1431)</f>
        <v>-0.19706097560975611</v>
      </c>
      <c r="AE1434" s="39">
        <v>1</v>
      </c>
      <c r="AF1434" s="40">
        <v>0</v>
      </c>
      <c r="AH1434" s="37">
        <f>X1434*AC1431+Z1434*AC1434-Y1434*AD1431-AA1434*AD1434</f>
        <v>0</v>
      </c>
      <c r="AI1434" s="41">
        <f>(X1434*AD1431+Y1434*AC1431+Z1434*AD1434+AA1434*AC1434)</f>
        <v>-0.44847676538649317</v>
      </c>
      <c r="AJ1434" s="39">
        <f>X1434*AE1431+Z1434*AE1434-Y1434*AF1431-AA1434*AF1434</f>
        <v>0.91832575251267101</v>
      </c>
      <c r="AK1434" s="40">
        <f>(X1434*AF1431+Y1434*AE1431+Z1434*AF1434+AA1434*AE1434)</f>
        <v>0</v>
      </c>
      <c r="AL1434" s="8"/>
      <c r="AM1434" s="54">
        <f t="shared" ref="AM1434" si="4683">(180/PI())*ATAN(-1*(($AH1422*AI1431+AK1431+$AH$8*AI1434+AK1434)/($AH$8*AH1431+AJ1431+$AH$8*AH1434+AJ1434)))</f>
        <v>26.637585465346923</v>
      </c>
      <c r="AO1434" s="151">
        <f t="shared" ref="AO1434" si="4684">20*LOG(((($AH$8*AH1431+AJ1431-$AH$8*AH1434-AJ1434)^2+($AH$8*AI1431+AK1431-$AH$8*AI1434-AK1434)^2)/(($AH$8*AH1431+AJ1431+$AH$8*AH1434+AJ1434)^2+($AH$8*AI1431+AK1431+$AH$8*AI1434+AK1434)^2))^0.5)</f>
        <v>-32.324925168617533</v>
      </c>
      <c r="AP1434" s="149"/>
      <c r="AQ1434" s="44"/>
      <c r="AR1434" s="44"/>
      <c r="AS1434" s="44"/>
      <c r="AT1434" s="44"/>
    </row>
    <row r="1435" spans="2:46" ht="18.649999999999999" customHeight="1">
      <c r="AO1435" s="48"/>
    </row>
    <row r="1436" spans="2:46" ht="18.649999999999999" customHeight="1" thickBot="1">
      <c r="E1436" s="29" t="s">
        <v>9</v>
      </c>
      <c r="J1436" s="29" t="s">
        <v>10</v>
      </c>
      <c r="O1436" s="29" t="s">
        <v>11</v>
      </c>
      <c r="T1436" s="29" t="s">
        <v>12</v>
      </c>
      <c r="Y1436" s="29" t="s">
        <v>13</v>
      </c>
      <c r="AD1436" s="29" t="s">
        <v>12</v>
      </c>
      <c r="AI1436" s="29" t="s">
        <v>81</v>
      </c>
    </row>
    <row r="1437" spans="2:46" ht="18.649999999999999" customHeight="1" thickBot="1">
      <c r="B1437" s="28"/>
      <c r="D1437" s="227" t="s">
        <v>70</v>
      </c>
      <c r="E1437" s="228"/>
      <c r="F1437" s="229" t="s">
        <v>71</v>
      </c>
      <c r="G1437" s="230"/>
      <c r="H1437" s="203"/>
      <c r="I1437" s="231" t="s">
        <v>15</v>
      </c>
      <c r="J1437" s="232"/>
      <c r="K1437" s="233" t="s">
        <v>16</v>
      </c>
      <c r="L1437" s="234"/>
      <c r="M1437" s="30"/>
      <c r="N1437" s="231" t="s">
        <v>72</v>
      </c>
      <c r="O1437" s="232"/>
      <c r="P1437" s="233" t="s">
        <v>73</v>
      </c>
      <c r="Q1437" s="234"/>
      <c r="R1437" s="30"/>
      <c r="S1437" s="227" t="s">
        <v>74</v>
      </c>
      <c r="T1437" s="228"/>
      <c r="U1437" s="229" t="s">
        <v>75</v>
      </c>
      <c r="V1437" s="230"/>
      <c r="W1437" s="8"/>
      <c r="X1437" s="231" t="s">
        <v>76</v>
      </c>
      <c r="Y1437" s="232"/>
      <c r="Z1437" s="233" t="s">
        <v>77</v>
      </c>
      <c r="AA1437" s="234"/>
      <c r="AB1437" s="8"/>
      <c r="AC1437" s="231" t="s">
        <v>78</v>
      </c>
      <c r="AD1437" s="232"/>
      <c r="AE1437" s="233" t="s">
        <v>17</v>
      </c>
      <c r="AF1437" s="234"/>
      <c r="AG1437" s="8"/>
      <c r="AH1437" s="231" t="s">
        <v>79</v>
      </c>
      <c r="AI1437" s="232"/>
      <c r="AJ1437" s="233" t="s">
        <v>80</v>
      </c>
      <c r="AK1437" s="234"/>
      <c r="AL1437" s="8"/>
      <c r="AM1437" s="35" t="s">
        <v>82</v>
      </c>
      <c r="AO1437" s="147" t="s">
        <v>83</v>
      </c>
      <c r="AP1437" s="4"/>
      <c r="AQ1437" s="44"/>
      <c r="AR1437" s="44"/>
      <c r="AS1437" s="44"/>
      <c r="AT1437" s="44"/>
    </row>
    <row r="1438" spans="2:46" ht="18.649999999999999" customHeight="1" thickTop="1" thickBot="1">
      <c r="B1438" s="55">
        <v>4.12</v>
      </c>
      <c r="D1438" s="37">
        <v>1</v>
      </c>
      <c r="E1438" s="38">
        <v>0</v>
      </c>
      <c r="F1438" s="39">
        <v>0</v>
      </c>
      <c r="G1438" s="40">
        <f t="shared" ref="G1438" si="4685">-1/($E$8*$B1438)</f>
        <v>-0.15514077669902912</v>
      </c>
      <c r="I1438" s="37">
        <v>1</v>
      </c>
      <c r="J1438" s="41">
        <v>0</v>
      </c>
      <c r="K1438" s="39">
        <v>0</v>
      </c>
      <c r="L1438" s="40">
        <v>0</v>
      </c>
      <c r="N1438" s="37">
        <f t="shared" ref="N1438" si="4686">D1438*I1438+F1438*I1441-E1438*J1438-G1438*J1441</f>
        <v>0.95870475349056694</v>
      </c>
      <c r="O1438" s="41">
        <f t="shared" ref="O1438" si="4687">(D1438*J1438+E1438*I1438+F1438*J1441+G1438*I1441)</f>
        <v>0</v>
      </c>
      <c r="P1438" s="39">
        <f t="shared" ref="P1438" si="4688">D1438*K1438+F1438*K1441-E1438*L1438-G1438*L1441</f>
        <v>0</v>
      </c>
      <c r="Q1438" s="40">
        <f t="shared" ref="Q1438" si="4689">(D1438*L1438+E1438*K1438+F1438*L1441+G1438*K1441)</f>
        <v>-0.15514077669902912</v>
      </c>
      <c r="S1438" s="37">
        <v>1</v>
      </c>
      <c r="T1438" s="38">
        <v>0</v>
      </c>
      <c r="U1438" s="39">
        <v>0</v>
      </c>
      <c r="V1438" s="40">
        <f t="shared" ref="V1438" si="4690">-1/($T$8*$B1438)</f>
        <v>-0.30383009708737857</v>
      </c>
      <c r="X1438" s="37">
        <f t="shared" ref="X1438" si="4691">N1438*S1438+P1438*S1441-O1438*T1438-Q1438*T1441</f>
        <v>0.95870475349056694</v>
      </c>
      <c r="Y1438" s="41">
        <f t="shared" ref="Y1438" si="4692">(N1438*T1438+O1438*S1438+P1438*T1441+Q1438*S1441)</f>
        <v>0</v>
      </c>
      <c r="Z1438" s="39">
        <f t="shared" ref="Z1438" si="4693">N1438*U1438+P1438*U1441-O1438*V1438-Q1438*V1441</f>
        <v>0</v>
      </c>
      <c r="AA1438" s="40">
        <f t="shared" ref="AA1438" si="4694">(N1438*V1438+O1438*U1438+P1438*V1441+Q1438*U1441)</f>
        <v>-0.4464241350301994</v>
      </c>
      <c r="AB1438" s="8"/>
      <c r="AC1438" s="37">
        <v>1</v>
      </c>
      <c r="AD1438" s="38">
        <v>0</v>
      </c>
      <c r="AE1438" s="39">
        <v>0</v>
      </c>
      <c r="AF1438" s="40">
        <v>0</v>
      </c>
      <c r="AH1438" s="37">
        <f>X1438*AC1438+Z1438*AC1441-Y1438*AD1438-AA1438*AD1441</f>
        <v>0.87115903021443841</v>
      </c>
      <c r="AI1438" s="41">
        <f>(X1438*AD1438+Y1438*AC1438+Z1438*AD1441+AA1438*AC1441)</f>
        <v>0</v>
      </c>
      <c r="AJ1438" s="39">
        <f>X1438*AE1438+Z1438*AE1441-Y1438*AF1438-AA1438*AF1441</f>
        <v>0</v>
      </c>
      <c r="AK1438" s="40">
        <f>(X1438*AF1438+Y1438*AE1438+Z1438*AF1441+AA1438*AE1441)</f>
        <v>-0.4464241350301994</v>
      </c>
      <c r="AL1438" s="8"/>
      <c r="AM1438" s="43">
        <f t="shared" ref="AM1438" si="4695">20*LOG((2*$AH$8)/(($AH$8*AH1438+AJ1438+$AH$8*AH1441+AJ1441)^2+($AH$8*AI1438+AK1438+$AH$8*AI1441+AK1441)^2)^0.5)</f>
        <v>-2.4974545698705827E-3</v>
      </c>
      <c r="AO1438" s="148">
        <f t="shared" ref="AO1438" si="4696">((AH1438^2+AI1438^2)/(AH1441^2+AI1441^2))^0.5</f>
        <v>1.9514163725709879</v>
      </c>
      <c r="AP1438" s="4"/>
      <c r="AQ1438" s="44"/>
      <c r="AR1438" s="44"/>
      <c r="AS1438" s="44"/>
      <c r="AT1438" s="44"/>
    </row>
    <row r="1439" spans="2:46" ht="18.649999999999999" customHeight="1" thickBot="1">
      <c r="D1439" s="45"/>
      <c r="G1439" s="46"/>
      <c r="I1439" s="45"/>
      <c r="L1439" s="46"/>
      <c r="N1439" s="45"/>
      <c r="Q1439" s="46"/>
      <c r="S1439" s="45"/>
      <c r="V1439" s="46"/>
      <c r="X1439" s="45"/>
      <c r="AA1439" s="46"/>
      <c r="AC1439" s="45"/>
      <c r="AF1439" s="46"/>
      <c r="AH1439" s="45"/>
      <c r="AK1439" s="46"/>
      <c r="AO1439" s="149"/>
      <c r="AP1439" s="149"/>
      <c r="AQ1439" s="44"/>
      <c r="AR1439" s="44"/>
      <c r="AS1439" s="44"/>
      <c r="AT1439" s="44"/>
    </row>
    <row r="1440" spans="2:46" ht="18.649999999999999" customHeight="1" thickBot="1">
      <c r="D1440" s="227" t="s">
        <v>70</v>
      </c>
      <c r="E1440" s="228"/>
      <c r="F1440" s="229" t="s">
        <v>71</v>
      </c>
      <c r="G1440" s="230"/>
      <c r="H1440" s="203"/>
      <c r="I1440" s="231" t="s">
        <v>15</v>
      </c>
      <c r="J1440" s="232"/>
      <c r="K1440" s="233" t="s">
        <v>16</v>
      </c>
      <c r="L1440" s="234"/>
      <c r="M1440" s="30"/>
      <c r="N1440" s="231" t="s">
        <v>72</v>
      </c>
      <c r="O1440" s="232"/>
      <c r="P1440" s="233" t="s">
        <v>73</v>
      </c>
      <c r="Q1440" s="234"/>
      <c r="R1440" s="30"/>
      <c r="S1440" s="227" t="s">
        <v>74</v>
      </c>
      <c r="T1440" s="228"/>
      <c r="U1440" s="229" t="s">
        <v>75</v>
      </c>
      <c r="V1440" s="230"/>
      <c r="W1440" s="8"/>
      <c r="X1440" s="231" t="s">
        <v>76</v>
      </c>
      <c r="Y1440" s="232"/>
      <c r="Z1440" s="233" t="s">
        <v>77</v>
      </c>
      <c r="AA1440" s="234"/>
      <c r="AB1440" s="8"/>
      <c r="AC1440" s="231" t="s">
        <v>78</v>
      </c>
      <c r="AD1440" s="232"/>
      <c r="AE1440" s="233" t="s">
        <v>17</v>
      </c>
      <c r="AF1440" s="234"/>
      <c r="AG1440" s="8"/>
      <c r="AH1440" s="231" t="s">
        <v>79</v>
      </c>
      <c r="AI1440" s="232"/>
      <c r="AJ1440" s="233" t="s">
        <v>80</v>
      </c>
      <c r="AK1440" s="234"/>
      <c r="AL1440" s="8"/>
      <c r="AM1440" s="52" t="s">
        <v>84</v>
      </c>
      <c r="AO1440" s="150" t="s">
        <v>85</v>
      </c>
      <c r="AP1440" s="149"/>
      <c r="AQ1440" s="44"/>
      <c r="AR1440" s="44"/>
      <c r="AS1440" s="44"/>
      <c r="AT1440" s="44"/>
    </row>
    <row r="1441" spans="2:46" ht="18.649999999999999" customHeight="1" thickTop="1" thickBot="1">
      <c r="D1441" s="37">
        <v>0</v>
      </c>
      <c r="E1441" s="41">
        <v>0</v>
      </c>
      <c r="F1441" s="39">
        <v>1</v>
      </c>
      <c r="G1441" s="40">
        <v>0</v>
      </c>
      <c r="I1441" s="37">
        <v>0</v>
      </c>
      <c r="J1441" s="41">
        <f t="shared" ref="J1441" si="4697">IF(0=(1-$J$8*$K$8*$B1438^2),10^14,$B1438*$K$8/(1-$J$8*$K$8*$B1438^2))</f>
        <v>-0.26617919149357649</v>
      </c>
      <c r="K1441" s="39">
        <v>1</v>
      </c>
      <c r="L1441" s="40">
        <v>0</v>
      </c>
      <c r="N1441" s="37">
        <f t="shared" ref="N1441" si="4698">D1441*I1438+F1441*I1441-E1441*J1438-G1441*J1441</f>
        <v>0</v>
      </c>
      <c r="O1441" s="41">
        <f t="shared" ref="O1441" si="4699">(D1441*J1438+E1441*I1438+F1441*J1441+G1441*I1441)</f>
        <v>-0.26617919149357649</v>
      </c>
      <c r="P1441" s="39">
        <f t="shared" ref="P1441" si="4700">D1441*K1438+F1441*K1441-E1441*L1438-G1441*L1441</f>
        <v>1</v>
      </c>
      <c r="Q1441" s="40">
        <f t="shared" ref="Q1441" si="4701">(D1441*L1438+E1441*K1438+F1441*L1441+G1441*K1441)</f>
        <v>0</v>
      </c>
      <c r="S1441" s="37">
        <v>0</v>
      </c>
      <c r="T1441" s="41">
        <v>0</v>
      </c>
      <c r="U1441" s="39">
        <v>1</v>
      </c>
      <c r="V1441" s="40">
        <v>0</v>
      </c>
      <c r="X1441" s="37">
        <f t="shared" ref="X1441" si="4702">N1441*S1438+P1441*S1441-O1441*T1438-Q1441*T1441</f>
        <v>0</v>
      </c>
      <c r="Y1441" s="41">
        <f t="shared" ref="Y1441" si="4703">(N1441*T1438+O1441*S1438+P1441*T1441+Q1441*S1441)</f>
        <v>-0.26617919149357649</v>
      </c>
      <c r="Z1441" s="39">
        <f t="shared" ref="Z1441" si="4704">N1441*U1438+P1441*U1441-O1441*V1438-Q1441*V1441</f>
        <v>0.91912675040586667</v>
      </c>
      <c r="AA1441" s="40">
        <f t="shared" ref="AA1441" si="4705">(N1441*V1438+O1441*U1438+P1441*V1441+Q1441*U1441)</f>
        <v>0</v>
      </c>
      <c r="AB1441" s="8"/>
      <c r="AC1441" s="37">
        <v>0</v>
      </c>
      <c r="AD1441" s="40">
        <f>-1/($AD$8*$B1438)</f>
        <v>-0.19610436893203881</v>
      </c>
      <c r="AE1441" s="39">
        <v>1</v>
      </c>
      <c r="AF1441" s="40">
        <v>0</v>
      </c>
      <c r="AH1441" s="37">
        <f>X1441*AC1438+Z1441*AC1441-Y1441*AD1438-AA1441*AD1441</f>
        <v>0</v>
      </c>
      <c r="AI1441" s="41">
        <f>(X1441*AD1438+Y1441*AC1438+Z1441*AD1441+AA1441*AC1441)</f>
        <v>-0.44642396285047453</v>
      </c>
      <c r="AJ1441" s="39">
        <f>X1441*AE1438+Z1441*AE1441-Y1441*AF1438-AA1441*AF1441</f>
        <v>0.91912675040586667</v>
      </c>
      <c r="AK1441" s="40">
        <f>(X1441*AF1438+Y1441*AE1438+Z1441*AF1441+AA1441*AE1441)</f>
        <v>0</v>
      </c>
      <c r="AL1441" s="8"/>
      <c r="AM1441" s="54">
        <f t="shared" ref="AM1441" si="4706">(180/PI())*ATAN(-1*(($AH1429*AI1438+AK1438+$AH$8*AI1441+AK1441)/($AH$8*AH1438+AJ1438+$AH$8*AH1441+AJ1441)))</f>
        <v>26.506267568584395</v>
      </c>
      <c r="AO1441" s="151">
        <f t="shared" ref="AO1441" si="4707">20*LOG(((($AH$8*AH1438+AJ1438-$AH$8*AH1441-AJ1441)^2+($AH$8*AI1438+AK1438-$AH$8*AI1441-AK1441)^2)/(($AH$8*AH1438+AJ1438+$AH$8*AH1441+AJ1441)^2+($AH$8*AI1438+AK1438+$AH$8*AI1441+AK1441)^2))^0.5)</f>
        <v>-32.404115811404949</v>
      </c>
      <c r="AP1441" s="149"/>
      <c r="AQ1441" s="44"/>
      <c r="AR1441" s="44"/>
      <c r="AS1441" s="44"/>
      <c r="AT1441" s="44"/>
    </row>
    <row r="1442" spans="2:46" ht="18.649999999999999" customHeight="1">
      <c r="AO1442" s="48"/>
    </row>
    <row r="1443" spans="2:46" ht="18.649999999999999" customHeight="1" thickBot="1">
      <c r="E1443" s="29" t="s">
        <v>9</v>
      </c>
      <c r="J1443" s="29" t="s">
        <v>10</v>
      </c>
      <c r="O1443" s="29" t="s">
        <v>11</v>
      </c>
      <c r="T1443" s="29" t="s">
        <v>12</v>
      </c>
      <c r="Y1443" s="29" t="s">
        <v>13</v>
      </c>
      <c r="AD1443" s="29" t="s">
        <v>12</v>
      </c>
      <c r="AI1443" s="29" t="s">
        <v>81</v>
      </c>
    </row>
    <row r="1444" spans="2:46" ht="18.649999999999999" customHeight="1" thickBot="1">
      <c r="B1444" s="28"/>
      <c r="D1444" s="227" t="s">
        <v>70</v>
      </c>
      <c r="E1444" s="228"/>
      <c r="F1444" s="229" t="s">
        <v>71</v>
      </c>
      <c r="G1444" s="230"/>
      <c r="H1444" s="203"/>
      <c r="I1444" s="231" t="s">
        <v>15</v>
      </c>
      <c r="J1444" s="232"/>
      <c r="K1444" s="233" t="s">
        <v>16</v>
      </c>
      <c r="L1444" s="234"/>
      <c r="M1444" s="30"/>
      <c r="N1444" s="231" t="s">
        <v>72</v>
      </c>
      <c r="O1444" s="232"/>
      <c r="P1444" s="233" t="s">
        <v>73</v>
      </c>
      <c r="Q1444" s="234"/>
      <c r="R1444" s="30"/>
      <c r="S1444" s="227" t="s">
        <v>74</v>
      </c>
      <c r="T1444" s="228"/>
      <c r="U1444" s="229" t="s">
        <v>75</v>
      </c>
      <c r="V1444" s="230"/>
      <c r="W1444" s="8"/>
      <c r="X1444" s="231" t="s">
        <v>76</v>
      </c>
      <c r="Y1444" s="232"/>
      <c r="Z1444" s="233" t="s">
        <v>77</v>
      </c>
      <c r="AA1444" s="234"/>
      <c r="AB1444" s="8"/>
      <c r="AC1444" s="231" t="s">
        <v>78</v>
      </c>
      <c r="AD1444" s="232"/>
      <c r="AE1444" s="233" t="s">
        <v>17</v>
      </c>
      <c r="AF1444" s="234"/>
      <c r="AG1444" s="8"/>
      <c r="AH1444" s="231" t="s">
        <v>79</v>
      </c>
      <c r="AI1444" s="232"/>
      <c r="AJ1444" s="233" t="s">
        <v>80</v>
      </c>
      <c r="AK1444" s="234"/>
      <c r="AL1444" s="8"/>
      <c r="AM1444" s="35" t="s">
        <v>82</v>
      </c>
      <c r="AO1444" s="147" t="s">
        <v>83</v>
      </c>
      <c r="AP1444" s="4"/>
      <c r="AQ1444" s="44"/>
      <c r="AR1444" s="44"/>
      <c r="AS1444" s="44"/>
      <c r="AT1444" s="44"/>
    </row>
    <row r="1445" spans="2:46" ht="18.649999999999999" customHeight="1" thickTop="1" thickBot="1">
      <c r="B1445" s="55">
        <v>4.1399999999999997</v>
      </c>
      <c r="D1445" s="37">
        <v>1</v>
      </c>
      <c r="E1445" s="38">
        <v>0</v>
      </c>
      <c r="F1445" s="39">
        <v>0</v>
      </c>
      <c r="G1445" s="40">
        <f t="shared" ref="G1445" si="4708">-1/($E$8*$B1445)</f>
        <v>-0.15439130434782608</v>
      </c>
      <c r="I1445" s="37">
        <v>1</v>
      </c>
      <c r="J1445" s="41">
        <v>0</v>
      </c>
      <c r="K1445" s="39">
        <v>0</v>
      </c>
      <c r="L1445" s="40">
        <v>0</v>
      </c>
      <c r="N1445" s="37">
        <f t="shared" ref="N1445" si="4709">D1445*I1445+F1445*I1448-E1445*J1445-G1445*J1448</f>
        <v>0.95910774465635529</v>
      </c>
      <c r="O1445" s="41">
        <f t="shared" ref="O1445" si="4710">(D1445*J1445+E1445*I1445+F1445*J1448+G1445*I1448)</f>
        <v>0</v>
      </c>
      <c r="P1445" s="39">
        <f t="shared" ref="P1445" si="4711">D1445*K1445+F1445*K1448-E1445*L1445-G1445*L1448</f>
        <v>0</v>
      </c>
      <c r="Q1445" s="40">
        <f t="shared" ref="Q1445" si="4712">(D1445*L1445+E1445*K1445+F1445*L1448+G1445*K1448)</f>
        <v>-0.15439130434782608</v>
      </c>
      <c r="S1445" s="37">
        <v>1</v>
      </c>
      <c r="T1445" s="38">
        <v>0</v>
      </c>
      <c r="U1445" s="39">
        <v>0</v>
      </c>
      <c r="V1445" s="40">
        <f t="shared" ref="V1445" si="4713">-1/($T$8*$B1445)</f>
        <v>-0.30236231884057968</v>
      </c>
      <c r="X1445" s="37">
        <f t="shared" ref="X1445" si="4714">N1445*S1445+P1445*S1448-O1445*T1445-Q1445*T1448</f>
        <v>0.95910774465635529</v>
      </c>
      <c r="Y1445" s="41">
        <f t="shared" ref="Y1445" si="4715">(N1445*T1445+O1445*S1445+P1445*T1448+Q1445*S1448)</f>
        <v>0</v>
      </c>
      <c r="Z1445" s="39">
        <f t="shared" ref="Z1445" si="4716">N1445*U1445+P1445*U1448-O1445*V1445-Q1445*V1448</f>
        <v>0</v>
      </c>
      <c r="AA1445" s="40">
        <f t="shared" ref="AA1445" si="4717">(N1445*V1445+O1445*U1445+P1445*V1448+Q1445*U1448)</f>
        <v>-0.44438934604008029</v>
      </c>
      <c r="AB1445" s="8"/>
      <c r="AC1445" s="37">
        <v>1</v>
      </c>
      <c r="AD1445" s="38">
        <v>0</v>
      </c>
      <c r="AE1445" s="39">
        <v>0</v>
      </c>
      <c r="AF1445" s="40">
        <v>0</v>
      </c>
      <c r="AH1445" s="37">
        <f>X1445*AC1445+Z1445*AC1448-Y1445*AD1445-AA1445*AD1448</f>
        <v>0.87238205090440291</v>
      </c>
      <c r="AI1445" s="41">
        <f>(X1445*AD1445+Y1445*AC1445+Z1445*AD1448+AA1445*AC1448)</f>
        <v>0</v>
      </c>
      <c r="AJ1445" s="39">
        <f>X1445*AE1445+Z1445*AE1448-Y1445*AF1445-AA1445*AF1448</f>
        <v>0</v>
      </c>
      <c r="AK1445" s="40">
        <f>(X1445*AF1445+Y1445*AE1445+Z1445*AF1448+AA1445*AE1448)</f>
        <v>-0.44438934604008029</v>
      </c>
      <c r="AL1445" s="8"/>
      <c r="AM1445" s="43">
        <f t="shared" ref="AM1445" si="4718">20*LOG((2*$AH$8)/(($AH$8*AH1445+AJ1445+$AH$8*AH1448+AJ1448)^2+($AH$8*AI1445+AK1445+$AH$8*AI1448+AK1448)^2)^0.5)</f>
        <v>-2.4525000079730526E-3</v>
      </c>
      <c r="AO1445" s="148">
        <f t="shared" ref="AO1445" si="4719">((AH1445^2+AI1445^2)/(AH1448^2+AI1448^2))^0.5</f>
        <v>1.9631037327274317</v>
      </c>
      <c r="AP1445" s="4"/>
      <c r="AQ1445" s="44"/>
      <c r="AR1445" s="44"/>
      <c r="AS1445" s="44"/>
      <c r="AT1445" s="44"/>
    </row>
    <row r="1446" spans="2:46" ht="18.649999999999999" customHeight="1" thickBot="1">
      <c r="D1446" s="45"/>
      <c r="G1446" s="46"/>
      <c r="I1446" s="45"/>
      <c r="L1446" s="46"/>
      <c r="N1446" s="45"/>
      <c r="Q1446" s="46"/>
      <c r="S1446" s="45"/>
      <c r="V1446" s="46"/>
      <c r="X1446" s="45"/>
      <c r="AA1446" s="46"/>
      <c r="AC1446" s="45"/>
      <c r="AF1446" s="46"/>
      <c r="AH1446" s="45"/>
      <c r="AK1446" s="46"/>
      <c r="AO1446" s="149"/>
      <c r="AP1446" s="149"/>
      <c r="AQ1446" s="44"/>
      <c r="AR1446" s="44"/>
      <c r="AS1446" s="44"/>
      <c r="AT1446" s="44"/>
    </row>
    <row r="1447" spans="2:46" ht="18.649999999999999" customHeight="1" thickBot="1">
      <c r="D1447" s="227" t="s">
        <v>70</v>
      </c>
      <c r="E1447" s="228"/>
      <c r="F1447" s="229" t="s">
        <v>71</v>
      </c>
      <c r="G1447" s="230"/>
      <c r="H1447" s="203"/>
      <c r="I1447" s="231" t="s">
        <v>15</v>
      </c>
      <c r="J1447" s="232"/>
      <c r="K1447" s="233" t="s">
        <v>16</v>
      </c>
      <c r="L1447" s="234"/>
      <c r="M1447" s="30"/>
      <c r="N1447" s="231" t="s">
        <v>72</v>
      </c>
      <c r="O1447" s="232"/>
      <c r="P1447" s="233" t="s">
        <v>73</v>
      </c>
      <c r="Q1447" s="234"/>
      <c r="R1447" s="30"/>
      <c r="S1447" s="227" t="s">
        <v>74</v>
      </c>
      <c r="T1447" s="228"/>
      <c r="U1447" s="229" t="s">
        <v>75</v>
      </c>
      <c r="V1447" s="230"/>
      <c r="W1447" s="8"/>
      <c r="X1447" s="231" t="s">
        <v>76</v>
      </c>
      <c r="Y1447" s="232"/>
      <c r="Z1447" s="233" t="s">
        <v>77</v>
      </c>
      <c r="AA1447" s="234"/>
      <c r="AB1447" s="8"/>
      <c r="AC1447" s="231" t="s">
        <v>78</v>
      </c>
      <c r="AD1447" s="232"/>
      <c r="AE1447" s="233" t="s">
        <v>17</v>
      </c>
      <c r="AF1447" s="234"/>
      <c r="AG1447" s="8"/>
      <c r="AH1447" s="231" t="s">
        <v>79</v>
      </c>
      <c r="AI1447" s="232"/>
      <c r="AJ1447" s="233" t="s">
        <v>80</v>
      </c>
      <c r="AK1447" s="234"/>
      <c r="AL1447" s="8"/>
      <c r="AM1447" s="52" t="s">
        <v>84</v>
      </c>
      <c r="AO1447" s="150" t="s">
        <v>85</v>
      </c>
      <c r="AP1447" s="149"/>
      <c r="AQ1447" s="44"/>
      <c r="AR1447" s="44"/>
      <c r="AS1447" s="44"/>
      <c r="AT1447" s="44"/>
    </row>
    <row r="1448" spans="2:46" ht="18.649999999999999" customHeight="1" thickTop="1" thickBot="1">
      <c r="D1448" s="37">
        <v>0</v>
      </c>
      <c r="E1448" s="41">
        <v>0</v>
      </c>
      <c r="F1448" s="39">
        <v>1</v>
      </c>
      <c r="G1448" s="40">
        <v>0</v>
      </c>
      <c r="I1448" s="37">
        <v>0</v>
      </c>
      <c r="J1448" s="41">
        <f t="shared" ref="J1448" si="4720">IF(0=(1-$J$8*$K$8*$B1445^2),10^14,$B1445*$K$8/(1-$J$8*$K$8*$B1445^2))</f>
        <v>-0.26486113007711315</v>
      </c>
      <c r="K1448" s="39">
        <v>1</v>
      </c>
      <c r="L1448" s="40">
        <v>0</v>
      </c>
      <c r="N1448" s="37">
        <f t="shared" ref="N1448" si="4721">D1448*I1445+F1448*I1448-E1448*J1445-G1448*J1448</f>
        <v>0</v>
      </c>
      <c r="O1448" s="41">
        <f t="shared" ref="O1448" si="4722">(D1448*J1445+E1448*I1445+F1448*J1448+G1448*I1448)</f>
        <v>-0.26486113007711315</v>
      </c>
      <c r="P1448" s="39">
        <f t="shared" ref="P1448" si="4723">D1448*K1445+F1448*K1448-E1448*L1445-G1448*L1448</f>
        <v>1</v>
      </c>
      <c r="Q1448" s="40">
        <f t="shared" ref="Q1448" si="4724">(D1448*L1445+E1448*K1445+F1448*L1448+G1448*K1448)</f>
        <v>0</v>
      </c>
      <c r="S1448" s="37">
        <v>0</v>
      </c>
      <c r="T1448" s="41">
        <v>0</v>
      </c>
      <c r="U1448" s="39">
        <v>1</v>
      </c>
      <c r="V1448" s="40">
        <v>0</v>
      </c>
      <c r="X1448" s="37">
        <f t="shared" ref="X1448" si="4725">N1448*S1445+P1448*S1448-O1448*T1445-Q1448*T1448</f>
        <v>0</v>
      </c>
      <c r="Y1448" s="41">
        <f t="shared" ref="Y1448" si="4726">(N1448*T1445+O1448*S1445+P1448*T1448+Q1448*S1448)</f>
        <v>-0.26486113007711315</v>
      </c>
      <c r="Z1448" s="39">
        <f t="shared" ref="Z1448" si="4727">N1448*U1445+P1448*U1448-O1448*V1445-Q1448*V1448</f>
        <v>0.91991597453914764</v>
      </c>
      <c r="AA1448" s="40">
        <f t="shared" ref="AA1448" si="4728">(N1448*V1445+O1448*U1445+P1448*V1448+Q1448*U1448)</f>
        <v>0</v>
      </c>
      <c r="AB1448" s="8"/>
      <c r="AC1448" s="37">
        <v>0</v>
      </c>
      <c r="AD1448" s="40">
        <f>-1/($AD$8*$B1445)</f>
        <v>-0.19515700483091786</v>
      </c>
      <c r="AE1448" s="39">
        <v>1</v>
      </c>
      <c r="AF1448" s="40">
        <v>0</v>
      </c>
      <c r="AH1448" s="37">
        <f>X1448*AC1445+Z1448*AC1448-Y1448*AD1445-AA1448*AD1448</f>
        <v>0</v>
      </c>
      <c r="AI1448" s="41">
        <f>(X1448*AD1445+Y1448*AC1445+Z1448*AD1448+AA1448*AC1448)</f>
        <v>-0.4443891763642881</v>
      </c>
      <c r="AJ1448" s="39">
        <f>X1448*AE1445+Z1448*AE1448-Y1448*AF1445-AA1448*AF1448</f>
        <v>0.91991597453914764</v>
      </c>
      <c r="AK1448" s="40">
        <f>(X1448*AF1445+Y1448*AE1445+Z1448*AF1448+AA1448*AE1448)</f>
        <v>0</v>
      </c>
      <c r="AL1448" s="8"/>
      <c r="AM1448" s="54">
        <f t="shared" ref="AM1448" si="4729">(180/PI())*ATAN(-1*(($AH1436*AI1445+AK1445+$AH$8*AI1448+AK1448)/($AH$8*AH1445+AJ1445+$AH$8*AH1448+AJ1448)))</f>
        <v>26.376246750947619</v>
      </c>
      <c r="AO1448" s="151">
        <f t="shared" ref="AO1448" si="4730">20*LOG(((($AH$8*AH1445+AJ1445-$AH$8*AH1448-AJ1448)^2+($AH$8*AI1445+AK1445-$AH$8*AI1448-AK1448)^2)/(($AH$8*AH1445+AJ1445+$AH$8*AH1448+AJ1448)^2+($AH$8*AI1445+AK1445+$AH$8*AI1448+AK1448)^2))^0.5)</f>
        <v>-32.482979130666024</v>
      </c>
      <c r="AP1448" s="149"/>
      <c r="AQ1448" s="44"/>
      <c r="AR1448" s="44"/>
      <c r="AS1448" s="44"/>
      <c r="AT1448" s="44"/>
    </row>
    <row r="1449" spans="2:46" ht="18.649999999999999" customHeight="1">
      <c r="AO1449" s="48"/>
    </row>
    <row r="1450" spans="2:46" ht="18.649999999999999" customHeight="1" thickBot="1">
      <c r="E1450" s="29" t="s">
        <v>9</v>
      </c>
      <c r="J1450" s="29" t="s">
        <v>10</v>
      </c>
      <c r="O1450" s="29" t="s">
        <v>11</v>
      </c>
      <c r="T1450" s="29" t="s">
        <v>12</v>
      </c>
      <c r="Y1450" s="29" t="s">
        <v>13</v>
      </c>
      <c r="AD1450" s="29" t="s">
        <v>12</v>
      </c>
      <c r="AI1450" s="29" t="s">
        <v>81</v>
      </c>
    </row>
    <row r="1451" spans="2:46" ht="18.649999999999999" customHeight="1" thickBot="1">
      <c r="B1451" s="28"/>
      <c r="D1451" s="227" t="s">
        <v>70</v>
      </c>
      <c r="E1451" s="228"/>
      <c r="F1451" s="229" t="s">
        <v>71</v>
      </c>
      <c r="G1451" s="230"/>
      <c r="H1451" s="203"/>
      <c r="I1451" s="231" t="s">
        <v>15</v>
      </c>
      <c r="J1451" s="232"/>
      <c r="K1451" s="233" t="s">
        <v>16</v>
      </c>
      <c r="L1451" s="234"/>
      <c r="M1451" s="30"/>
      <c r="N1451" s="231" t="s">
        <v>72</v>
      </c>
      <c r="O1451" s="232"/>
      <c r="P1451" s="233" t="s">
        <v>73</v>
      </c>
      <c r="Q1451" s="234"/>
      <c r="R1451" s="30"/>
      <c r="S1451" s="227" t="s">
        <v>74</v>
      </c>
      <c r="T1451" s="228"/>
      <c r="U1451" s="229" t="s">
        <v>75</v>
      </c>
      <c r="V1451" s="230"/>
      <c r="W1451" s="8"/>
      <c r="X1451" s="231" t="s">
        <v>76</v>
      </c>
      <c r="Y1451" s="232"/>
      <c r="Z1451" s="233" t="s">
        <v>77</v>
      </c>
      <c r="AA1451" s="234"/>
      <c r="AB1451" s="8"/>
      <c r="AC1451" s="231" t="s">
        <v>78</v>
      </c>
      <c r="AD1451" s="232"/>
      <c r="AE1451" s="233" t="s">
        <v>17</v>
      </c>
      <c r="AF1451" s="234"/>
      <c r="AG1451" s="8"/>
      <c r="AH1451" s="231" t="s">
        <v>79</v>
      </c>
      <c r="AI1451" s="232"/>
      <c r="AJ1451" s="233" t="s">
        <v>80</v>
      </c>
      <c r="AK1451" s="234"/>
      <c r="AL1451" s="8"/>
      <c r="AM1451" s="35" t="s">
        <v>82</v>
      </c>
      <c r="AO1451" s="147" t="s">
        <v>83</v>
      </c>
      <c r="AP1451" s="4"/>
      <c r="AQ1451" s="44"/>
      <c r="AR1451" s="44"/>
      <c r="AS1451" s="44"/>
      <c r="AT1451" s="44"/>
    </row>
    <row r="1452" spans="2:46" ht="18.649999999999999" customHeight="1" thickTop="1" thickBot="1">
      <c r="B1452" s="55">
        <v>4.16</v>
      </c>
      <c r="D1452" s="37">
        <v>1</v>
      </c>
      <c r="E1452" s="38">
        <v>0</v>
      </c>
      <c r="F1452" s="39">
        <v>0</v>
      </c>
      <c r="G1452" s="40">
        <f t="shared" ref="G1452" si="4731">-1/($E$8*$B1452)</f>
        <v>-0.15364903846153843</v>
      </c>
      <c r="I1452" s="37">
        <v>1</v>
      </c>
      <c r="J1452" s="41">
        <v>0</v>
      </c>
      <c r="K1452" s="39">
        <v>0</v>
      </c>
      <c r="L1452" s="40">
        <v>0</v>
      </c>
      <c r="N1452" s="37">
        <f t="shared" ref="N1452" si="4732">D1452*I1452+F1452*I1455-E1452*J1452-G1452*J1455</f>
        <v>0.95950484165938144</v>
      </c>
      <c r="O1452" s="41">
        <f t="shared" ref="O1452" si="4733">(D1452*J1452+E1452*I1452+F1452*J1455+G1452*I1455)</f>
        <v>0</v>
      </c>
      <c r="P1452" s="39">
        <f t="shared" ref="P1452" si="4734">D1452*K1452+F1452*K1455-E1452*L1452-G1452*L1455</f>
        <v>0</v>
      </c>
      <c r="Q1452" s="40">
        <f t="shared" ref="Q1452" si="4735">(D1452*L1452+E1452*K1452+F1452*L1455+G1452*K1455)</f>
        <v>-0.15364903846153843</v>
      </c>
      <c r="S1452" s="37">
        <v>1</v>
      </c>
      <c r="T1452" s="38">
        <v>0</v>
      </c>
      <c r="U1452" s="39">
        <v>0</v>
      </c>
      <c r="V1452" s="40">
        <f t="shared" ref="V1452" si="4736">-1/($T$8*$B1452)</f>
        <v>-0.30090865384615378</v>
      </c>
      <c r="X1452" s="37">
        <f t="shared" ref="X1452" si="4737">N1452*S1452+P1452*S1455-O1452*T1452-Q1452*T1455</f>
        <v>0.95950484165938144</v>
      </c>
      <c r="Y1452" s="41">
        <f t="shared" ref="Y1452" si="4738">(N1452*T1452+O1452*S1452+P1452*T1455+Q1452*S1455)</f>
        <v>0</v>
      </c>
      <c r="Z1452" s="39">
        <f t="shared" ref="Z1452" si="4739">N1452*U1452+P1452*U1455-O1452*V1452-Q1452*V1455</f>
        <v>0</v>
      </c>
      <c r="AA1452" s="40">
        <f t="shared" ref="AA1452" si="4740">(N1452*V1452+O1452*U1452+P1452*V1455+Q1452*U1455)</f>
        <v>-0.44237234872412984</v>
      </c>
      <c r="AB1452" s="8"/>
      <c r="AC1452" s="37">
        <v>1</v>
      </c>
      <c r="AD1452" s="38">
        <v>0</v>
      </c>
      <c r="AE1452" s="39">
        <v>0</v>
      </c>
      <c r="AF1452" s="40">
        <v>0</v>
      </c>
      <c r="AH1452" s="37">
        <f>X1452*AC1452+Z1452*AC1455-Y1452*AD1452-AA1452*AD1455</f>
        <v>0.87358783705561682</v>
      </c>
      <c r="AI1452" s="41">
        <f>(X1452*AD1452+Y1452*AC1452+Z1452*AD1455+AA1452*AC1455)</f>
        <v>0</v>
      </c>
      <c r="AJ1452" s="39">
        <f>X1452*AE1452+Z1452*AE1455-Y1452*AF1452-AA1452*AF1455</f>
        <v>0</v>
      </c>
      <c r="AK1452" s="40">
        <f>(X1452*AF1452+Y1452*AE1452+Z1452*AF1455+AA1452*AE1455)</f>
        <v>-0.44237234872412984</v>
      </c>
      <c r="AL1452" s="8"/>
      <c r="AM1452" s="43">
        <f t="shared" ref="AM1452" si="4741">20*LOG((2*$AH$8)/(($AH$8*AH1452+AJ1452+$AH$8*AH1455+AJ1455)^2+($AH$8*AI1452+AK1452+$AH$8*AI1455+AK1455)^2)^0.5)</f>
        <v>-2.4085351821321096E-3</v>
      </c>
      <c r="AO1452" s="148">
        <f t="shared" ref="AO1452" si="4742">((AH1452^2+AI1452^2)/(AH1455^2+AI1455^2))^0.5</f>
        <v>1.9747802271061305</v>
      </c>
      <c r="AP1452" s="4"/>
      <c r="AQ1452" s="44"/>
      <c r="AR1452" s="44"/>
      <c r="AS1452" s="44"/>
      <c r="AT1452" s="44"/>
    </row>
    <row r="1453" spans="2:46" ht="18.649999999999999" customHeight="1" thickBot="1">
      <c r="D1453" s="45"/>
      <c r="G1453" s="46"/>
      <c r="I1453" s="45"/>
      <c r="L1453" s="46"/>
      <c r="N1453" s="45"/>
      <c r="Q1453" s="46"/>
      <c r="S1453" s="45"/>
      <c r="V1453" s="46"/>
      <c r="X1453" s="45"/>
      <c r="AA1453" s="46"/>
      <c r="AC1453" s="45"/>
      <c r="AF1453" s="46"/>
      <c r="AH1453" s="45"/>
      <c r="AK1453" s="46"/>
      <c r="AO1453" s="149"/>
      <c r="AP1453" s="149"/>
      <c r="AQ1453" s="44"/>
      <c r="AR1453" s="44"/>
      <c r="AS1453" s="44"/>
      <c r="AT1453" s="44"/>
    </row>
    <row r="1454" spans="2:46" ht="18.649999999999999" customHeight="1" thickBot="1">
      <c r="D1454" s="227" t="s">
        <v>70</v>
      </c>
      <c r="E1454" s="228"/>
      <c r="F1454" s="229" t="s">
        <v>71</v>
      </c>
      <c r="G1454" s="230"/>
      <c r="H1454" s="203"/>
      <c r="I1454" s="231" t="s">
        <v>15</v>
      </c>
      <c r="J1454" s="232"/>
      <c r="K1454" s="233" t="s">
        <v>16</v>
      </c>
      <c r="L1454" s="234"/>
      <c r="M1454" s="30"/>
      <c r="N1454" s="231" t="s">
        <v>72</v>
      </c>
      <c r="O1454" s="232"/>
      <c r="P1454" s="233" t="s">
        <v>73</v>
      </c>
      <c r="Q1454" s="234"/>
      <c r="R1454" s="30"/>
      <c r="S1454" s="227" t="s">
        <v>74</v>
      </c>
      <c r="T1454" s="228"/>
      <c r="U1454" s="229" t="s">
        <v>75</v>
      </c>
      <c r="V1454" s="230"/>
      <c r="W1454" s="8"/>
      <c r="X1454" s="231" t="s">
        <v>76</v>
      </c>
      <c r="Y1454" s="232"/>
      <c r="Z1454" s="233" t="s">
        <v>77</v>
      </c>
      <c r="AA1454" s="234"/>
      <c r="AB1454" s="8"/>
      <c r="AC1454" s="231" t="s">
        <v>78</v>
      </c>
      <c r="AD1454" s="232"/>
      <c r="AE1454" s="233" t="s">
        <v>17</v>
      </c>
      <c r="AF1454" s="234"/>
      <c r="AG1454" s="8"/>
      <c r="AH1454" s="231" t="s">
        <v>79</v>
      </c>
      <c r="AI1454" s="232"/>
      <c r="AJ1454" s="233" t="s">
        <v>80</v>
      </c>
      <c r="AK1454" s="234"/>
      <c r="AL1454" s="8"/>
      <c r="AM1454" s="52" t="s">
        <v>84</v>
      </c>
      <c r="AO1454" s="150" t="s">
        <v>85</v>
      </c>
      <c r="AP1454" s="149"/>
      <c r="AQ1454" s="44"/>
      <c r="AR1454" s="44"/>
      <c r="AS1454" s="44"/>
      <c r="AT1454" s="44"/>
    </row>
    <row r="1455" spans="2:46" ht="18.649999999999999" customHeight="1" thickTop="1" thickBot="1">
      <c r="D1455" s="37">
        <v>0</v>
      </c>
      <c r="E1455" s="41">
        <v>0</v>
      </c>
      <c r="F1455" s="39">
        <v>1</v>
      </c>
      <c r="G1455" s="40">
        <v>0</v>
      </c>
      <c r="I1455" s="37">
        <v>0</v>
      </c>
      <c r="J1455" s="41">
        <f t="shared" ref="J1455" si="4743">IF(0=(1-$J$8*$K$8*$B1452^2),10^14,$B1452*$K$8/(1-$J$8*$K$8*$B1452^2))</f>
        <v>-0.26355621060886314</v>
      </c>
      <c r="K1455" s="39">
        <v>1</v>
      </c>
      <c r="L1455" s="40">
        <v>0</v>
      </c>
      <c r="N1455" s="37">
        <f t="shared" ref="N1455" si="4744">D1455*I1452+F1455*I1455-E1455*J1452-G1455*J1455</f>
        <v>0</v>
      </c>
      <c r="O1455" s="41">
        <f t="shared" ref="O1455" si="4745">(D1455*J1452+E1455*I1452+F1455*J1455+G1455*I1455)</f>
        <v>-0.26355621060886314</v>
      </c>
      <c r="P1455" s="39">
        <f t="shared" ref="P1455" si="4746">D1455*K1452+F1455*K1455-E1455*L1452-G1455*L1455</f>
        <v>1</v>
      </c>
      <c r="Q1455" s="40">
        <f t="shared" ref="Q1455" si="4747">(D1455*L1452+E1455*K1452+F1455*L1455+G1455*K1455)</f>
        <v>0</v>
      </c>
      <c r="S1455" s="37">
        <v>0</v>
      </c>
      <c r="T1455" s="41">
        <v>0</v>
      </c>
      <c r="U1455" s="39">
        <v>1</v>
      </c>
      <c r="V1455" s="40">
        <v>0</v>
      </c>
      <c r="X1455" s="37">
        <f t="shared" ref="X1455" si="4748">N1455*S1452+P1455*S1455-O1455*T1452-Q1455*T1455</f>
        <v>0</v>
      </c>
      <c r="Y1455" s="41">
        <f t="shared" ref="Y1455" si="4749">(N1455*T1452+O1455*S1452+P1455*T1455+Q1455*S1455)</f>
        <v>-0.26355621060886314</v>
      </c>
      <c r="Z1455" s="39">
        <f t="shared" ref="Z1455" si="4750">N1455*U1452+P1455*U1455-O1455*V1452-Q1455*V1455</f>
        <v>0.92069365545289361</v>
      </c>
      <c r="AA1455" s="40">
        <f t="shared" ref="AA1455" si="4751">(N1455*V1452+O1455*U1452+P1455*V1455+Q1455*U1455)</f>
        <v>0</v>
      </c>
      <c r="AB1455" s="8"/>
      <c r="AC1455" s="37">
        <v>0</v>
      </c>
      <c r="AD1455" s="40">
        <f>-1/($AD$8*$B1452)</f>
        <v>-0.19421874999999997</v>
      </c>
      <c r="AE1455" s="39">
        <v>1</v>
      </c>
      <c r="AF1455" s="40">
        <v>0</v>
      </c>
      <c r="AH1455" s="37">
        <f>X1455*AC1452+Z1455*AC1455-Y1455*AD1452-AA1455*AD1455</f>
        <v>0</v>
      </c>
      <c r="AI1455" s="41">
        <f>(X1455*AD1452+Y1455*AC1452+Z1455*AD1455+AA1455*AC1455)</f>
        <v>-0.44237218150385482</v>
      </c>
      <c r="AJ1455" s="39">
        <f>X1455*AE1452+Z1455*AE1455-Y1455*AF1452-AA1455*AF1455</f>
        <v>0.92069365545289361</v>
      </c>
      <c r="AK1455" s="40">
        <f>(X1455*AF1452+Y1455*AE1452+Z1455*AF1455+AA1455*AE1455)</f>
        <v>0</v>
      </c>
      <c r="AL1455" s="8"/>
      <c r="AM1455" s="54">
        <f t="shared" ref="AM1455" si="4752">(180/PI())*ATAN(-1*(($AH1443*AI1452+AK1452+$AH$8*AI1455+AK1455)/($AH$8*AH1452+AJ1452+$AH$8*AH1455+AJ1455)))</f>
        <v>26.247503775894444</v>
      </c>
      <c r="AO1455" s="151">
        <f t="shared" ref="AO1455" si="4753">20*LOG(((($AH$8*AH1452+AJ1452-$AH$8*AH1455-AJ1455)^2+($AH$8*AI1452+AK1452-$AH$8*AI1455-AK1455)^2)/(($AH$8*AH1452+AJ1452+$AH$8*AH1455+AJ1455)^2+($AH$8*AI1452+AK1452+$AH$8*AI1455+AK1455)^2))^0.5)</f>
        <v>-32.561517379389088</v>
      </c>
      <c r="AP1455" s="149"/>
      <c r="AQ1455" s="44"/>
      <c r="AR1455" s="44"/>
      <c r="AS1455" s="44"/>
      <c r="AT1455" s="44"/>
    </row>
    <row r="1456" spans="2:46" ht="18.649999999999999" customHeight="1">
      <c r="AO1456" s="48"/>
    </row>
    <row r="1457" spans="2:46" ht="18.649999999999999" customHeight="1" thickBot="1">
      <c r="E1457" s="29" t="s">
        <v>9</v>
      </c>
      <c r="J1457" s="29" t="s">
        <v>10</v>
      </c>
      <c r="O1457" s="29" t="s">
        <v>11</v>
      </c>
      <c r="T1457" s="29" t="s">
        <v>12</v>
      </c>
      <c r="Y1457" s="29" t="s">
        <v>13</v>
      </c>
      <c r="AD1457" s="29" t="s">
        <v>12</v>
      </c>
      <c r="AI1457" s="29" t="s">
        <v>81</v>
      </c>
    </row>
    <row r="1458" spans="2:46" ht="18.649999999999999" customHeight="1" thickBot="1">
      <c r="B1458" s="28"/>
      <c r="D1458" s="227" t="s">
        <v>70</v>
      </c>
      <c r="E1458" s="228"/>
      <c r="F1458" s="229" t="s">
        <v>71</v>
      </c>
      <c r="G1458" s="230"/>
      <c r="H1458" s="203"/>
      <c r="I1458" s="231" t="s">
        <v>15</v>
      </c>
      <c r="J1458" s="232"/>
      <c r="K1458" s="233" t="s">
        <v>16</v>
      </c>
      <c r="L1458" s="234"/>
      <c r="M1458" s="30"/>
      <c r="N1458" s="231" t="s">
        <v>72</v>
      </c>
      <c r="O1458" s="232"/>
      <c r="P1458" s="233" t="s">
        <v>73</v>
      </c>
      <c r="Q1458" s="234"/>
      <c r="R1458" s="30"/>
      <c r="S1458" s="227" t="s">
        <v>74</v>
      </c>
      <c r="T1458" s="228"/>
      <c r="U1458" s="229" t="s">
        <v>75</v>
      </c>
      <c r="V1458" s="230"/>
      <c r="W1458" s="8"/>
      <c r="X1458" s="231" t="s">
        <v>76</v>
      </c>
      <c r="Y1458" s="232"/>
      <c r="Z1458" s="233" t="s">
        <v>77</v>
      </c>
      <c r="AA1458" s="234"/>
      <c r="AB1458" s="8"/>
      <c r="AC1458" s="231" t="s">
        <v>78</v>
      </c>
      <c r="AD1458" s="232"/>
      <c r="AE1458" s="233" t="s">
        <v>17</v>
      </c>
      <c r="AF1458" s="234"/>
      <c r="AG1458" s="8"/>
      <c r="AH1458" s="231" t="s">
        <v>79</v>
      </c>
      <c r="AI1458" s="232"/>
      <c r="AJ1458" s="233" t="s">
        <v>80</v>
      </c>
      <c r="AK1458" s="234"/>
      <c r="AL1458" s="8"/>
      <c r="AM1458" s="35" t="s">
        <v>82</v>
      </c>
      <c r="AO1458" s="147" t="s">
        <v>83</v>
      </c>
      <c r="AP1458" s="4"/>
      <c r="AQ1458" s="44"/>
      <c r="AR1458" s="44"/>
      <c r="AS1458" s="44"/>
      <c r="AT1458" s="44"/>
    </row>
    <row r="1459" spans="2:46" ht="18.649999999999999" customHeight="1" thickTop="1" thickBot="1">
      <c r="B1459" s="55">
        <v>4.18</v>
      </c>
      <c r="D1459" s="37">
        <v>1</v>
      </c>
      <c r="E1459" s="38">
        <v>0</v>
      </c>
      <c r="F1459" s="39">
        <v>0</v>
      </c>
      <c r="G1459" s="40">
        <f t="shared" ref="G1459" si="4754">-1/($E$8*$B1459)</f>
        <v>-0.15291387559808611</v>
      </c>
      <c r="I1459" s="37">
        <v>1</v>
      </c>
      <c r="J1459" s="41">
        <v>0</v>
      </c>
      <c r="K1459" s="39">
        <v>0</v>
      </c>
      <c r="L1459" s="40">
        <v>0</v>
      </c>
      <c r="N1459" s="37">
        <f t="shared" ref="N1459" si="4755">D1459*I1459+F1459*I1462-E1459*J1459-G1459*J1462</f>
        <v>0.95989615933906636</v>
      </c>
      <c r="O1459" s="41">
        <f t="shared" ref="O1459" si="4756">(D1459*J1459+E1459*I1459+F1459*J1462+G1459*I1462)</f>
        <v>0</v>
      </c>
      <c r="P1459" s="39">
        <f t="shared" ref="P1459" si="4757">D1459*K1459+F1459*K1462-E1459*L1459-G1459*L1462</f>
        <v>0</v>
      </c>
      <c r="Q1459" s="40">
        <f t="shared" ref="Q1459" si="4758">(D1459*L1459+E1459*K1459+F1459*L1462+G1459*K1462)</f>
        <v>-0.15291387559808611</v>
      </c>
      <c r="S1459" s="37">
        <v>1</v>
      </c>
      <c r="T1459" s="38">
        <v>0</v>
      </c>
      <c r="U1459" s="39">
        <v>0</v>
      </c>
      <c r="V1459" s="40">
        <f t="shared" ref="V1459" si="4759">-1/($T$8*$B1459)</f>
        <v>-0.29946889952153111</v>
      </c>
      <c r="X1459" s="37">
        <f t="shared" ref="X1459" si="4760">N1459*S1459+P1459*S1462-O1459*T1459-Q1459*T1462</f>
        <v>0.95989615933906636</v>
      </c>
      <c r="Y1459" s="41">
        <f t="shared" ref="Y1459" si="4761">(N1459*T1459+O1459*S1459+P1459*T1462+Q1459*S1462)</f>
        <v>0</v>
      </c>
      <c r="Z1459" s="39">
        <f t="shared" ref="Z1459" si="4762">N1459*U1459+P1459*U1462-O1459*V1459-Q1459*V1462</f>
        <v>0</v>
      </c>
      <c r="AA1459" s="40">
        <f t="shared" ref="AA1459" si="4763">(N1459*V1459+O1459*U1459+P1459*V1462+Q1459*U1462)</f>
        <v>-0.4403729220903006</v>
      </c>
      <c r="AB1459" s="8"/>
      <c r="AC1459" s="37">
        <v>1</v>
      </c>
      <c r="AD1459" s="38">
        <v>0</v>
      </c>
      <c r="AE1459" s="39">
        <v>0</v>
      </c>
      <c r="AF1459" s="40">
        <v>0</v>
      </c>
      <c r="AH1459" s="37">
        <f>X1459*AC1459+Z1459*AC1462-Y1459*AD1459-AA1459*AD1462</f>
        <v>0.87477670900345428</v>
      </c>
      <c r="AI1459" s="41">
        <f>(X1459*AD1459+Y1459*AC1459+Z1459*AD1462+AA1459*AC1462)</f>
        <v>0</v>
      </c>
      <c r="AJ1459" s="39">
        <f>X1459*AE1459+Z1459*AE1462-Y1459*AF1459-AA1459*AF1462</f>
        <v>0</v>
      </c>
      <c r="AK1459" s="40">
        <f>(X1459*AF1459+Y1459*AE1459+Z1459*AF1462+AA1459*AE1462)</f>
        <v>-0.4403729220903006</v>
      </c>
      <c r="AL1459" s="8"/>
      <c r="AM1459" s="43">
        <f t="shared" ref="AM1459" si="4764">20*LOG((2*$AH$8)/(($AH$8*AH1459+AJ1459+$AH$8*AH1462+AJ1462)^2+($AH$8*AI1459+AK1459+$AH$8*AI1462+AK1462)^2)^0.5)</f>
        <v>-2.3655345899500869E-3</v>
      </c>
      <c r="AO1459" s="148">
        <f t="shared" ref="AO1459" si="4765">((AH1459^2+AI1459^2)/(AH1462^2+AI1462^2))^0.5</f>
        <v>1.9864460154392301</v>
      </c>
      <c r="AP1459" s="4"/>
      <c r="AQ1459" s="44"/>
      <c r="AR1459" s="44"/>
      <c r="AS1459" s="44"/>
      <c r="AT1459" s="44"/>
    </row>
    <row r="1460" spans="2:46" ht="18.649999999999999" customHeight="1" thickBot="1">
      <c r="D1460" s="45"/>
      <c r="G1460" s="46"/>
      <c r="I1460" s="45"/>
      <c r="L1460" s="46"/>
      <c r="N1460" s="45"/>
      <c r="Q1460" s="46"/>
      <c r="S1460" s="45"/>
      <c r="V1460" s="46"/>
      <c r="X1460" s="45"/>
      <c r="AA1460" s="46"/>
      <c r="AC1460" s="45"/>
      <c r="AF1460" s="46"/>
      <c r="AH1460" s="45"/>
      <c r="AK1460" s="46"/>
      <c r="AO1460" s="149"/>
      <c r="AP1460" s="149"/>
      <c r="AQ1460" s="44"/>
      <c r="AR1460" s="44"/>
      <c r="AS1460" s="44"/>
      <c r="AT1460" s="44"/>
    </row>
    <row r="1461" spans="2:46" ht="18.649999999999999" customHeight="1" thickBot="1">
      <c r="D1461" s="227" t="s">
        <v>70</v>
      </c>
      <c r="E1461" s="228"/>
      <c r="F1461" s="229" t="s">
        <v>71</v>
      </c>
      <c r="G1461" s="230"/>
      <c r="H1461" s="203"/>
      <c r="I1461" s="231" t="s">
        <v>15</v>
      </c>
      <c r="J1461" s="232"/>
      <c r="K1461" s="233" t="s">
        <v>16</v>
      </c>
      <c r="L1461" s="234"/>
      <c r="M1461" s="30"/>
      <c r="N1461" s="231" t="s">
        <v>72</v>
      </c>
      <c r="O1461" s="232"/>
      <c r="P1461" s="233" t="s">
        <v>73</v>
      </c>
      <c r="Q1461" s="234"/>
      <c r="R1461" s="30"/>
      <c r="S1461" s="227" t="s">
        <v>74</v>
      </c>
      <c r="T1461" s="228"/>
      <c r="U1461" s="229" t="s">
        <v>75</v>
      </c>
      <c r="V1461" s="230"/>
      <c r="W1461" s="8"/>
      <c r="X1461" s="231" t="s">
        <v>76</v>
      </c>
      <c r="Y1461" s="232"/>
      <c r="Z1461" s="233" t="s">
        <v>77</v>
      </c>
      <c r="AA1461" s="234"/>
      <c r="AB1461" s="8"/>
      <c r="AC1461" s="231" t="s">
        <v>78</v>
      </c>
      <c r="AD1461" s="232"/>
      <c r="AE1461" s="233" t="s">
        <v>17</v>
      </c>
      <c r="AF1461" s="234"/>
      <c r="AG1461" s="8"/>
      <c r="AH1461" s="231" t="s">
        <v>79</v>
      </c>
      <c r="AI1461" s="232"/>
      <c r="AJ1461" s="233" t="s">
        <v>80</v>
      </c>
      <c r="AK1461" s="234"/>
      <c r="AL1461" s="8"/>
      <c r="AM1461" s="52" t="s">
        <v>84</v>
      </c>
      <c r="AO1461" s="150" t="s">
        <v>85</v>
      </c>
      <c r="AP1461" s="149"/>
      <c r="AQ1461" s="44"/>
      <c r="AR1461" s="44"/>
      <c r="AS1461" s="44"/>
      <c r="AT1461" s="44"/>
    </row>
    <row r="1462" spans="2:46" ht="18.649999999999999" customHeight="1" thickTop="1" thickBot="1">
      <c r="D1462" s="37">
        <v>0</v>
      </c>
      <c r="E1462" s="41">
        <v>0</v>
      </c>
      <c r="F1462" s="39">
        <v>1</v>
      </c>
      <c r="G1462" s="40">
        <v>0</v>
      </c>
      <c r="I1462" s="37">
        <v>0</v>
      </c>
      <c r="J1462" s="41">
        <f t="shared" ref="J1462" si="4766">IF(0=(1-$J$8*$K$8*$B1459^2),10^14,$B1459*$K$8/(1-$J$8*$K$8*$B1459^2))</f>
        <v>-0.26226423536828852</v>
      </c>
      <c r="K1462" s="39">
        <v>1</v>
      </c>
      <c r="L1462" s="40">
        <v>0</v>
      </c>
      <c r="N1462" s="37">
        <f t="shared" ref="N1462" si="4767">D1462*I1459+F1462*I1462-E1462*J1459-G1462*J1462</f>
        <v>0</v>
      </c>
      <c r="O1462" s="41">
        <f t="shared" ref="O1462" si="4768">(D1462*J1459+E1462*I1459+F1462*J1462+G1462*I1462)</f>
        <v>-0.26226423536828852</v>
      </c>
      <c r="P1462" s="39">
        <f t="shared" ref="P1462" si="4769">D1462*K1459+F1462*K1462-E1462*L1459-G1462*L1462</f>
        <v>1</v>
      </c>
      <c r="Q1462" s="40">
        <f t="shared" ref="Q1462" si="4770">(D1462*L1459+E1462*K1459+F1462*L1462+G1462*K1462)</f>
        <v>0</v>
      </c>
      <c r="S1462" s="37">
        <v>0</v>
      </c>
      <c r="T1462" s="41">
        <v>0</v>
      </c>
      <c r="U1462" s="39">
        <v>1</v>
      </c>
      <c r="V1462" s="40">
        <v>0</v>
      </c>
      <c r="X1462" s="37">
        <f t="shared" ref="X1462" si="4771">N1462*S1459+P1462*S1462-O1462*T1459-Q1462*T1462</f>
        <v>0</v>
      </c>
      <c r="Y1462" s="41">
        <f t="shared" ref="Y1462" si="4772">(N1462*T1459+O1462*S1459+P1462*T1462+Q1462*S1462)</f>
        <v>-0.26226423536828852</v>
      </c>
      <c r="Z1462" s="39">
        <f t="shared" ref="Z1462" si="4773">N1462*U1459+P1462*U1462-O1462*V1459-Q1462*V1462</f>
        <v>0.92146001805040278</v>
      </c>
      <c r="AA1462" s="40">
        <f t="shared" ref="AA1462" si="4774">(N1462*V1459+O1462*U1459+P1462*V1462+Q1462*U1462)</f>
        <v>0</v>
      </c>
      <c r="AB1462" s="8"/>
      <c r="AC1462" s="37">
        <v>0</v>
      </c>
      <c r="AD1462" s="40">
        <f>-1/($AD$8*$B1459)</f>
        <v>-0.19328947368421051</v>
      </c>
      <c r="AE1462" s="39">
        <v>1</v>
      </c>
      <c r="AF1462" s="40">
        <v>0</v>
      </c>
      <c r="AH1462" s="37">
        <f>X1462*AC1459+Z1462*AC1462-Y1462*AD1459-AA1462*AD1462</f>
        <v>0</v>
      </c>
      <c r="AI1462" s="41">
        <f>(X1462*AD1459+Y1462*AC1459+Z1462*AD1462+AA1462*AC1462)</f>
        <v>-0.440372757278294</v>
      </c>
      <c r="AJ1462" s="39">
        <f>X1462*AE1459+Z1462*AE1462-Y1462*AF1459-AA1462*AF1462</f>
        <v>0.92146001805040278</v>
      </c>
      <c r="AK1462" s="40">
        <f>(X1462*AF1459+Y1462*AE1459+Z1462*AF1462+AA1462*AE1462)</f>
        <v>0</v>
      </c>
      <c r="AL1462" s="8"/>
      <c r="AM1462" s="54">
        <f t="shared" ref="AM1462" si="4775">(180/PI())*ATAN(-1*(($AH1450*AI1459+AK1459+$AH$8*AI1462+AK1462)/($AH$8*AH1459+AJ1459+$AH$8*AH1462+AJ1462)))</f>
        <v>26.120019787352042</v>
      </c>
      <c r="AO1462" s="151">
        <f t="shared" ref="AO1462" si="4776">20*LOG(((($AH$8*AH1459+AJ1459-$AH$8*AH1462-AJ1462)^2+($AH$8*AI1459+AK1459-$AH$8*AI1462-AK1462)^2)/(($AH$8*AH1459+AJ1459+$AH$8*AH1462+AJ1462)^2+($AH$8*AI1459+AK1459+$AH$8*AI1462+AK1462)^2))^0.5)</f>
        <v>-32.639732797736983</v>
      </c>
      <c r="AP1462" s="149"/>
      <c r="AQ1462" s="44"/>
      <c r="AR1462" s="44"/>
      <c r="AS1462" s="44"/>
      <c r="AT1462" s="44"/>
    </row>
    <row r="1463" spans="2:46" ht="18.649999999999999" customHeight="1">
      <c r="AO1463" s="48"/>
    </row>
    <row r="1464" spans="2:46" ht="18.649999999999999" customHeight="1" thickBot="1">
      <c r="E1464" s="29" t="s">
        <v>9</v>
      </c>
      <c r="J1464" s="29" t="s">
        <v>10</v>
      </c>
      <c r="O1464" s="29" t="s">
        <v>11</v>
      </c>
      <c r="T1464" s="29" t="s">
        <v>12</v>
      </c>
      <c r="Y1464" s="29" t="s">
        <v>13</v>
      </c>
      <c r="AD1464" s="29" t="s">
        <v>12</v>
      </c>
      <c r="AI1464" s="29" t="s">
        <v>81</v>
      </c>
    </row>
    <row r="1465" spans="2:46" ht="18.649999999999999" customHeight="1" thickBot="1">
      <c r="B1465" s="28"/>
      <c r="D1465" s="227" t="s">
        <v>70</v>
      </c>
      <c r="E1465" s="228"/>
      <c r="F1465" s="229" t="s">
        <v>71</v>
      </c>
      <c r="G1465" s="230"/>
      <c r="H1465" s="203"/>
      <c r="I1465" s="231" t="s">
        <v>15</v>
      </c>
      <c r="J1465" s="232"/>
      <c r="K1465" s="233" t="s">
        <v>16</v>
      </c>
      <c r="L1465" s="234"/>
      <c r="M1465" s="30"/>
      <c r="N1465" s="231" t="s">
        <v>72</v>
      </c>
      <c r="O1465" s="232"/>
      <c r="P1465" s="233" t="s">
        <v>73</v>
      </c>
      <c r="Q1465" s="234"/>
      <c r="R1465" s="30"/>
      <c r="S1465" s="227" t="s">
        <v>74</v>
      </c>
      <c r="T1465" s="228"/>
      <c r="U1465" s="229" t="s">
        <v>75</v>
      </c>
      <c r="V1465" s="230"/>
      <c r="W1465" s="8"/>
      <c r="X1465" s="231" t="s">
        <v>76</v>
      </c>
      <c r="Y1465" s="232"/>
      <c r="Z1465" s="233" t="s">
        <v>77</v>
      </c>
      <c r="AA1465" s="234"/>
      <c r="AB1465" s="8"/>
      <c r="AC1465" s="231" t="s">
        <v>78</v>
      </c>
      <c r="AD1465" s="232"/>
      <c r="AE1465" s="233" t="s">
        <v>17</v>
      </c>
      <c r="AF1465" s="234"/>
      <c r="AG1465" s="8"/>
      <c r="AH1465" s="231" t="s">
        <v>79</v>
      </c>
      <c r="AI1465" s="232"/>
      <c r="AJ1465" s="233" t="s">
        <v>80</v>
      </c>
      <c r="AK1465" s="234"/>
      <c r="AL1465" s="8"/>
      <c r="AM1465" s="35" t="s">
        <v>82</v>
      </c>
      <c r="AO1465" s="147" t="s">
        <v>83</v>
      </c>
      <c r="AP1465" s="4"/>
      <c r="AQ1465" s="44"/>
      <c r="AR1465" s="44"/>
      <c r="AS1465" s="44"/>
      <c r="AT1465" s="44"/>
    </row>
    <row r="1466" spans="2:46" ht="18.649999999999999" customHeight="1" thickTop="1" thickBot="1">
      <c r="B1466" s="55">
        <v>4.2</v>
      </c>
      <c r="D1466" s="37">
        <v>1</v>
      </c>
      <c r="E1466" s="38">
        <v>0</v>
      </c>
      <c r="F1466" s="39">
        <v>0</v>
      </c>
      <c r="G1466" s="40">
        <f t="shared" ref="G1466" si="4777">-1/($E$8*$B1466)</f>
        <v>-0.15218571428571429</v>
      </c>
      <c r="I1466" s="37">
        <v>1</v>
      </c>
      <c r="J1466" s="41">
        <v>0</v>
      </c>
      <c r="K1466" s="39">
        <v>0</v>
      </c>
      <c r="L1466" s="40">
        <v>0</v>
      </c>
      <c r="N1466" s="37">
        <f t="shared" ref="N1466" si="4778">D1466*I1466+F1466*I1469-E1466*J1466-G1466*J1469</f>
        <v>0.96028180974080535</v>
      </c>
      <c r="O1466" s="41">
        <f t="shared" ref="O1466" si="4779">(D1466*J1466+E1466*I1466+F1466*J1469+G1466*I1469)</f>
        <v>0</v>
      </c>
      <c r="P1466" s="39">
        <f t="shared" ref="P1466" si="4780">D1466*K1466+F1466*K1469-E1466*L1466-G1466*L1469</f>
        <v>0</v>
      </c>
      <c r="Q1466" s="40">
        <f t="shared" ref="Q1466" si="4781">(D1466*L1466+E1466*K1466+F1466*L1469+G1466*K1469)</f>
        <v>-0.15218571428571429</v>
      </c>
      <c r="S1466" s="37">
        <v>1</v>
      </c>
      <c r="T1466" s="38">
        <v>0</v>
      </c>
      <c r="U1466" s="39">
        <v>0</v>
      </c>
      <c r="V1466" s="40">
        <f t="shared" ref="V1466" si="4782">-1/($T$8*$B1466)</f>
        <v>-0.29804285714285711</v>
      </c>
      <c r="X1466" s="37">
        <f t="shared" ref="X1466" si="4783">N1466*S1466+P1466*S1469-O1466*T1466-Q1466*T1469</f>
        <v>0.96028180974080535</v>
      </c>
      <c r="Y1466" s="41">
        <f t="shared" ref="Y1466" si="4784">(N1466*T1466+O1466*S1466+P1466*T1469+Q1466*S1469)</f>
        <v>0</v>
      </c>
      <c r="Z1466" s="39">
        <f t="shared" ref="Z1466" si="4785">N1466*U1466+P1466*U1469-O1466*V1466-Q1466*V1469</f>
        <v>0</v>
      </c>
      <c r="AA1466" s="40">
        <f t="shared" ref="AA1466" si="4786">(N1466*V1466+O1466*U1466+P1466*V1469+Q1466*U1469)</f>
        <v>-0.43839084852317745</v>
      </c>
      <c r="AB1466" s="8"/>
      <c r="AC1466" s="37">
        <v>1</v>
      </c>
      <c r="AD1466" s="38">
        <v>0</v>
      </c>
      <c r="AE1466" s="39">
        <v>0</v>
      </c>
      <c r="AF1466" s="40">
        <v>0</v>
      </c>
      <c r="AH1466" s="37">
        <f>X1466*AC1466+Z1466*AC1469-Y1466*AD1466-AA1466*AD1469</f>
        <v>0.87594897972549557</v>
      </c>
      <c r="AI1466" s="41">
        <f>(X1466*AD1466+Y1466*AC1466+Z1466*AD1469+AA1466*AC1469)</f>
        <v>0</v>
      </c>
      <c r="AJ1466" s="39">
        <f>X1466*AE1466+Z1466*AE1469-Y1466*AF1466-AA1466*AF1469</f>
        <v>0</v>
      </c>
      <c r="AK1466" s="40">
        <f>(X1466*AF1466+Y1466*AE1466+Z1466*AF1469+AA1466*AE1469)</f>
        <v>-0.43839084852317745</v>
      </c>
      <c r="AL1466" s="8"/>
      <c r="AM1466" s="43">
        <f t="shared" ref="AM1466" si="4787">20*LOG((2*$AH$8)/(($AH$8*AH1466+AJ1466+$AH$8*AH1469+AJ1469)^2+($AH$8*AI1466+AK1466+$AH$8*AI1469+AK1469)^2)^0.5)</f>
        <v>-2.3234734729902142E-3</v>
      </c>
      <c r="AO1466" s="148">
        <f t="shared" ref="AO1466" si="4788">((AH1466^2+AI1466^2)/(AH1469^2+AI1469^2))^0.5</f>
        <v>1.9981012543204146</v>
      </c>
      <c r="AP1466" s="4"/>
      <c r="AQ1466" s="44"/>
      <c r="AR1466" s="44"/>
      <c r="AS1466" s="44"/>
      <c r="AT1466" s="44"/>
    </row>
    <row r="1467" spans="2:46" ht="18.649999999999999" customHeight="1" thickBot="1">
      <c r="D1467" s="45"/>
      <c r="G1467" s="46"/>
      <c r="I1467" s="45"/>
      <c r="L1467" s="46"/>
      <c r="N1467" s="45"/>
      <c r="Q1467" s="46"/>
      <c r="S1467" s="45"/>
      <c r="V1467" s="46"/>
      <c r="X1467" s="45"/>
      <c r="AA1467" s="46"/>
      <c r="AC1467" s="45"/>
      <c r="AF1467" s="46"/>
      <c r="AH1467" s="45"/>
      <c r="AK1467" s="46"/>
      <c r="AO1467" s="149"/>
      <c r="AP1467" s="149"/>
      <c r="AQ1467" s="44"/>
      <c r="AR1467" s="44"/>
      <c r="AS1467" s="44"/>
      <c r="AT1467" s="44"/>
    </row>
    <row r="1468" spans="2:46" ht="18.649999999999999" customHeight="1" thickBot="1">
      <c r="D1468" s="227" t="s">
        <v>70</v>
      </c>
      <c r="E1468" s="228"/>
      <c r="F1468" s="229" t="s">
        <v>71</v>
      </c>
      <c r="G1468" s="230"/>
      <c r="H1468" s="203"/>
      <c r="I1468" s="231" t="s">
        <v>15</v>
      </c>
      <c r="J1468" s="232"/>
      <c r="K1468" s="233" t="s">
        <v>16</v>
      </c>
      <c r="L1468" s="234"/>
      <c r="M1468" s="30"/>
      <c r="N1468" s="231" t="s">
        <v>72</v>
      </c>
      <c r="O1468" s="232"/>
      <c r="P1468" s="233" t="s">
        <v>73</v>
      </c>
      <c r="Q1468" s="234"/>
      <c r="R1468" s="30"/>
      <c r="S1468" s="227" t="s">
        <v>74</v>
      </c>
      <c r="T1468" s="228"/>
      <c r="U1468" s="229" t="s">
        <v>75</v>
      </c>
      <c r="V1468" s="230"/>
      <c r="W1468" s="8"/>
      <c r="X1468" s="231" t="s">
        <v>76</v>
      </c>
      <c r="Y1468" s="232"/>
      <c r="Z1468" s="233" t="s">
        <v>77</v>
      </c>
      <c r="AA1468" s="234"/>
      <c r="AB1468" s="8"/>
      <c r="AC1468" s="231" t="s">
        <v>78</v>
      </c>
      <c r="AD1468" s="232"/>
      <c r="AE1468" s="233" t="s">
        <v>17</v>
      </c>
      <c r="AF1468" s="234"/>
      <c r="AG1468" s="8"/>
      <c r="AH1468" s="231" t="s">
        <v>79</v>
      </c>
      <c r="AI1468" s="232"/>
      <c r="AJ1468" s="233" t="s">
        <v>80</v>
      </c>
      <c r="AK1468" s="234"/>
      <c r="AL1468" s="8"/>
      <c r="AM1468" s="52" t="s">
        <v>84</v>
      </c>
      <c r="AO1468" s="150" t="s">
        <v>85</v>
      </c>
      <c r="AP1468" s="149"/>
      <c r="AQ1468" s="44"/>
      <c r="AR1468" s="44"/>
      <c r="AS1468" s="44"/>
      <c r="AT1468" s="44"/>
    </row>
    <row r="1469" spans="2:46" ht="18.649999999999999" customHeight="1" thickTop="1" thickBot="1">
      <c r="D1469" s="37">
        <v>0</v>
      </c>
      <c r="E1469" s="41">
        <v>0</v>
      </c>
      <c r="F1469" s="39">
        <v>1</v>
      </c>
      <c r="G1469" s="40">
        <v>0</v>
      </c>
      <c r="I1469" s="37">
        <v>0</v>
      </c>
      <c r="J1469" s="41">
        <f t="shared" ref="J1469" si="4789">IF(0=(1-$J$8*$K$8*$B1466^2),10^14,$B1466*$K$8/(1-$J$8*$K$8*$B1466^2))</f>
        <v>-0.26098501062082258</v>
      </c>
      <c r="K1469" s="39">
        <v>1</v>
      </c>
      <c r="L1469" s="40">
        <v>0</v>
      </c>
      <c r="N1469" s="37">
        <f t="shared" ref="N1469" si="4790">D1469*I1466+F1469*I1469-E1469*J1466-G1469*J1469</f>
        <v>0</v>
      </c>
      <c r="O1469" s="41">
        <f t="shared" ref="O1469" si="4791">(D1469*J1466+E1469*I1466+F1469*J1469+G1469*I1469)</f>
        <v>-0.26098501062082258</v>
      </c>
      <c r="P1469" s="39">
        <f t="shared" ref="P1469" si="4792">D1469*K1466+F1469*K1469-E1469*L1466-G1469*L1469</f>
        <v>1</v>
      </c>
      <c r="Q1469" s="40">
        <f t="shared" ref="Q1469" si="4793">(D1469*L1466+E1469*K1466+F1469*L1469+G1469*K1469)</f>
        <v>0</v>
      </c>
      <c r="S1469" s="37">
        <v>0</v>
      </c>
      <c r="T1469" s="41">
        <v>0</v>
      </c>
      <c r="U1469" s="39">
        <v>1</v>
      </c>
      <c r="V1469" s="40">
        <v>0</v>
      </c>
      <c r="X1469" s="37">
        <f t="shared" ref="X1469" si="4794">N1469*S1466+P1469*S1469-O1469*T1466-Q1469*T1469</f>
        <v>0</v>
      </c>
      <c r="Y1469" s="41">
        <f t="shared" ref="Y1469" si="4795">(N1469*T1466+O1469*S1466+P1469*T1469+Q1469*S1469)</f>
        <v>-0.26098501062082258</v>
      </c>
      <c r="Z1469" s="39">
        <f t="shared" ref="Z1469" si="4796">N1469*U1466+P1469*U1469-O1469*V1466-Q1469*V1469</f>
        <v>0.92221528176311107</v>
      </c>
      <c r="AA1469" s="40">
        <f t="shared" ref="AA1469" si="4797">(N1469*V1466+O1469*U1466+P1469*V1469+Q1469*U1469)</f>
        <v>0</v>
      </c>
      <c r="AB1469" s="8"/>
      <c r="AC1469" s="37">
        <v>0</v>
      </c>
      <c r="AD1469" s="40">
        <f>-1/($AD$8*$B1466)</f>
        <v>-0.19236904761904758</v>
      </c>
      <c r="AE1469" s="39">
        <v>1</v>
      </c>
      <c r="AF1469" s="40">
        <v>0</v>
      </c>
      <c r="AH1469" s="37">
        <f>X1469*AC1466+Z1469*AC1469-Y1469*AD1466-AA1469*AD1469</f>
        <v>0</v>
      </c>
      <c r="AI1469" s="41">
        <f>(X1469*AD1466+Y1469*AC1466+Z1469*AD1469+AA1469*AC1469)</f>
        <v>-0.43839068607332388</v>
      </c>
      <c r="AJ1469" s="39">
        <f>X1469*AE1466+Z1469*AE1469-Y1469*AF1466-AA1469*AF1469</f>
        <v>0.92221528176311107</v>
      </c>
      <c r="AK1469" s="40">
        <f>(X1469*AF1466+Y1469*AE1466+Z1469*AF1469+AA1469*AE1469)</f>
        <v>0</v>
      </c>
      <c r="AL1469" s="8"/>
      <c r="AM1469" s="54">
        <f t="shared" ref="AM1469" si="4798">(180/PI())*ATAN(-1*(($AH1457*AI1466+AK1466+$AH$8*AI1469+AK1469)/($AH$8*AH1466+AJ1466+$AH$8*AH1469+AJ1469)))</f>
        <v>25.993776300314082</v>
      </c>
      <c r="AO1469" s="151">
        <f t="shared" ref="AO1469" si="4799">20*LOG(((($AH$8*AH1466+AJ1466-$AH$8*AH1469-AJ1469)^2+($AH$8*AI1466+AK1466-$AH$8*AI1469-AK1469)^2)/(($AH$8*AH1466+AJ1466+$AH$8*AH1469+AJ1469)^2+($AH$8*AI1466+AK1466+$AH$8*AI1469+AK1469)^2))^0.5)</f>
        <v>-32.717627612754015</v>
      </c>
      <c r="AP1469" s="149"/>
      <c r="AQ1469" s="44"/>
      <c r="AR1469" s="44"/>
      <c r="AS1469" s="44"/>
      <c r="AT1469" s="44"/>
    </row>
    <row r="1470" spans="2:46" ht="18.649999999999999" customHeight="1">
      <c r="AO1470" s="48"/>
    </row>
    <row r="1471" spans="2:46" ht="18.649999999999999" customHeight="1" thickBot="1">
      <c r="E1471" s="29" t="s">
        <v>9</v>
      </c>
      <c r="J1471" s="29" t="s">
        <v>10</v>
      </c>
      <c r="O1471" s="29" t="s">
        <v>11</v>
      </c>
      <c r="T1471" s="29" t="s">
        <v>12</v>
      </c>
      <c r="Y1471" s="29" t="s">
        <v>13</v>
      </c>
      <c r="AD1471" s="29" t="s">
        <v>12</v>
      </c>
      <c r="AI1471" s="29" t="s">
        <v>81</v>
      </c>
    </row>
    <row r="1472" spans="2:46" ht="18.649999999999999" customHeight="1" thickBot="1">
      <c r="B1472" s="28"/>
      <c r="D1472" s="227" t="s">
        <v>70</v>
      </c>
      <c r="E1472" s="228"/>
      <c r="F1472" s="229" t="s">
        <v>71</v>
      </c>
      <c r="G1472" s="230"/>
      <c r="H1472" s="203"/>
      <c r="I1472" s="231" t="s">
        <v>15</v>
      </c>
      <c r="J1472" s="232"/>
      <c r="K1472" s="233" t="s">
        <v>16</v>
      </c>
      <c r="L1472" s="234"/>
      <c r="M1472" s="30"/>
      <c r="N1472" s="231" t="s">
        <v>72</v>
      </c>
      <c r="O1472" s="232"/>
      <c r="P1472" s="233" t="s">
        <v>73</v>
      </c>
      <c r="Q1472" s="234"/>
      <c r="R1472" s="30"/>
      <c r="S1472" s="227" t="s">
        <v>74</v>
      </c>
      <c r="T1472" s="228"/>
      <c r="U1472" s="229" t="s">
        <v>75</v>
      </c>
      <c r="V1472" s="230"/>
      <c r="W1472" s="8"/>
      <c r="X1472" s="231" t="s">
        <v>76</v>
      </c>
      <c r="Y1472" s="232"/>
      <c r="Z1472" s="233" t="s">
        <v>77</v>
      </c>
      <c r="AA1472" s="234"/>
      <c r="AB1472" s="8"/>
      <c r="AC1472" s="231" t="s">
        <v>78</v>
      </c>
      <c r="AD1472" s="232"/>
      <c r="AE1472" s="233" t="s">
        <v>17</v>
      </c>
      <c r="AF1472" s="234"/>
      <c r="AG1472" s="8"/>
      <c r="AH1472" s="231" t="s">
        <v>79</v>
      </c>
      <c r="AI1472" s="232"/>
      <c r="AJ1472" s="233" t="s">
        <v>80</v>
      </c>
      <c r="AK1472" s="234"/>
      <c r="AL1472" s="8"/>
      <c r="AM1472" s="35" t="s">
        <v>82</v>
      </c>
      <c r="AO1472" s="147" t="s">
        <v>83</v>
      </c>
      <c r="AP1472" s="4"/>
      <c r="AQ1472" s="44"/>
      <c r="AR1472" s="44"/>
      <c r="AS1472" s="44"/>
      <c r="AT1472" s="44"/>
    </row>
    <row r="1473" spans="2:46" ht="18.649999999999999" customHeight="1" thickTop="1" thickBot="1">
      <c r="B1473" s="55">
        <v>4.22</v>
      </c>
      <c r="D1473" s="37">
        <v>1</v>
      </c>
      <c r="E1473" s="38">
        <v>0</v>
      </c>
      <c r="F1473" s="39">
        <v>0</v>
      </c>
      <c r="G1473" s="40">
        <f t="shared" ref="G1473" si="4800">-1/($E$8*$B1473)</f>
        <v>-0.15146445497630331</v>
      </c>
      <c r="I1473" s="37">
        <v>1</v>
      </c>
      <c r="J1473" s="41">
        <v>0</v>
      </c>
      <c r="K1473" s="39">
        <v>0</v>
      </c>
      <c r="L1473" s="40">
        <v>0</v>
      </c>
      <c r="N1473" s="37">
        <f t="shared" ref="N1473" si="4801">D1473*I1473+F1473*I1476-E1473*J1473-G1473*J1476</f>
        <v>0.96066190219745062</v>
      </c>
      <c r="O1473" s="41">
        <f t="shared" ref="O1473" si="4802">(D1473*J1473+E1473*I1473+F1473*J1476+G1473*I1476)</f>
        <v>0</v>
      </c>
      <c r="P1473" s="39">
        <f t="shared" ref="P1473" si="4803">D1473*K1473+F1473*K1476-E1473*L1473-G1473*L1476</f>
        <v>0</v>
      </c>
      <c r="Q1473" s="40">
        <f t="shared" ref="Q1473" si="4804">(D1473*L1473+E1473*K1473+F1473*L1476+G1473*K1476)</f>
        <v>-0.15146445497630331</v>
      </c>
      <c r="S1473" s="37">
        <v>1</v>
      </c>
      <c r="T1473" s="38">
        <v>0</v>
      </c>
      <c r="U1473" s="39">
        <v>0</v>
      </c>
      <c r="V1473" s="40">
        <f t="shared" ref="V1473" si="4805">-1/($T$8*$B1473)</f>
        <v>-0.29663033175355447</v>
      </c>
      <c r="X1473" s="37">
        <f t="shared" ref="X1473" si="4806">N1473*S1473+P1473*S1476-O1473*T1473-Q1473*T1476</f>
        <v>0.96066190219745062</v>
      </c>
      <c r="Y1473" s="41">
        <f t="shared" ref="Y1473" si="4807">(N1473*T1473+O1473*S1473+P1473*T1476+Q1473*S1476)</f>
        <v>0</v>
      </c>
      <c r="Z1473" s="39">
        <f t="shared" ref="Z1473" si="4808">N1473*U1473+P1473*U1476-O1473*V1473-Q1473*V1476</f>
        <v>0</v>
      </c>
      <c r="AA1473" s="40">
        <f t="shared" ref="AA1473" si="4809">(N1473*V1473+O1473*U1473+P1473*V1476+Q1473*U1476)</f>
        <v>-0.43642591372813377</v>
      </c>
      <c r="AB1473" s="8"/>
      <c r="AC1473" s="37">
        <v>1</v>
      </c>
      <c r="AD1473" s="38">
        <v>0</v>
      </c>
      <c r="AE1473" s="39">
        <v>0</v>
      </c>
      <c r="AF1473" s="40">
        <v>0</v>
      </c>
      <c r="AH1473" s="37">
        <f>X1473*AC1473+Z1473*AC1476-Y1473*AD1473-AA1473*AD1476</f>
        <v>0.87710495504184738</v>
      </c>
      <c r="AI1473" s="41">
        <f>(X1473*AD1473+Y1473*AC1473+Z1473*AD1476+AA1473*AC1476)</f>
        <v>0</v>
      </c>
      <c r="AJ1473" s="39">
        <f>X1473*AE1473+Z1473*AE1476-Y1473*AF1473-AA1473*AF1476</f>
        <v>0</v>
      </c>
      <c r="AK1473" s="40">
        <f>(X1473*AF1473+Y1473*AE1473+Z1473*AF1476+AA1473*AE1476)</f>
        <v>-0.43642591372813377</v>
      </c>
      <c r="AL1473" s="8"/>
      <c r="AM1473" s="43">
        <f t="shared" ref="AM1473" si="4810">20*LOG((2*$AH$8)/(($AH$8*AH1473+AJ1473+$AH$8*AH1476+AJ1476)^2+($AH$8*AI1473+AK1473+$AH$8*AI1476+AK1476)^2)^0.5)</f>
        <v>-2.2823277928962766E-3</v>
      </c>
      <c r="AO1473" s="148">
        <f t="shared" ref="AO1473" si="4811">((AH1473^2+AI1473^2)/(AH1476^2+AI1476^2))^0.5</f>
        <v>2.0097460972822265</v>
      </c>
      <c r="AP1473" s="4"/>
      <c r="AQ1473" s="44"/>
      <c r="AR1473" s="44"/>
      <c r="AS1473" s="44"/>
      <c r="AT1473" s="44"/>
    </row>
    <row r="1474" spans="2:46" ht="18.649999999999999" customHeight="1" thickBot="1">
      <c r="D1474" s="45"/>
      <c r="G1474" s="46"/>
      <c r="I1474" s="45"/>
      <c r="L1474" s="46"/>
      <c r="N1474" s="45"/>
      <c r="Q1474" s="46"/>
      <c r="S1474" s="45"/>
      <c r="V1474" s="46"/>
      <c r="X1474" s="45"/>
      <c r="AA1474" s="46"/>
      <c r="AC1474" s="45"/>
      <c r="AF1474" s="46"/>
      <c r="AH1474" s="45"/>
      <c r="AK1474" s="46"/>
      <c r="AO1474" s="149"/>
      <c r="AP1474" s="149"/>
      <c r="AQ1474" s="44"/>
      <c r="AR1474" s="44"/>
      <c r="AS1474" s="44"/>
      <c r="AT1474" s="44"/>
    </row>
    <row r="1475" spans="2:46" ht="18.649999999999999" customHeight="1" thickBot="1">
      <c r="D1475" s="227" t="s">
        <v>70</v>
      </c>
      <c r="E1475" s="228"/>
      <c r="F1475" s="229" t="s">
        <v>71</v>
      </c>
      <c r="G1475" s="230"/>
      <c r="H1475" s="203"/>
      <c r="I1475" s="231" t="s">
        <v>15</v>
      </c>
      <c r="J1475" s="232"/>
      <c r="K1475" s="233" t="s">
        <v>16</v>
      </c>
      <c r="L1475" s="234"/>
      <c r="M1475" s="30"/>
      <c r="N1475" s="231" t="s">
        <v>72</v>
      </c>
      <c r="O1475" s="232"/>
      <c r="P1475" s="233" t="s">
        <v>73</v>
      </c>
      <c r="Q1475" s="234"/>
      <c r="R1475" s="30"/>
      <c r="S1475" s="227" t="s">
        <v>74</v>
      </c>
      <c r="T1475" s="228"/>
      <c r="U1475" s="229" t="s">
        <v>75</v>
      </c>
      <c r="V1475" s="230"/>
      <c r="W1475" s="8"/>
      <c r="X1475" s="231" t="s">
        <v>76</v>
      </c>
      <c r="Y1475" s="232"/>
      <c r="Z1475" s="233" t="s">
        <v>77</v>
      </c>
      <c r="AA1475" s="234"/>
      <c r="AB1475" s="8"/>
      <c r="AC1475" s="231" t="s">
        <v>78</v>
      </c>
      <c r="AD1475" s="232"/>
      <c r="AE1475" s="233" t="s">
        <v>17</v>
      </c>
      <c r="AF1475" s="234"/>
      <c r="AG1475" s="8"/>
      <c r="AH1475" s="231" t="s">
        <v>79</v>
      </c>
      <c r="AI1475" s="232"/>
      <c r="AJ1475" s="233" t="s">
        <v>80</v>
      </c>
      <c r="AK1475" s="234"/>
      <c r="AL1475" s="8"/>
      <c r="AM1475" s="52" t="s">
        <v>84</v>
      </c>
      <c r="AO1475" s="150" t="s">
        <v>85</v>
      </c>
      <c r="AP1475" s="149"/>
      <c r="AQ1475" s="44"/>
      <c r="AR1475" s="44"/>
      <c r="AS1475" s="44"/>
      <c r="AT1475" s="44"/>
    </row>
    <row r="1476" spans="2:46" ht="18.649999999999999" customHeight="1" thickTop="1" thickBot="1">
      <c r="D1476" s="37">
        <v>0</v>
      </c>
      <c r="E1476" s="41">
        <v>0</v>
      </c>
      <c r="F1476" s="39">
        <v>1</v>
      </c>
      <c r="G1476" s="40">
        <v>0</v>
      </c>
      <c r="I1476" s="37">
        <v>0</v>
      </c>
      <c r="J1476" s="41">
        <f t="shared" ref="J1476" si="4812">IF(0=(1-$J$8*$K$8*$B1473^2),10^14,$B1473*$K$8/(1-$J$8*$K$8*$B1473^2))</f>
        <v>-0.25971834651703485</v>
      </c>
      <c r="K1476" s="39">
        <v>1</v>
      </c>
      <c r="L1476" s="40">
        <v>0</v>
      </c>
      <c r="N1476" s="37">
        <f t="shared" ref="N1476" si="4813">D1476*I1473+F1476*I1476-E1476*J1473-G1476*J1476</f>
        <v>0</v>
      </c>
      <c r="O1476" s="41">
        <f t="shared" ref="O1476" si="4814">(D1476*J1473+E1476*I1473+F1476*J1476+G1476*I1476)</f>
        <v>-0.25971834651703485</v>
      </c>
      <c r="P1476" s="39">
        <f t="shared" ref="P1476" si="4815">D1476*K1473+F1476*K1476-E1476*L1473-G1476*L1476</f>
        <v>1</v>
      </c>
      <c r="Q1476" s="40">
        <f t="shared" ref="Q1476" si="4816">(D1476*L1473+E1476*K1473+F1476*L1476+G1476*K1476)</f>
        <v>0</v>
      </c>
      <c r="S1476" s="37">
        <v>0</v>
      </c>
      <c r="T1476" s="41">
        <v>0</v>
      </c>
      <c r="U1476" s="39">
        <v>1</v>
      </c>
      <c r="V1476" s="40">
        <v>0</v>
      </c>
      <c r="X1476" s="37">
        <f t="shared" ref="X1476" si="4817">N1476*S1473+P1476*S1476-O1476*T1473-Q1476*T1476</f>
        <v>0</v>
      </c>
      <c r="Y1476" s="41">
        <f t="shared" ref="Y1476" si="4818">(N1476*T1473+O1476*S1473+P1476*T1476+Q1476*S1476)</f>
        <v>-0.25971834651703485</v>
      </c>
      <c r="Z1476" s="39">
        <f t="shared" ref="Z1476" si="4819">N1476*U1473+P1476*U1476-O1476*V1473-Q1476*V1476</f>
        <v>0.92295966071016733</v>
      </c>
      <c r="AA1476" s="40">
        <f t="shared" ref="AA1476" si="4820">(N1476*V1473+O1476*U1473+P1476*V1476+Q1476*U1476)</f>
        <v>0</v>
      </c>
      <c r="AB1476" s="8"/>
      <c r="AC1476" s="37">
        <v>0</v>
      </c>
      <c r="AD1476" s="40">
        <f>-1/($AD$8*$B1473)</f>
        <v>-0.19145734597156397</v>
      </c>
      <c r="AE1476" s="39">
        <v>1</v>
      </c>
      <c r="AF1476" s="40">
        <v>0</v>
      </c>
      <c r="AH1476" s="37">
        <f>X1476*AC1473+Z1476*AC1476-Y1476*AD1473-AA1476*AD1476</f>
        <v>0</v>
      </c>
      <c r="AI1476" s="41">
        <f>(X1476*AD1473+Y1476*AC1473+Z1476*AD1476+AA1476*AC1476)</f>
        <v>-0.43642575359541869</v>
      </c>
      <c r="AJ1476" s="39">
        <f>X1476*AE1473+Z1476*AE1476-Y1476*AF1473-AA1476*AF1476</f>
        <v>0.92295966071016733</v>
      </c>
      <c r="AK1476" s="40">
        <f>(X1476*AF1473+Y1476*AE1473+Z1476*AF1476+AA1476*AE1476)</f>
        <v>0</v>
      </c>
      <c r="AL1476" s="8"/>
      <c r="AM1476" s="54">
        <f t="shared" ref="AM1476" si="4821">(180/PI())*ATAN(-1*(($AH1464*AI1473+AK1473+$AH$8*AI1476+AK1476)/($AH$8*AH1473+AJ1473+$AH$8*AH1476+AJ1476)))</f>
        <v>25.868755191716716</v>
      </c>
      <c r="AO1476" s="151">
        <f t="shared" ref="AO1476" si="4822">20*LOG(((($AH$8*AH1473+AJ1473-$AH$8*AH1476-AJ1476)^2+($AH$8*AI1473+AK1473-$AH$8*AI1476-AK1476)^2)/(($AH$8*AH1473+AJ1473+$AH$8*AH1476+AJ1476)^2+($AH$8*AI1473+AK1473+$AH$8*AI1476+AK1476)^2))^0.5)</f>
        <v>-32.795204038098035</v>
      </c>
      <c r="AP1476" s="149"/>
      <c r="AQ1476" s="44"/>
      <c r="AR1476" s="44"/>
      <c r="AS1476" s="44"/>
      <c r="AT1476" s="44"/>
    </row>
    <row r="1477" spans="2:46" ht="18.649999999999999" customHeight="1">
      <c r="AO1477" s="48"/>
    </row>
    <row r="1478" spans="2:46" ht="18.649999999999999" customHeight="1" thickBot="1">
      <c r="E1478" s="29" t="s">
        <v>9</v>
      </c>
      <c r="J1478" s="29" t="s">
        <v>10</v>
      </c>
      <c r="O1478" s="29" t="s">
        <v>11</v>
      </c>
      <c r="T1478" s="29" t="s">
        <v>12</v>
      </c>
      <c r="Y1478" s="29" t="s">
        <v>13</v>
      </c>
      <c r="AD1478" s="29" t="s">
        <v>12</v>
      </c>
      <c r="AI1478" s="29" t="s">
        <v>81</v>
      </c>
    </row>
    <row r="1479" spans="2:46" ht="18.649999999999999" customHeight="1" thickBot="1">
      <c r="B1479" s="28"/>
      <c r="D1479" s="227" t="s">
        <v>70</v>
      </c>
      <c r="E1479" s="228"/>
      <c r="F1479" s="229" t="s">
        <v>71</v>
      </c>
      <c r="G1479" s="230"/>
      <c r="H1479" s="203"/>
      <c r="I1479" s="231" t="s">
        <v>15</v>
      </c>
      <c r="J1479" s="232"/>
      <c r="K1479" s="233" t="s">
        <v>16</v>
      </c>
      <c r="L1479" s="234"/>
      <c r="M1479" s="30"/>
      <c r="N1479" s="231" t="s">
        <v>72</v>
      </c>
      <c r="O1479" s="232"/>
      <c r="P1479" s="233" t="s">
        <v>73</v>
      </c>
      <c r="Q1479" s="234"/>
      <c r="R1479" s="30"/>
      <c r="S1479" s="227" t="s">
        <v>74</v>
      </c>
      <c r="T1479" s="228"/>
      <c r="U1479" s="229" t="s">
        <v>75</v>
      </c>
      <c r="V1479" s="230"/>
      <c r="W1479" s="8"/>
      <c r="X1479" s="231" t="s">
        <v>76</v>
      </c>
      <c r="Y1479" s="232"/>
      <c r="Z1479" s="233" t="s">
        <v>77</v>
      </c>
      <c r="AA1479" s="234"/>
      <c r="AB1479" s="8"/>
      <c r="AC1479" s="231" t="s">
        <v>78</v>
      </c>
      <c r="AD1479" s="232"/>
      <c r="AE1479" s="233" t="s">
        <v>17</v>
      </c>
      <c r="AF1479" s="234"/>
      <c r="AG1479" s="8"/>
      <c r="AH1479" s="231" t="s">
        <v>79</v>
      </c>
      <c r="AI1479" s="232"/>
      <c r="AJ1479" s="233" t="s">
        <v>80</v>
      </c>
      <c r="AK1479" s="234"/>
      <c r="AL1479" s="8"/>
      <c r="AM1479" s="35" t="s">
        <v>82</v>
      </c>
      <c r="AO1479" s="147" t="s">
        <v>83</v>
      </c>
      <c r="AP1479" s="4"/>
      <c r="AQ1479" s="44"/>
      <c r="AR1479" s="44"/>
      <c r="AS1479" s="44"/>
      <c r="AT1479" s="44"/>
    </row>
    <row r="1480" spans="2:46" ht="18.649999999999999" customHeight="1" thickTop="1" thickBot="1">
      <c r="B1480" s="55">
        <v>4.24</v>
      </c>
      <c r="D1480" s="37">
        <v>1</v>
      </c>
      <c r="E1480" s="38">
        <v>0</v>
      </c>
      <c r="F1480" s="39">
        <v>0</v>
      </c>
      <c r="G1480" s="40">
        <f t="shared" ref="G1480" si="4823">-1/($E$8*$B1480)</f>
        <v>-0.15074999999999997</v>
      </c>
      <c r="I1480" s="37">
        <v>1</v>
      </c>
      <c r="J1480" s="41">
        <v>0</v>
      </c>
      <c r="K1480" s="39">
        <v>0</v>
      </c>
      <c r="L1480" s="40">
        <v>0</v>
      </c>
      <c r="N1480" s="37">
        <f t="shared" ref="N1480" si="4824">D1480*I1480+F1480*I1483-E1480*J1480-G1480*J1483</f>
        <v>0.96103654340802425</v>
      </c>
      <c r="O1480" s="41">
        <f t="shared" ref="O1480" si="4825">(D1480*J1480+E1480*I1480+F1480*J1483+G1480*I1483)</f>
        <v>0</v>
      </c>
      <c r="P1480" s="39">
        <f t="shared" ref="P1480" si="4826">D1480*K1480+F1480*K1483-E1480*L1480-G1480*L1483</f>
        <v>0</v>
      </c>
      <c r="Q1480" s="40">
        <f t="shared" ref="Q1480" si="4827">(D1480*L1480+E1480*K1480+F1480*L1483+G1480*K1483)</f>
        <v>-0.15074999999999997</v>
      </c>
      <c r="S1480" s="37">
        <v>1</v>
      </c>
      <c r="T1480" s="38">
        <v>0</v>
      </c>
      <c r="U1480" s="39">
        <v>0</v>
      </c>
      <c r="V1480" s="40">
        <f t="shared" ref="V1480" si="4828">-1/($T$8*$B1480)</f>
        <v>-0.29523113207547164</v>
      </c>
      <c r="X1480" s="37">
        <f t="shared" ref="X1480" si="4829">N1480*S1480+P1480*S1483-O1480*T1480-Q1480*T1483</f>
        <v>0.96103654340802425</v>
      </c>
      <c r="Y1480" s="41">
        <f t="shared" ref="Y1480" si="4830">(N1480*T1480+O1480*S1480+P1480*T1483+Q1480*S1483)</f>
        <v>0</v>
      </c>
      <c r="Z1480" s="39">
        <f t="shared" ref="Z1480" si="4831">N1480*U1480+P1480*U1483-O1480*V1480-Q1480*V1483</f>
        <v>0</v>
      </c>
      <c r="AA1480" s="40">
        <f t="shared" ref="AA1480" si="4832">(N1480*V1480+O1480*U1480+P1480*V1483+Q1480*U1483)</f>
        <v>-0.43447790667624908</v>
      </c>
      <c r="AB1480" s="8"/>
      <c r="AC1480" s="37">
        <v>1</v>
      </c>
      <c r="AD1480" s="38">
        <v>0</v>
      </c>
      <c r="AE1480" s="39">
        <v>0</v>
      </c>
      <c r="AF1480" s="40">
        <v>0</v>
      </c>
      <c r="AH1480" s="37">
        <f>X1480*AC1480+Z1480*AC1483-Y1480*AD1480-AA1480*AD1483</f>
        <v>0.87824493380918567</v>
      </c>
      <c r="AI1480" s="41">
        <f>(X1480*AD1480+Y1480*AC1480+Z1480*AD1483+AA1480*AC1483)</f>
        <v>0</v>
      </c>
      <c r="AJ1480" s="39">
        <f>X1480*AE1480+Z1480*AE1483-Y1480*AF1480-AA1480*AF1483</f>
        <v>0</v>
      </c>
      <c r="AK1480" s="40">
        <f>(X1480*AF1480+Y1480*AE1480+Z1480*AF1483+AA1480*AE1483)</f>
        <v>-0.43447790667624908</v>
      </c>
      <c r="AL1480" s="8"/>
      <c r="AM1480" s="43">
        <f t="shared" ref="AM1480" si="4833">20*LOG((2*$AH$8)/(($AH$8*AH1480+AJ1480+$AH$8*AH1483+AJ1483)^2+($AH$8*AI1480+AK1480+$AH$8*AI1483+AK1483)^2)^0.5)</f>
        <v>-2.2420742083414801E-3</v>
      </c>
      <c r="AO1480" s="148">
        <f t="shared" ref="AO1480" si="4834">((AH1480^2+AI1480^2)/(AH1483^2+AI1483^2))^0.5</f>
        <v>2.0213806948710977</v>
      </c>
      <c r="AP1480" s="4"/>
      <c r="AQ1480" s="44"/>
      <c r="AR1480" s="44"/>
      <c r="AS1480" s="44"/>
      <c r="AT1480" s="44"/>
    </row>
    <row r="1481" spans="2:46" ht="18.649999999999999" customHeight="1" thickBot="1">
      <c r="D1481" s="45"/>
      <c r="G1481" s="46"/>
      <c r="I1481" s="45"/>
      <c r="L1481" s="46"/>
      <c r="N1481" s="45"/>
      <c r="Q1481" s="46"/>
      <c r="S1481" s="45"/>
      <c r="V1481" s="46"/>
      <c r="X1481" s="45"/>
      <c r="AA1481" s="46"/>
      <c r="AC1481" s="45"/>
      <c r="AF1481" s="46"/>
      <c r="AH1481" s="45"/>
      <c r="AK1481" s="46"/>
      <c r="AO1481" s="149"/>
      <c r="AP1481" s="149"/>
      <c r="AQ1481" s="44"/>
      <c r="AR1481" s="44"/>
      <c r="AS1481" s="44"/>
      <c r="AT1481" s="44"/>
    </row>
    <row r="1482" spans="2:46" ht="18.649999999999999" customHeight="1" thickBot="1">
      <c r="D1482" s="227" t="s">
        <v>70</v>
      </c>
      <c r="E1482" s="228"/>
      <c r="F1482" s="229" t="s">
        <v>71</v>
      </c>
      <c r="G1482" s="230"/>
      <c r="H1482" s="203"/>
      <c r="I1482" s="231" t="s">
        <v>15</v>
      </c>
      <c r="J1482" s="232"/>
      <c r="K1482" s="233" t="s">
        <v>16</v>
      </c>
      <c r="L1482" s="234"/>
      <c r="M1482" s="30"/>
      <c r="N1482" s="231" t="s">
        <v>72</v>
      </c>
      <c r="O1482" s="232"/>
      <c r="P1482" s="233" t="s">
        <v>73</v>
      </c>
      <c r="Q1482" s="234"/>
      <c r="R1482" s="30"/>
      <c r="S1482" s="227" t="s">
        <v>74</v>
      </c>
      <c r="T1482" s="228"/>
      <c r="U1482" s="229" t="s">
        <v>75</v>
      </c>
      <c r="V1482" s="230"/>
      <c r="W1482" s="8"/>
      <c r="X1482" s="231" t="s">
        <v>76</v>
      </c>
      <c r="Y1482" s="232"/>
      <c r="Z1482" s="233" t="s">
        <v>77</v>
      </c>
      <c r="AA1482" s="234"/>
      <c r="AB1482" s="8"/>
      <c r="AC1482" s="231" t="s">
        <v>78</v>
      </c>
      <c r="AD1482" s="232"/>
      <c r="AE1482" s="233" t="s">
        <v>17</v>
      </c>
      <c r="AF1482" s="234"/>
      <c r="AG1482" s="8"/>
      <c r="AH1482" s="231" t="s">
        <v>79</v>
      </c>
      <c r="AI1482" s="232"/>
      <c r="AJ1482" s="233" t="s">
        <v>80</v>
      </c>
      <c r="AK1482" s="234"/>
      <c r="AL1482" s="8"/>
      <c r="AM1482" s="52" t="s">
        <v>84</v>
      </c>
      <c r="AO1482" s="150" t="s">
        <v>85</v>
      </c>
      <c r="AP1482" s="149"/>
      <c r="AQ1482" s="44"/>
      <c r="AR1482" s="44"/>
      <c r="AS1482" s="44"/>
      <c r="AT1482" s="44"/>
    </row>
    <row r="1483" spans="2:46" ht="18.649999999999999" customHeight="1" thickTop="1" thickBot="1">
      <c r="D1483" s="37">
        <v>0</v>
      </c>
      <c r="E1483" s="41">
        <v>0</v>
      </c>
      <c r="F1483" s="39">
        <v>1</v>
      </c>
      <c r="G1483" s="40">
        <v>0</v>
      </c>
      <c r="I1483" s="37">
        <v>0</v>
      </c>
      <c r="J1483" s="41">
        <f t="shared" ref="J1483" si="4835">IF(0=(1-$J$8*$K$8*$B1480^2),10^14,$B1480*$K$8/(1-$J$8*$K$8*$B1480^2))</f>
        <v>-0.25846405699486436</v>
      </c>
      <c r="K1483" s="39">
        <v>1</v>
      </c>
      <c r="L1483" s="40">
        <v>0</v>
      </c>
      <c r="N1483" s="37">
        <f t="shared" ref="N1483" si="4836">D1483*I1480+F1483*I1483-E1483*J1480-G1483*J1483</f>
        <v>0</v>
      </c>
      <c r="O1483" s="41">
        <f t="shared" ref="O1483" si="4837">(D1483*J1480+E1483*I1480+F1483*J1483+G1483*I1483)</f>
        <v>-0.25846405699486436</v>
      </c>
      <c r="P1483" s="39">
        <f t="shared" ref="P1483" si="4838">D1483*K1480+F1483*K1483-E1483*L1480-G1483*L1483</f>
        <v>1</v>
      </c>
      <c r="Q1483" s="40">
        <f t="shared" ref="Q1483" si="4839">(D1483*L1480+E1483*K1480+F1483*L1483+G1483*K1483)</f>
        <v>0</v>
      </c>
      <c r="S1483" s="37">
        <v>0</v>
      </c>
      <c r="T1483" s="41">
        <v>0</v>
      </c>
      <c r="U1483" s="39">
        <v>1</v>
      </c>
      <c r="V1483" s="40">
        <v>0</v>
      </c>
      <c r="X1483" s="37">
        <f t="shared" ref="X1483" si="4840">N1483*S1480+P1483*S1483-O1483*T1480-Q1483*T1483</f>
        <v>0</v>
      </c>
      <c r="Y1483" s="41">
        <f t="shared" ref="Y1483" si="4841">(N1483*T1480+O1483*S1480+P1483*T1483+Q1483*S1483)</f>
        <v>-0.25846405699486436</v>
      </c>
      <c r="Z1483" s="39">
        <f t="shared" ref="Z1483" si="4842">N1483*U1480+P1483*U1483-O1483*V1480-Q1483*V1483</f>
        <v>0.92369336385258694</v>
      </c>
      <c r="AA1483" s="40">
        <f t="shared" ref="AA1483" si="4843">(N1483*V1480+O1483*U1480+P1483*V1483+Q1483*U1483)</f>
        <v>0</v>
      </c>
      <c r="AB1483" s="8"/>
      <c r="AC1483" s="37">
        <v>0</v>
      </c>
      <c r="AD1483" s="40">
        <f>-1/($AD$8*$B1480)</f>
        <v>-0.19055424528301884</v>
      </c>
      <c r="AE1483" s="39">
        <v>1</v>
      </c>
      <c r="AF1483" s="40">
        <v>0</v>
      </c>
      <c r="AH1483" s="37">
        <f>X1483*AC1480+Z1483*AC1483-Y1483*AD1480-AA1483*AD1483</f>
        <v>0</v>
      </c>
      <c r="AI1483" s="41">
        <f>(X1483*AD1480+Y1483*AC1480+Z1483*AD1483+AA1483*AC1483)</f>
        <v>-0.43447774881672696</v>
      </c>
      <c r="AJ1483" s="39">
        <f>X1483*AE1480+Z1483*AE1483-Y1483*AF1480-AA1483*AF1483</f>
        <v>0.92369336385258694</v>
      </c>
      <c r="AK1483" s="40">
        <f>(X1483*AF1480+Y1483*AE1480+Z1483*AF1483+AA1483*AE1483)</f>
        <v>0</v>
      </c>
      <c r="AL1483" s="8"/>
      <c r="AM1483" s="54">
        <f t="shared" ref="AM1483" si="4844">(180/PI())*ATAN(-1*(($AH1471*AI1480+AK1480+$AH$8*AI1483+AK1483)/($AH$8*AH1480+AJ1480+$AH$8*AH1483+AJ1483)))</f>
        <v>25.744938691583442</v>
      </c>
      <c r="AO1483" s="151">
        <f t="shared" ref="AO1483" si="4845">20*LOG(((($AH$8*AH1480+AJ1480-$AH$8*AH1483-AJ1483)^2+($AH$8*AI1480+AK1480-$AH$8*AI1483-AK1483)^2)/(($AH$8*AH1480+AJ1480+$AH$8*AH1483+AJ1483)^2+($AH$8*AI1480+AK1480+$AH$8*AI1483+AK1483)^2))^0.5)</f>
        <v>-32.8724642737957</v>
      </c>
      <c r="AP1483" s="149"/>
      <c r="AQ1483" s="44"/>
      <c r="AR1483" s="44"/>
      <c r="AS1483" s="44"/>
      <c r="AT1483" s="44"/>
    </row>
    <row r="1484" spans="2:46" ht="18.649999999999999" customHeight="1">
      <c r="AO1484" s="48"/>
    </row>
    <row r="1485" spans="2:46" ht="18.649999999999999" customHeight="1" thickBot="1">
      <c r="E1485" s="29" t="s">
        <v>9</v>
      </c>
      <c r="J1485" s="29" t="s">
        <v>10</v>
      </c>
      <c r="O1485" s="29" t="s">
        <v>11</v>
      </c>
      <c r="T1485" s="29" t="s">
        <v>12</v>
      </c>
      <c r="Y1485" s="29" t="s">
        <v>13</v>
      </c>
      <c r="AD1485" s="29" t="s">
        <v>12</v>
      </c>
      <c r="AI1485" s="29" t="s">
        <v>81</v>
      </c>
    </row>
    <row r="1486" spans="2:46" ht="18.649999999999999" customHeight="1" thickBot="1">
      <c r="B1486" s="28"/>
      <c r="D1486" s="227" t="s">
        <v>70</v>
      </c>
      <c r="E1486" s="228"/>
      <c r="F1486" s="229" t="s">
        <v>71</v>
      </c>
      <c r="G1486" s="230"/>
      <c r="H1486" s="203"/>
      <c r="I1486" s="231" t="s">
        <v>15</v>
      </c>
      <c r="J1486" s="232"/>
      <c r="K1486" s="233" t="s">
        <v>16</v>
      </c>
      <c r="L1486" s="234"/>
      <c r="M1486" s="30"/>
      <c r="N1486" s="231" t="s">
        <v>72</v>
      </c>
      <c r="O1486" s="232"/>
      <c r="P1486" s="233" t="s">
        <v>73</v>
      </c>
      <c r="Q1486" s="234"/>
      <c r="R1486" s="30"/>
      <c r="S1486" s="227" t="s">
        <v>74</v>
      </c>
      <c r="T1486" s="228"/>
      <c r="U1486" s="229" t="s">
        <v>75</v>
      </c>
      <c r="V1486" s="230"/>
      <c r="W1486" s="8"/>
      <c r="X1486" s="231" t="s">
        <v>76</v>
      </c>
      <c r="Y1486" s="232"/>
      <c r="Z1486" s="233" t="s">
        <v>77</v>
      </c>
      <c r="AA1486" s="234"/>
      <c r="AB1486" s="8"/>
      <c r="AC1486" s="231" t="s">
        <v>78</v>
      </c>
      <c r="AD1486" s="232"/>
      <c r="AE1486" s="233" t="s">
        <v>17</v>
      </c>
      <c r="AF1486" s="234"/>
      <c r="AG1486" s="8"/>
      <c r="AH1486" s="231" t="s">
        <v>79</v>
      </c>
      <c r="AI1486" s="232"/>
      <c r="AJ1486" s="233" t="s">
        <v>80</v>
      </c>
      <c r="AK1486" s="234"/>
      <c r="AL1486" s="8"/>
      <c r="AM1486" s="35" t="s">
        <v>82</v>
      </c>
      <c r="AO1486" s="147" t="s">
        <v>83</v>
      </c>
      <c r="AP1486" s="4"/>
      <c r="AQ1486" s="44"/>
      <c r="AR1486" s="44"/>
      <c r="AS1486" s="44"/>
      <c r="AT1486" s="44"/>
    </row>
    <row r="1487" spans="2:46" ht="18.649999999999999" customHeight="1" thickTop="1" thickBot="1">
      <c r="B1487" s="55">
        <v>4.26</v>
      </c>
      <c r="D1487" s="37">
        <v>1</v>
      </c>
      <c r="E1487" s="38">
        <v>0</v>
      </c>
      <c r="F1487" s="39">
        <v>0</v>
      </c>
      <c r="G1487" s="40">
        <f t="shared" ref="G1487" si="4846">-1/($E$8*$B1487)</f>
        <v>-0.15004225352112674</v>
      </c>
      <c r="I1487" s="37">
        <v>1</v>
      </c>
      <c r="J1487" s="41">
        <v>0</v>
      </c>
      <c r="K1487" s="39">
        <v>0</v>
      </c>
      <c r="L1487" s="40">
        <v>0</v>
      </c>
      <c r="N1487" s="37">
        <f t="shared" ref="N1487" si="4847">D1487*I1487+F1487*I1490-E1487*J1487-G1487*J1490</f>
        <v>0.96140583751377007</v>
      </c>
      <c r="O1487" s="41">
        <f t="shared" ref="O1487" si="4848">(D1487*J1487+E1487*I1487+F1487*J1490+G1487*I1490)</f>
        <v>0</v>
      </c>
      <c r="P1487" s="39">
        <f t="shared" ref="P1487" si="4849">D1487*K1487+F1487*K1490-E1487*L1487-G1487*L1490</f>
        <v>0</v>
      </c>
      <c r="Q1487" s="40">
        <f t="shared" ref="Q1487" si="4850">(D1487*L1487+E1487*K1487+F1487*L1490+G1487*K1490)</f>
        <v>-0.15004225352112674</v>
      </c>
      <c r="S1487" s="37">
        <v>1</v>
      </c>
      <c r="T1487" s="38">
        <v>0</v>
      </c>
      <c r="U1487" s="39">
        <v>0</v>
      </c>
      <c r="V1487" s="40">
        <f t="shared" ref="V1487" si="4851">-1/($T$8*$B1487)</f>
        <v>-0.29384507042253522</v>
      </c>
      <c r="X1487" s="37">
        <f t="shared" ref="X1487" si="4852">N1487*S1487+P1487*S1490-O1487*T1487-Q1487*T1490</f>
        <v>0.96140583751377007</v>
      </c>
      <c r="Y1487" s="41">
        <f t="shared" ref="Y1487" si="4853">(N1487*T1487+O1487*S1487+P1487*T1490+Q1487*S1490)</f>
        <v>0</v>
      </c>
      <c r="Z1487" s="39">
        <f t="shared" ref="Z1487" si="4854">N1487*U1487+P1487*U1490-O1487*V1487-Q1487*V1490</f>
        <v>0</v>
      </c>
      <c r="AA1487" s="40">
        <f t="shared" ref="AA1487" si="4855">(N1487*V1487+O1487*U1487+P1487*V1490+Q1487*U1490)</f>
        <v>-0.43254661954999696</v>
      </c>
      <c r="AB1487" s="8"/>
      <c r="AC1487" s="37">
        <v>1</v>
      </c>
      <c r="AD1487" s="38">
        <v>0</v>
      </c>
      <c r="AE1487" s="39">
        <v>0</v>
      </c>
      <c r="AF1487" s="40">
        <v>0</v>
      </c>
      <c r="AH1487" s="37">
        <f>X1487*AC1487+Z1487*AC1490-Y1487*AD1487-AA1487*AD1490</f>
        <v>0.87936920810874186</v>
      </c>
      <c r="AI1487" s="41">
        <f>(X1487*AD1487+Y1487*AC1487+Z1487*AD1490+AA1487*AC1490)</f>
        <v>0</v>
      </c>
      <c r="AJ1487" s="39">
        <f>X1487*AE1487+Z1487*AE1490-Y1487*AF1487-AA1487*AF1490</f>
        <v>0</v>
      </c>
      <c r="AK1487" s="40">
        <f>(X1487*AF1487+Y1487*AE1487+Z1487*AF1490+AA1487*AE1490)</f>
        <v>-0.43254661954999696</v>
      </c>
      <c r="AL1487" s="8"/>
      <c r="AM1487" s="43">
        <f t="shared" ref="AM1487" si="4856">20*LOG((2*$AH$8)/(($AH$8*AH1487+AJ1487+$AH$8*AH1490+AJ1490)^2+($AH$8*AI1487+AK1487+$AH$8*AI1490+AK1490)^2)^0.5)</f>
        <v>-2.202690052752337E-3</v>
      </c>
      <c r="AO1487" s="148">
        <f t="shared" ref="AO1487" si="4857">((AH1487^2+AI1487^2)/(AH1490^2+AI1490^2))^0.5</f>
        <v>2.0330051947201548</v>
      </c>
      <c r="AP1487" s="4"/>
      <c r="AQ1487" s="44"/>
      <c r="AR1487" s="44"/>
      <c r="AS1487" s="44"/>
      <c r="AT1487" s="44"/>
    </row>
    <row r="1488" spans="2:46" ht="18.649999999999999" customHeight="1" thickBot="1">
      <c r="D1488" s="45"/>
      <c r="G1488" s="46"/>
      <c r="I1488" s="45"/>
      <c r="L1488" s="46"/>
      <c r="N1488" s="45"/>
      <c r="Q1488" s="46"/>
      <c r="S1488" s="45"/>
      <c r="V1488" s="46"/>
      <c r="X1488" s="45"/>
      <c r="AA1488" s="46"/>
      <c r="AC1488" s="45"/>
      <c r="AF1488" s="46"/>
      <c r="AH1488" s="45"/>
      <c r="AK1488" s="46"/>
      <c r="AO1488" s="149"/>
      <c r="AP1488" s="149"/>
      <c r="AQ1488" s="44"/>
      <c r="AR1488" s="44"/>
      <c r="AS1488" s="44"/>
      <c r="AT1488" s="44"/>
    </row>
    <row r="1489" spans="2:46" ht="18.649999999999999" customHeight="1" thickBot="1">
      <c r="D1489" s="227" t="s">
        <v>70</v>
      </c>
      <c r="E1489" s="228"/>
      <c r="F1489" s="229" t="s">
        <v>71</v>
      </c>
      <c r="G1489" s="230"/>
      <c r="H1489" s="203"/>
      <c r="I1489" s="231" t="s">
        <v>15</v>
      </c>
      <c r="J1489" s="232"/>
      <c r="K1489" s="233" t="s">
        <v>16</v>
      </c>
      <c r="L1489" s="234"/>
      <c r="M1489" s="30"/>
      <c r="N1489" s="231" t="s">
        <v>72</v>
      </c>
      <c r="O1489" s="232"/>
      <c r="P1489" s="233" t="s">
        <v>73</v>
      </c>
      <c r="Q1489" s="234"/>
      <c r="R1489" s="30"/>
      <c r="S1489" s="227" t="s">
        <v>74</v>
      </c>
      <c r="T1489" s="228"/>
      <c r="U1489" s="229" t="s">
        <v>75</v>
      </c>
      <c r="V1489" s="230"/>
      <c r="W1489" s="8"/>
      <c r="X1489" s="231" t="s">
        <v>76</v>
      </c>
      <c r="Y1489" s="232"/>
      <c r="Z1489" s="233" t="s">
        <v>77</v>
      </c>
      <c r="AA1489" s="234"/>
      <c r="AB1489" s="8"/>
      <c r="AC1489" s="231" t="s">
        <v>78</v>
      </c>
      <c r="AD1489" s="232"/>
      <c r="AE1489" s="233" t="s">
        <v>17</v>
      </c>
      <c r="AF1489" s="234"/>
      <c r="AG1489" s="8"/>
      <c r="AH1489" s="231" t="s">
        <v>79</v>
      </c>
      <c r="AI1489" s="232"/>
      <c r="AJ1489" s="233" t="s">
        <v>80</v>
      </c>
      <c r="AK1489" s="234"/>
      <c r="AL1489" s="8"/>
      <c r="AM1489" s="52" t="s">
        <v>84</v>
      </c>
      <c r="AO1489" s="150" t="s">
        <v>85</v>
      </c>
      <c r="AP1489" s="149"/>
      <c r="AQ1489" s="44"/>
      <c r="AR1489" s="44"/>
      <c r="AS1489" s="44"/>
      <c r="AT1489" s="44"/>
    </row>
    <row r="1490" spans="2:46" ht="18.649999999999999" customHeight="1" thickTop="1" thickBot="1">
      <c r="D1490" s="37">
        <v>0</v>
      </c>
      <c r="E1490" s="41">
        <v>0</v>
      </c>
      <c r="F1490" s="39">
        <v>1</v>
      </c>
      <c r="G1490" s="40">
        <v>0</v>
      </c>
      <c r="I1490" s="37">
        <v>0</v>
      </c>
      <c r="J1490" s="41">
        <f t="shared" ref="J1490" si="4858">IF(0=(1-$J$8*$K$8*$B1487^2),10^14,$B1487*$K$8/(1-$J$8*$K$8*$B1487^2))</f>
        <v>-0.25722195968481415</v>
      </c>
      <c r="K1490" s="39">
        <v>1</v>
      </c>
      <c r="L1490" s="40">
        <v>0</v>
      </c>
      <c r="N1490" s="37">
        <f t="shared" ref="N1490" si="4859">D1490*I1487+F1490*I1490-E1490*J1487-G1490*J1490</f>
        <v>0</v>
      </c>
      <c r="O1490" s="41">
        <f t="shared" ref="O1490" si="4860">(D1490*J1487+E1490*I1487+F1490*J1490+G1490*I1490)</f>
        <v>-0.25722195968481415</v>
      </c>
      <c r="P1490" s="39">
        <f t="shared" ref="P1490" si="4861">D1490*K1487+F1490*K1490-E1490*L1487-G1490*L1490</f>
        <v>1</v>
      </c>
      <c r="Q1490" s="40">
        <f t="shared" ref="Q1490" si="4862">(D1490*L1487+E1490*K1487+F1490*L1490+G1490*K1490)</f>
        <v>0</v>
      </c>
      <c r="S1490" s="37">
        <v>0</v>
      </c>
      <c r="T1490" s="41">
        <v>0</v>
      </c>
      <c r="U1490" s="39">
        <v>1</v>
      </c>
      <c r="V1490" s="40">
        <v>0</v>
      </c>
      <c r="X1490" s="37">
        <f t="shared" ref="X1490" si="4863">N1490*S1487+P1490*S1490-O1490*T1487-Q1490*T1490</f>
        <v>0</v>
      </c>
      <c r="Y1490" s="41">
        <f t="shared" ref="Y1490" si="4864">(N1490*T1487+O1490*S1487+P1490*T1490+Q1490*S1490)</f>
        <v>-0.25722195968481415</v>
      </c>
      <c r="Z1490" s="39">
        <f t="shared" ref="Z1490" si="4865">N1490*U1487+P1490*U1490-O1490*V1487-Q1490*V1490</f>
        <v>0.92441659514219332</v>
      </c>
      <c r="AA1490" s="40">
        <f t="shared" ref="AA1490" si="4866">(N1490*V1487+O1490*U1487+P1490*V1490+Q1490*U1490)</f>
        <v>0</v>
      </c>
      <c r="AB1490" s="8"/>
      <c r="AC1490" s="37">
        <v>0</v>
      </c>
      <c r="AD1490" s="40">
        <f>-1/($AD$8*$B1487)</f>
        <v>-0.18965962441314554</v>
      </c>
      <c r="AE1490" s="39">
        <v>1</v>
      </c>
      <c r="AF1490" s="40">
        <v>0</v>
      </c>
      <c r="AH1490" s="37">
        <f>X1490*AC1487+Z1490*AC1490-Y1490*AD1487-AA1490*AD1490</f>
        <v>0</v>
      </c>
      <c r="AI1490" s="41">
        <f>(X1490*AD1487+Y1490*AC1487+Z1490*AD1490+AA1490*AC1490)</f>
        <v>-0.43254646392076135</v>
      </c>
      <c r="AJ1490" s="39">
        <f>X1490*AE1487+Z1490*AE1490-Y1490*AF1487-AA1490*AF1490</f>
        <v>0.92441659514219332</v>
      </c>
      <c r="AK1490" s="40">
        <f>(X1490*AF1487+Y1490*AE1487+Z1490*AF1490+AA1490*AE1490)</f>
        <v>0</v>
      </c>
      <c r="AL1490" s="8"/>
      <c r="AM1490" s="54">
        <f t="shared" ref="AM1490" si="4867">(180/PI())*ATAN(-1*(($AH1478*AI1487+AK1487+$AH$8*AI1490+AK1490)/($AH$8*AH1487+AJ1487+$AH$8*AH1490+AJ1490)))</f>
        <v>25.622309374429893</v>
      </c>
      <c r="AO1490" s="151">
        <f t="shared" ref="AO1490" si="4868">20*LOG(((($AH$8*AH1487+AJ1487-$AH$8*AH1490-AJ1490)^2+($AH$8*AI1487+AK1487-$AH$8*AI1490-AK1490)^2)/(($AH$8*AH1487+AJ1487+$AH$8*AH1490+AJ1490)^2+($AH$8*AI1487+AK1487+$AH$8*AI1490+AK1490)^2))^0.5)</f>
        <v>-32.949410506019817</v>
      </c>
      <c r="AP1490" s="149"/>
      <c r="AQ1490" s="44"/>
      <c r="AR1490" s="44"/>
      <c r="AS1490" s="44"/>
      <c r="AT1490" s="44"/>
    </row>
    <row r="1491" spans="2:46" ht="18.649999999999999" customHeight="1">
      <c r="AO1491" s="48"/>
    </row>
    <row r="1492" spans="2:46" ht="18.649999999999999" customHeight="1" thickBot="1">
      <c r="E1492" s="29" t="s">
        <v>9</v>
      </c>
      <c r="J1492" s="29" t="s">
        <v>10</v>
      </c>
      <c r="O1492" s="29" t="s">
        <v>11</v>
      </c>
      <c r="T1492" s="29" t="s">
        <v>12</v>
      </c>
      <c r="Y1492" s="29" t="s">
        <v>13</v>
      </c>
      <c r="AD1492" s="29" t="s">
        <v>12</v>
      </c>
      <c r="AI1492" s="29" t="s">
        <v>81</v>
      </c>
    </row>
    <row r="1493" spans="2:46" ht="18.649999999999999" customHeight="1" thickBot="1">
      <c r="B1493" s="28"/>
      <c r="D1493" s="227" t="s">
        <v>70</v>
      </c>
      <c r="E1493" s="228"/>
      <c r="F1493" s="229" t="s">
        <v>71</v>
      </c>
      <c r="G1493" s="230"/>
      <c r="H1493" s="203"/>
      <c r="I1493" s="231" t="s">
        <v>15</v>
      </c>
      <c r="J1493" s="232"/>
      <c r="K1493" s="233" t="s">
        <v>16</v>
      </c>
      <c r="L1493" s="234"/>
      <c r="M1493" s="30"/>
      <c r="N1493" s="231" t="s">
        <v>72</v>
      </c>
      <c r="O1493" s="232"/>
      <c r="P1493" s="233" t="s">
        <v>73</v>
      </c>
      <c r="Q1493" s="234"/>
      <c r="R1493" s="30"/>
      <c r="S1493" s="227" t="s">
        <v>74</v>
      </c>
      <c r="T1493" s="228"/>
      <c r="U1493" s="229" t="s">
        <v>75</v>
      </c>
      <c r="V1493" s="230"/>
      <c r="W1493" s="8"/>
      <c r="X1493" s="231" t="s">
        <v>76</v>
      </c>
      <c r="Y1493" s="232"/>
      <c r="Z1493" s="233" t="s">
        <v>77</v>
      </c>
      <c r="AA1493" s="234"/>
      <c r="AB1493" s="8"/>
      <c r="AC1493" s="231" t="s">
        <v>78</v>
      </c>
      <c r="AD1493" s="232"/>
      <c r="AE1493" s="233" t="s">
        <v>17</v>
      </c>
      <c r="AF1493" s="234"/>
      <c r="AG1493" s="8"/>
      <c r="AH1493" s="231" t="s">
        <v>79</v>
      </c>
      <c r="AI1493" s="232"/>
      <c r="AJ1493" s="233" t="s">
        <v>80</v>
      </c>
      <c r="AK1493" s="234"/>
      <c r="AL1493" s="8"/>
      <c r="AM1493" s="35" t="s">
        <v>82</v>
      </c>
      <c r="AO1493" s="147" t="s">
        <v>83</v>
      </c>
      <c r="AP1493" s="4"/>
      <c r="AQ1493" s="44"/>
      <c r="AR1493" s="44"/>
      <c r="AS1493" s="44"/>
      <c r="AT1493" s="44"/>
    </row>
    <row r="1494" spans="2:46" ht="18.649999999999999" customHeight="1" thickTop="1" thickBot="1">
      <c r="B1494" s="55">
        <v>4.28</v>
      </c>
      <c r="D1494" s="37">
        <v>1</v>
      </c>
      <c r="E1494" s="38">
        <v>0</v>
      </c>
      <c r="F1494" s="39">
        <v>0</v>
      </c>
      <c r="G1494" s="40">
        <f t="shared" ref="G1494" si="4869">-1/($E$8*$B1494)</f>
        <v>-0.14934112149532708</v>
      </c>
      <c r="I1494" s="37">
        <v>1</v>
      </c>
      <c r="J1494" s="41">
        <v>0</v>
      </c>
      <c r="K1494" s="39">
        <v>0</v>
      </c>
      <c r="L1494" s="40">
        <v>0</v>
      </c>
      <c r="N1494" s="37">
        <f t="shared" ref="N1494" si="4870">D1494*I1494+F1494*I1497-E1494*J1494-G1494*J1497</f>
        <v>0.96176988617164727</v>
      </c>
      <c r="O1494" s="41">
        <f t="shared" ref="O1494" si="4871">(D1494*J1494+E1494*I1494+F1494*J1497+G1494*I1497)</f>
        <v>0</v>
      </c>
      <c r="P1494" s="39">
        <f t="shared" ref="P1494" si="4872">D1494*K1494+F1494*K1497-E1494*L1494-G1494*L1497</f>
        <v>0</v>
      </c>
      <c r="Q1494" s="40">
        <f t="shared" ref="Q1494" si="4873">(D1494*L1494+E1494*K1494+F1494*L1497+G1494*K1497)</f>
        <v>-0.14934112149532708</v>
      </c>
      <c r="S1494" s="37">
        <v>1</v>
      </c>
      <c r="T1494" s="38">
        <v>0</v>
      </c>
      <c r="U1494" s="39">
        <v>0</v>
      </c>
      <c r="V1494" s="40">
        <f t="shared" ref="V1494" si="4874">-1/($T$8*$B1494)</f>
        <v>-0.2924719626168224</v>
      </c>
      <c r="X1494" s="37">
        <f t="shared" ref="X1494" si="4875">N1494*S1494+P1494*S1497-O1494*T1494-Q1494*T1497</f>
        <v>0.96176988617164727</v>
      </c>
      <c r="Y1494" s="41">
        <f t="shared" ref="Y1494" si="4876">(N1494*T1494+O1494*S1494+P1494*T1497+Q1494*S1497)</f>
        <v>0</v>
      </c>
      <c r="Z1494" s="39">
        <f t="shared" ref="Z1494" si="4877">N1494*U1494+P1494*U1497-O1494*V1494-Q1494*V1497</f>
        <v>0</v>
      </c>
      <c r="AA1494" s="40">
        <f t="shared" ref="AA1494" si="4878">(N1494*V1494+O1494*U1494+P1494*V1497+Q1494*U1497)</f>
        <v>-0.43063184768970664</v>
      </c>
      <c r="AB1494" s="8"/>
      <c r="AC1494" s="37">
        <v>1</v>
      </c>
      <c r="AD1494" s="38">
        <v>0</v>
      </c>
      <c r="AE1494" s="39">
        <v>0</v>
      </c>
      <c r="AF1494" s="40">
        <v>0</v>
      </c>
      <c r="AH1494" s="37">
        <f>X1494*AC1494+Z1494*AC1497-Y1494*AD1494-AA1494*AD1497</f>
        <v>0.8804780634284467</v>
      </c>
      <c r="AI1494" s="41">
        <f>(X1494*AD1494+Y1494*AC1494+Z1494*AD1497+AA1494*AC1497)</f>
        <v>0</v>
      </c>
      <c r="AJ1494" s="39">
        <f>X1494*AE1494+Z1494*AE1497-Y1494*AF1494-AA1494*AF1497</f>
        <v>0</v>
      </c>
      <c r="AK1494" s="40">
        <f>(X1494*AF1494+Y1494*AE1494+Z1494*AF1497+AA1494*AE1497)</f>
        <v>-0.43063184768970664</v>
      </c>
      <c r="AL1494" s="8"/>
      <c r="AM1494" s="43">
        <f t="shared" ref="AM1494" si="4879">20*LOG((2*$AH$8)/(($AH$8*AH1494+AJ1494+$AH$8*AH1497+AJ1497)^2+($AH$8*AI1494+AK1494+$AH$8*AI1497+AK1497)^2)^0.5)</f>
        <v>-2.164153312798775E-3</v>
      </c>
      <c r="AO1494" s="148">
        <f t="shared" ref="AO1494" si="4880">((AH1494^2+AI1494^2)/(AH1497^2+AI1497^2))^0.5</f>
        <v>2.0446197416199041</v>
      </c>
      <c r="AP1494" s="4"/>
      <c r="AQ1494" s="44"/>
      <c r="AR1494" s="44"/>
      <c r="AS1494" s="44"/>
      <c r="AT1494" s="44"/>
    </row>
    <row r="1495" spans="2:46" ht="18.649999999999999" customHeight="1" thickBot="1">
      <c r="D1495" s="45"/>
      <c r="G1495" s="46"/>
      <c r="I1495" s="45"/>
      <c r="L1495" s="46"/>
      <c r="N1495" s="45"/>
      <c r="Q1495" s="46"/>
      <c r="S1495" s="45"/>
      <c r="V1495" s="46"/>
      <c r="X1495" s="45"/>
      <c r="AA1495" s="46"/>
      <c r="AC1495" s="45"/>
      <c r="AF1495" s="46"/>
      <c r="AH1495" s="45"/>
      <c r="AK1495" s="46"/>
      <c r="AO1495" s="149"/>
      <c r="AP1495" s="149"/>
      <c r="AQ1495" s="44"/>
      <c r="AR1495" s="44"/>
      <c r="AS1495" s="44"/>
      <c r="AT1495" s="44"/>
    </row>
    <row r="1496" spans="2:46" ht="18.649999999999999" customHeight="1" thickBot="1">
      <c r="D1496" s="227" t="s">
        <v>70</v>
      </c>
      <c r="E1496" s="228"/>
      <c r="F1496" s="229" t="s">
        <v>71</v>
      </c>
      <c r="G1496" s="230"/>
      <c r="H1496" s="203"/>
      <c r="I1496" s="231" t="s">
        <v>15</v>
      </c>
      <c r="J1496" s="232"/>
      <c r="K1496" s="233" t="s">
        <v>16</v>
      </c>
      <c r="L1496" s="234"/>
      <c r="M1496" s="30"/>
      <c r="N1496" s="231" t="s">
        <v>72</v>
      </c>
      <c r="O1496" s="232"/>
      <c r="P1496" s="233" t="s">
        <v>73</v>
      </c>
      <c r="Q1496" s="234"/>
      <c r="R1496" s="30"/>
      <c r="S1496" s="227" t="s">
        <v>74</v>
      </c>
      <c r="T1496" s="228"/>
      <c r="U1496" s="229" t="s">
        <v>75</v>
      </c>
      <c r="V1496" s="230"/>
      <c r="W1496" s="8"/>
      <c r="X1496" s="231" t="s">
        <v>76</v>
      </c>
      <c r="Y1496" s="232"/>
      <c r="Z1496" s="233" t="s">
        <v>77</v>
      </c>
      <c r="AA1496" s="234"/>
      <c r="AB1496" s="8"/>
      <c r="AC1496" s="231" t="s">
        <v>78</v>
      </c>
      <c r="AD1496" s="232"/>
      <c r="AE1496" s="233" t="s">
        <v>17</v>
      </c>
      <c r="AF1496" s="234"/>
      <c r="AG1496" s="8"/>
      <c r="AH1496" s="231" t="s">
        <v>79</v>
      </c>
      <c r="AI1496" s="232"/>
      <c r="AJ1496" s="233" t="s">
        <v>80</v>
      </c>
      <c r="AK1496" s="234"/>
      <c r="AL1496" s="8"/>
      <c r="AM1496" s="52" t="s">
        <v>84</v>
      </c>
      <c r="AO1496" s="150" t="s">
        <v>85</v>
      </c>
      <c r="AP1496" s="149"/>
      <c r="AQ1496" s="44"/>
      <c r="AR1496" s="44"/>
      <c r="AS1496" s="44"/>
      <c r="AT1496" s="44"/>
    </row>
    <row r="1497" spans="2:46" ht="18.649999999999999" customHeight="1" thickTop="1" thickBot="1">
      <c r="D1497" s="37">
        <v>0</v>
      </c>
      <c r="E1497" s="41">
        <v>0</v>
      </c>
      <c r="F1497" s="39">
        <v>1</v>
      </c>
      <c r="G1497" s="40">
        <v>0</v>
      </c>
      <c r="I1497" s="37">
        <v>0</v>
      </c>
      <c r="J1497" s="41">
        <f t="shared" ref="J1497" si="4881">IF(0=(1-$J$8*$K$8*$B1494^2),10^14,$B1494*$K$8/(1-$J$8*$K$8*$B1494^2))</f>
        <v>-0.25599187581800092</v>
      </c>
      <c r="K1497" s="39">
        <v>1</v>
      </c>
      <c r="L1497" s="40">
        <v>0</v>
      </c>
      <c r="N1497" s="37">
        <f t="shared" ref="N1497" si="4882">D1497*I1494+F1497*I1497-E1497*J1494-G1497*J1497</f>
        <v>0</v>
      </c>
      <c r="O1497" s="41">
        <f t="shared" ref="O1497" si="4883">(D1497*J1494+E1497*I1494+F1497*J1497+G1497*I1497)</f>
        <v>-0.25599187581800092</v>
      </c>
      <c r="P1497" s="39">
        <f t="shared" ref="P1497" si="4884">D1497*K1494+F1497*K1497-E1497*L1494-G1497*L1497</f>
        <v>1</v>
      </c>
      <c r="Q1497" s="40">
        <f t="shared" ref="Q1497" si="4885">(D1497*L1494+E1497*K1494+F1497*L1497+G1497*K1497)</f>
        <v>0</v>
      </c>
      <c r="S1497" s="37">
        <v>0</v>
      </c>
      <c r="T1497" s="41">
        <v>0</v>
      </c>
      <c r="U1497" s="39">
        <v>1</v>
      </c>
      <c r="V1497" s="40">
        <v>0</v>
      </c>
      <c r="X1497" s="37">
        <f t="shared" ref="X1497" si="4886">N1497*S1494+P1497*S1497-O1497*T1494-Q1497*T1497</f>
        <v>0</v>
      </c>
      <c r="Y1497" s="41">
        <f t="shared" ref="Y1497" si="4887">(N1497*T1494+O1497*S1494+P1497*T1497+Q1497*S1497)</f>
        <v>-0.25599187581800092</v>
      </c>
      <c r="Z1497" s="39">
        <f t="shared" ref="Z1497" si="4888">N1497*U1494+P1497*U1497-O1497*V1494-Q1497*V1497</f>
        <v>0.92512955366554739</v>
      </c>
      <c r="AA1497" s="40">
        <f t="shared" ref="AA1497" si="4889">(N1497*V1494+O1497*U1494+P1497*V1497+Q1497*U1497)</f>
        <v>0</v>
      </c>
      <c r="AB1497" s="8"/>
      <c r="AC1497" s="37">
        <v>0</v>
      </c>
      <c r="AD1497" s="40">
        <f>-1/($AD$8*$B1494)</f>
        <v>-0.18877336448598128</v>
      </c>
      <c r="AE1497" s="39">
        <v>1</v>
      </c>
      <c r="AF1497" s="40">
        <v>0</v>
      </c>
      <c r="AH1497" s="37">
        <f>X1497*AC1494+Z1497*AC1497-Y1497*AD1494-AA1497*AD1497</f>
        <v>0</v>
      </c>
      <c r="AI1497" s="41">
        <f>(X1497*AD1494+Y1497*AC1494+Z1497*AD1497+AA1497*AC1497)</f>
        <v>-0.4306316942488605</v>
      </c>
      <c r="AJ1497" s="39">
        <f>X1497*AE1494+Z1497*AE1497-Y1497*AF1494-AA1497*AF1497</f>
        <v>0.92512955366554739</v>
      </c>
      <c r="AK1497" s="40">
        <f>(X1497*AF1494+Y1497*AE1494+Z1497*AF1497+AA1497*AE1497)</f>
        <v>0</v>
      </c>
      <c r="AL1497" s="8"/>
      <c r="AM1497" s="54">
        <f t="shared" ref="AM1497" si="4890">(180/PI())*ATAN(-1*(($AH1485*AI1494+AK1494+$AH$8*AI1497+AK1497)/($AH$8*AH1494+AJ1494+$AH$8*AH1497+AJ1497)))</f>
        <v>25.500850150919316</v>
      </c>
      <c r="AO1497" s="151">
        <f t="shared" ref="AO1497" si="4891">20*LOG(((($AH$8*AH1494+AJ1494-$AH$8*AH1497-AJ1497)^2+($AH$8*AI1494+AK1494-$AH$8*AI1497-AK1497)^2)/(($AH$8*AH1494+AJ1494+$AH$8*AH1497+AJ1497)^2+($AH$8*AI1494+AK1494+$AH$8*AI1497+AK1497)^2))^0.5)</f>
        <v>-33.026044906887769</v>
      </c>
      <c r="AP1497" s="149"/>
      <c r="AQ1497" s="44"/>
      <c r="AR1497" s="44"/>
      <c r="AS1497" s="44"/>
      <c r="AT1497" s="44"/>
    </row>
    <row r="1498" spans="2:46" ht="18.649999999999999" customHeight="1">
      <c r="AO1498" s="48"/>
    </row>
    <row r="1499" spans="2:46" ht="18.649999999999999" customHeight="1" thickBot="1">
      <c r="E1499" s="29" t="s">
        <v>9</v>
      </c>
      <c r="J1499" s="29" t="s">
        <v>10</v>
      </c>
      <c r="O1499" s="29" t="s">
        <v>11</v>
      </c>
      <c r="T1499" s="29" t="s">
        <v>12</v>
      </c>
      <c r="Y1499" s="29" t="s">
        <v>13</v>
      </c>
      <c r="AD1499" s="29" t="s">
        <v>12</v>
      </c>
      <c r="AI1499" s="29" t="s">
        <v>81</v>
      </c>
    </row>
    <row r="1500" spans="2:46" ht="18.649999999999999" customHeight="1" thickBot="1">
      <c r="B1500" s="28"/>
      <c r="D1500" s="227" t="s">
        <v>70</v>
      </c>
      <c r="E1500" s="228"/>
      <c r="F1500" s="229" t="s">
        <v>71</v>
      </c>
      <c r="G1500" s="230"/>
      <c r="H1500" s="203"/>
      <c r="I1500" s="231" t="s">
        <v>15</v>
      </c>
      <c r="J1500" s="232"/>
      <c r="K1500" s="233" t="s">
        <v>16</v>
      </c>
      <c r="L1500" s="234"/>
      <c r="M1500" s="30"/>
      <c r="N1500" s="231" t="s">
        <v>72</v>
      </c>
      <c r="O1500" s="232"/>
      <c r="P1500" s="233" t="s">
        <v>73</v>
      </c>
      <c r="Q1500" s="234"/>
      <c r="R1500" s="30"/>
      <c r="S1500" s="227" t="s">
        <v>74</v>
      </c>
      <c r="T1500" s="228"/>
      <c r="U1500" s="229" t="s">
        <v>75</v>
      </c>
      <c r="V1500" s="230"/>
      <c r="W1500" s="8"/>
      <c r="X1500" s="231" t="s">
        <v>76</v>
      </c>
      <c r="Y1500" s="232"/>
      <c r="Z1500" s="233" t="s">
        <v>77</v>
      </c>
      <c r="AA1500" s="234"/>
      <c r="AB1500" s="8"/>
      <c r="AC1500" s="231" t="s">
        <v>78</v>
      </c>
      <c r="AD1500" s="232"/>
      <c r="AE1500" s="233" t="s">
        <v>17</v>
      </c>
      <c r="AF1500" s="234"/>
      <c r="AG1500" s="8"/>
      <c r="AH1500" s="231" t="s">
        <v>79</v>
      </c>
      <c r="AI1500" s="232"/>
      <c r="AJ1500" s="233" t="s">
        <v>80</v>
      </c>
      <c r="AK1500" s="234"/>
      <c r="AL1500" s="8"/>
      <c r="AM1500" s="35" t="s">
        <v>82</v>
      </c>
      <c r="AO1500" s="147" t="s">
        <v>83</v>
      </c>
      <c r="AP1500" s="4"/>
      <c r="AQ1500" s="44"/>
      <c r="AR1500" s="44"/>
      <c r="AS1500" s="44"/>
      <c r="AT1500" s="44"/>
    </row>
    <row r="1501" spans="2:46" ht="18.649999999999999" customHeight="1" thickTop="1" thickBot="1">
      <c r="B1501" s="55">
        <v>4.3</v>
      </c>
      <c r="D1501" s="37">
        <v>1</v>
      </c>
      <c r="E1501" s="38">
        <v>0</v>
      </c>
      <c r="F1501" s="39">
        <v>0</v>
      </c>
      <c r="G1501" s="40">
        <f t="shared" ref="G1501" si="4892">-1/($E$8*$B1501)</f>
        <v>-0.14864651162790699</v>
      </c>
      <c r="I1501" s="37">
        <v>1</v>
      </c>
      <c r="J1501" s="41">
        <v>0</v>
      </c>
      <c r="K1501" s="39">
        <v>0</v>
      </c>
      <c r="L1501" s="40">
        <v>0</v>
      </c>
      <c r="N1501" s="37">
        <f t="shared" ref="N1501" si="4893">D1501*I1501+F1501*I1504-E1501*J1501-G1501*J1504</f>
        <v>0.96212878862536222</v>
      </c>
      <c r="O1501" s="41">
        <f t="shared" ref="O1501" si="4894">(D1501*J1501+E1501*I1501+F1501*J1504+G1501*I1504)</f>
        <v>0</v>
      </c>
      <c r="P1501" s="39">
        <f t="shared" ref="P1501" si="4895">D1501*K1501+F1501*K1504-E1501*L1501-G1501*L1504</f>
        <v>0</v>
      </c>
      <c r="Q1501" s="40">
        <f t="shared" ref="Q1501" si="4896">(D1501*L1501+E1501*K1501+F1501*L1504+G1501*K1504)</f>
        <v>-0.14864651162790699</v>
      </c>
      <c r="S1501" s="37">
        <v>1</v>
      </c>
      <c r="T1501" s="38">
        <v>0</v>
      </c>
      <c r="U1501" s="39">
        <v>0</v>
      </c>
      <c r="V1501" s="40">
        <f t="shared" ref="V1501" si="4897">-1/($T$8*$B1501)</f>
        <v>-0.2911116279069767</v>
      </c>
      <c r="X1501" s="37">
        <f t="shared" ref="X1501" si="4898">N1501*S1501+P1501*S1504-O1501*T1501-Q1501*T1504</f>
        <v>0.96212878862536222</v>
      </c>
      <c r="Y1501" s="41">
        <f t="shared" ref="Y1501" si="4899">(N1501*T1501+O1501*S1501+P1501*T1504+Q1501*S1504)</f>
        <v>0</v>
      </c>
      <c r="Z1501" s="39">
        <f t="shared" ref="Z1501" si="4900">N1501*U1501+P1501*U1504-O1501*V1501-Q1501*V1504</f>
        <v>0</v>
      </c>
      <c r="AA1501" s="40">
        <f t="shared" ref="AA1501" si="4901">(N1501*V1501+O1501*U1501+P1501*V1504+Q1501*U1504)</f>
        <v>-0.42873338954080364</v>
      </c>
      <c r="AB1501" s="8"/>
      <c r="AC1501" s="37">
        <v>1</v>
      </c>
      <c r="AD1501" s="38">
        <v>0</v>
      </c>
      <c r="AE1501" s="39">
        <v>0</v>
      </c>
      <c r="AF1501" s="40">
        <v>0</v>
      </c>
      <c r="AH1501" s="37">
        <f>X1501*AC1501+Z1501*AC1504-Y1501*AD1501-AA1501*AD1504</f>
        <v>0.88157177883943383</v>
      </c>
      <c r="AI1501" s="41">
        <f>(X1501*AD1501+Y1501*AC1501+Z1501*AD1504+AA1501*AC1504)</f>
        <v>0</v>
      </c>
      <c r="AJ1501" s="39">
        <f>X1501*AE1501+Z1501*AE1504-Y1501*AF1501-AA1501*AF1504</f>
        <v>0</v>
      </c>
      <c r="AK1501" s="40">
        <f>(X1501*AF1501+Y1501*AE1501+Z1501*AF1504+AA1501*AE1504)</f>
        <v>-0.42873338954080364</v>
      </c>
      <c r="AL1501" s="8"/>
      <c r="AM1501" s="43">
        <f t="shared" ref="AM1501" si="4902">20*LOG((2*$AH$8)/(($AH$8*AH1501+AJ1501+$AH$8*AH1504+AJ1504)^2+($AH$8*AI1501+AK1501+$AH$8*AI1504+AK1504)^2)^0.5)</f>
        <v>-2.1264426076310324E-3</v>
      </c>
      <c r="AO1501" s="148">
        <f t="shared" ref="AO1501" si="4903">((AH1501^2+AI1501^2)/(AH1504^2+AI1504^2))^0.5</f>
        <v>2.0562244775868299</v>
      </c>
      <c r="AP1501" s="4"/>
      <c r="AQ1501" s="44"/>
      <c r="AR1501" s="44"/>
      <c r="AS1501" s="44"/>
      <c r="AT1501" s="44"/>
    </row>
    <row r="1502" spans="2:46" ht="18.649999999999999" customHeight="1" thickBot="1">
      <c r="D1502" s="45"/>
      <c r="G1502" s="46"/>
      <c r="I1502" s="45"/>
      <c r="L1502" s="46"/>
      <c r="N1502" s="45"/>
      <c r="Q1502" s="46"/>
      <c r="S1502" s="45"/>
      <c r="V1502" s="46"/>
      <c r="X1502" s="45"/>
      <c r="AA1502" s="46"/>
      <c r="AC1502" s="45"/>
      <c r="AF1502" s="46"/>
      <c r="AH1502" s="45"/>
      <c r="AK1502" s="46"/>
      <c r="AO1502" s="149"/>
      <c r="AP1502" s="149"/>
      <c r="AQ1502" s="44"/>
      <c r="AR1502" s="44"/>
      <c r="AS1502" s="44"/>
      <c r="AT1502" s="44"/>
    </row>
    <row r="1503" spans="2:46" ht="18.649999999999999" customHeight="1" thickBot="1">
      <c r="D1503" s="227" t="s">
        <v>70</v>
      </c>
      <c r="E1503" s="228"/>
      <c r="F1503" s="229" t="s">
        <v>71</v>
      </c>
      <c r="G1503" s="230"/>
      <c r="H1503" s="203"/>
      <c r="I1503" s="231" t="s">
        <v>15</v>
      </c>
      <c r="J1503" s="232"/>
      <c r="K1503" s="233" t="s">
        <v>16</v>
      </c>
      <c r="L1503" s="234"/>
      <c r="M1503" s="30"/>
      <c r="N1503" s="231" t="s">
        <v>72</v>
      </c>
      <c r="O1503" s="232"/>
      <c r="P1503" s="233" t="s">
        <v>73</v>
      </c>
      <c r="Q1503" s="234"/>
      <c r="R1503" s="30"/>
      <c r="S1503" s="227" t="s">
        <v>74</v>
      </c>
      <c r="T1503" s="228"/>
      <c r="U1503" s="229" t="s">
        <v>75</v>
      </c>
      <c r="V1503" s="230"/>
      <c r="W1503" s="8"/>
      <c r="X1503" s="231" t="s">
        <v>76</v>
      </c>
      <c r="Y1503" s="232"/>
      <c r="Z1503" s="233" t="s">
        <v>77</v>
      </c>
      <c r="AA1503" s="234"/>
      <c r="AB1503" s="8"/>
      <c r="AC1503" s="231" t="s">
        <v>78</v>
      </c>
      <c r="AD1503" s="232"/>
      <c r="AE1503" s="233" t="s">
        <v>17</v>
      </c>
      <c r="AF1503" s="234"/>
      <c r="AG1503" s="8"/>
      <c r="AH1503" s="231" t="s">
        <v>79</v>
      </c>
      <c r="AI1503" s="232"/>
      <c r="AJ1503" s="233" t="s">
        <v>80</v>
      </c>
      <c r="AK1503" s="234"/>
      <c r="AL1503" s="8"/>
      <c r="AM1503" s="52" t="s">
        <v>84</v>
      </c>
      <c r="AO1503" s="150" t="s">
        <v>85</v>
      </c>
      <c r="AP1503" s="149"/>
      <c r="AQ1503" s="44"/>
      <c r="AR1503" s="44"/>
      <c r="AS1503" s="44"/>
      <c r="AT1503" s="44"/>
    </row>
    <row r="1504" spans="2:46" ht="18.649999999999999" customHeight="1" thickTop="1" thickBot="1">
      <c r="D1504" s="37">
        <v>0</v>
      </c>
      <c r="E1504" s="41">
        <v>0</v>
      </c>
      <c r="F1504" s="39">
        <v>1</v>
      </c>
      <c r="G1504" s="40">
        <v>0</v>
      </c>
      <c r="I1504" s="37">
        <v>0</v>
      </c>
      <c r="J1504" s="41">
        <f t="shared" ref="J1504" si="4904">IF(0=(1-$J$8*$K$8*$B1501^2),10^14,$B1501*$K$8/(1-$J$8*$K$8*$B1501^2))</f>
        <v>-0.25477363013696069</v>
      </c>
      <c r="K1504" s="39">
        <v>1</v>
      </c>
      <c r="L1504" s="40">
        <v>0</v>
      </c>
      <c r="N1504" s="37">
        <f t="shared" ref="N1504" si="4905">D1504*I1501+F1504*I1504-E1504*J1501-G1504*J1504</f>
        <v>0</v>
      </c>
      <c r="O1504" s="41">
        <f t="shared" ref="O1504" si="4906">(D1504*J1501+E1504*I1501+F1504*J1504+G1504*I1504)</f>
        <v>-0.25477363013696069</v>
      </c>
      <c r="P1504" s="39">
        <f t="shared" ref="P1504" si="4907">D1504*K1501+F1504*K1504-E1504*L1501-G1504*L1504</f>
        <v>1</v>
      </c>
      <c r="Q1504" s="40">
        <f t="shared" ref="Q1504" si="4908">(D1504*L1501+E1504*K1501+F1504*L1504+G1504*K1504)</f>
        <v>0</v>
      </c>
      <c r="S1504" s="37">
        <v>0</v>
      </c>
      <c r="T1504" s="41">
        <v>0</v>
      </c>
      <c r="U1504" s="39">
        <v>1</v>
      </c>
      <c r="V1504" s="40">
        <v>0</v>
      </c>
      <c r="X1504" s="37">
        <f t="shared" ref="X1504" si="4909">N1504*S1501+P1504*S1504-O1504*T1501-Q1504*T1504</f>
        <v>0</v>
      </c>
      <c r="Y1504" s="41">
        <f t="shared" ref="Y1504" si="4910">(N1504*T1501+O1504*S1501+P1504*T1504+Q1504*S1504)</f>
        <v>-0.25477363013696069</v>
      </c>
      <c r="Z1504" s="39">
        <f t="shared" ref="Z1504" si="4911">N1504*U1501+P1504*U1504-O1504*V1501-Q1504*V1504</f>
        <v>0.92583243378305935</v>
      </c>
      <c r="AA1504" s="40">
        <f t="shared" ref="AA1504" si="4912">(N1504*V1501+O1504*U1501+P1504*V1504+Q1504*U1504)</f>
        <v>0</v>
      </c>
      <c r="AB1504" s="8"/>
      <c r="AC1504" s="37">
        <v>0</v>
      </c>
      <c r="AD1504" s="40">
        <f>-1/($AD$8*$B1501)</f>
        <v>-0.18789534883720929</v>
      </c>
      <c r="AE1504" s="39">
        <v>1</v>
      </c>
      <c r="AF1504" s="40">
        <v>0</v>
      </c>
      <c r="AH1504" s="37">
        <f>X1504*AC1501+Z1504*AC1504-Y1504*AD1501-AA1504*AD1504</f>
        <v>0</v>
      </c>
      <c r="AI1504" s="41">
        <f>(X1504*AD1501+Y1504*AC1501+Z1504*AD1504+AA1504*AC1504)</f>
        <v>-0.42873323824743109</v>
      </c>
      <c r="AJ1504" s="39">
        <f>X1504*AE1501+Z1504*AE1504-Y1504*AF1501-AA1504*AF1504</f>
        <v>0.92583243378305935</v>
      </c>
      <c r="AK1504" s="40">
        <f>(X1504*AF1501+Y1504*AE1501+Z1504*AF1504+AA1504*AE1504)</f>
        <v>0</v>
      </c>
      <c r="AL1504" s="8"/>
      <c r="AM1504" s="54">
        <f t="shared" ref="AM1504" si="4913">(180/PI())*ATAN(-1*(($AH1492*AI1501+AK1501+$AH$8*AI1504+AK1504)/($AH$8*AH1501+AJ1501+$AH$8*AH1504+AJ1504)))</f>
        <v>25.380544259760644</v>
      </c>
      <c r="AO1504" s="151">
        <f t="shared" ref="AO1504" si="4914">20*LOG(((($AH$8*AH1501+AJ1501-$AH$8*AH1504-AJ1504)^2+($AH$8*AI1501+AK1501-$AH$8*AI1504-AK1504)^2)/(($AH$8*AH1501+AJ1501+$AH$8*AH1504+AJ1504)^2+($AH$8*AI1501+AK1501+$AH$8*AI1504+AK1504)^2))^0.5)</f>
        <v>-33.102369634279221</v>
      </c>
      <c r="AP1504" s="149"/>
      <c r="AQ1504" s="44"/>
      <c r="AR1504" s="44"/>
      <c r="AS1504" s="44"/>
      <c r="AT1504" s="44"/>
    </row>
    <row r="1505" spans="2:46" ht="18.649999999999999" customHeight="1">
      <c r="AO1505" s="48"/>
    </row>
    <row r="1506" spans="2:46" ht="18.649999999999999" customHeight="1" thickBot="1">
      <c r="E1506" s="29" t="s">
        <v>9</v>
      </c>
      <c r="J1506" s="29" t="s">
        <v>10</v>
      </c>
      <c r="O1506" s="29" t="s">
        <v>11</v>
      </c>
      <c r="T1506" s="29" t="s">
        <v>12</v>
      </c>
      <c r="Y1506" s="29" t="s">
        <v>13</v>
      </c>
      <c r="AD1506" s="29" t="s">
        <v>12</v>
      </c>
      <c r="AI1506" s="29" t="s">
        <v>81</v>
      </c>
    </row>
    <row r="1507" spans="2:46" ht="18.649999999999999" customHeight="1" thickBot="1">
      <c r="B1507" s="28"/>
      <c r="D1507" s="227" t="s">
        <v>70</v>
      </c>
      <c r="E1507" s="228"/>
      <c r="F1507" s="229" t="s">
        <v>71</v>
      </c>
      <c r="G1507" s="230"/>
      <c r="H1507" s="203"/>
      <c r="I1507" s="231" t="s">
        <v>15</v>
      </c>
      <c r="J1507" s="232"/>
      <c r="K1507" s="233" t="s">
        <v>16</v>
      </c>
      <c r="L1507" s="234"/>
      <c r="M1507" s="30"/>
      <c r="N1507" s="231" t="s">
        <v>72</v>
      </c>
      <c r="O1507" s="232"/>
      <c r="P1507" s="233" t="s">
        <v>73</v>
      </c>
      <c r="Q1507" s="234"/>
      <c r="R1507" s="30"/>
      <c r="S1507" s="227" t="s">
        <v>74</v>
      </c>
      <c r="T1507" s="228"/>
      <c r="U1507" s="229" t="s">
        <v>75</v>
      </c>
      <c r="V1507" s="230"/>
      <c r="W1507" s="8"/>
      <c r="X1507" s="231" t="s">
        <v>76</v>
      </c>
      <c r="Y1507" s="232"/>
      <c r="Z1507" s="233" t="s">
        <v>77</v>
      </c>
      <c r="AA1507" s="234"/>
      <c r="AB1507" s="8"/>
      <c r="AC1507" s="231" t="s">
        <v>78</v>
      </c>
      <c r="AD1507" s="232"/>
      <c r="AE1507" s="233" t="s">
        <v>17</v>
      </c>
      <c r="AF1507" s="234"/>
      <c r="AG1507" s="8"/>
      <c r="AH1507" s="231" t="s">
        <v>79</v>
      </c>
      <c r="AI1507" s="232"/>
      <c r="AJ1507" s="233" t="s">
        <v>80</v>
      </c>
      <c r="AK1507" s="234"/>
      <c r="AL1507" s="8"/>
      <c r="AM1507" s="35" t="s">
        <v>82</v>
      </c>
      <c r="AO1507" s="147" t="s">
        <v>83</v>
      </c>
      <c r="AP1507" s="4"/>
      <c r="AQ1507" s="44"/>
      <c r="AR1507" s="44"/>
      <c r="AS1507" s="44"/>
      <c r="AT1507" s="44"/>
    </row>
    <row r="1508" spans="2:46" ht="18.649999999999999" customHeight="1" thickTop="1" thickBot="1">
      <c r="B1508" s="55">
        <v>4.32</v>
      </c>
      <c r="D1508" s="37">
        <v>1</v>
      </c>
      <c r="E1508" s="38">
        <v>0</v>
      </c>
      <c r="F1508" s="39">
        <v>0</v>
      </c>
      <c r="G1508" s="40">
        <f t="shared" ref="G1508" si="4915">-1/($E$8*$B1508)</f>
        <v>-0.1479583333333333</v>
      </c>
      <c r="I1508" s="37">
        <v>1</v>
      </c>
      <c r="J1508" s="41">
        <v>0</v>
      </c>
      <c r="K1508" s="39">
        <v>0</v>
      </c>
      <c r="L1508" s="40">
        <v>0</v>
      </c>
      <c r="N1508" s="37">
        <f t="shared" ref="N1508" si="4916">D1508*I1508+F1508*I1511-E1508*J1508-G1508*J1511</f>
        <v>0.96248264177403509</v>
      </c>
      <c r="O1508" s="41">
        <f t="shared" ref="O1508" si="4917">(D1508*J1508+E1508*I1508+F1508*J1511+G1508*I1511)</f>
        <v>0</v>
      </c>
      <c r="P1508" s="39">
        <f t="shared" ref="P1508" si="4918">D1508*K1508+F1508*K1511-E1508*L1508-G1508*L1511</f>
        <v>0</v>
      </c>
      <c r="Q1508" s="40">
        <f t="shared" ref="Q1508" si="4919">(D1508*L1508+E1508*K1508+F1508*L1511+G1508*K1511)</f>
        <v>-0.1479583333333333</v>
      </c>
      <c r="S1508" s="37">
        <v>1</v>
      </c>
      <c r="T1508" s="38">
        <v>0</v>
      </c>
      <c r="U1508" s="39">
        <v>0</v>
      </c>
      <c r="V1508" s="40">
        <f t="shared" ref="V1508" si="4920">-1/($T$8*$B1508)</f>
        <v>-0.28976388888888888</v>
      </c>
      <c r="X1508" s="37">
        <f t="shared" ref="X1508" si="4921">N1508*S1508+P1508*S1511-O1508*T1508-Q1508*T1511</f>
        <v>0.96248264177403509</v>
      </c>
      <c r="Y1508" s="41">
        <f t="shared" ref="Y1508" si="4922">(N1508*T1508+O1508*S1508+P1508*T1511+Q1508*S1511)</f>
        <v>0</v>
      </c>
      <c r="Z1508" s="39">
        <f t="shared" ref="Z1508" si="4923">N1508*U1508+P1508*U1511-O1508*V1508-Q1508*V1511</f>
        <v>0</v>
      </c>
      <c r="AA1508" s="40">
        <f t="shared" ref="AA1508" si="4924">(N1508*V1508+O1508*U1508+P1508*V1511+Q1508*U1511)</f>
        <v>-0.42685104660182904</v>
      </c>
      <c r="AB1508" s="8"/>
      <c r="AC1508" s="37">
        <v>1</v>
      </c>
      <c r="AD1508" s="38">
        <v>0</v>
      </c>
      <c r="AE1508" s="39">
        <v>0</v>
      </c>
      <c r="AF1508" s="40">
        <v>0</v>
      </c>
      <c r="AH1508" s="37">
        <f>X1508*AC1508+Z1508*AC1511-Y1508*AD1508-AA1508*AD1511</f>
        <v>0.88265062716710274</v>
      </c>
      <c r="AI1508" s="41">
        <f>(X1508*AD1508+Y1508*AC1508+Z1508*AD1511+AA1508*AC1511)</f>
        <v>0</v>
      </c>
      <c r="AJ1508" s="39">
        <f>X1508*AE1508+Z1508*AE1511-Y1508*AF1508-AA1508*AF1511</f>
        <v>0</v>
      </c>
      <c r="AK1508" s="40">
        <f>(X1508*AF1508+Y1508*AE1508+Z1508*AF1511+AA1508*AE1511)</f>
        <v>-0.42685104660182904</v>
      </c>
      <c r="AL1508" s="8"/>
      <c r="AM1508" s="43">
        <f t="shared" ref="AM1508" si="4925">20*LOG((2*$AH$8)/(($AH$8*AH1508+AJ1508+$AH$8*AH1511+AJ1511)^2+($AH$8*AI1508+AK1508+$AH$8*AI1511+AK1511)^2)^0.5)</f>
        <v>-2.0895371688034129E-3</v>
      </c>
      <c r="AO1508" s="148">
        <f t="shared" ref="AO1508" si="4926">((AH1508^2+AI1508^2)/(AH1511^2+AI1511^2))^0.5</f>
        <v>2.067819541930016</v>
      </c>
      <c r="AP1508" s="4"/>
      <c r="AQ1508" s="44"/>
      <c r="AR1508" s="44"/>
      <c r="AS1508" s="44"/>
      <c r="AT1508" s="44"/>
    </row>
    <row r="1509" spans="2:46" ht="18.649999999999999" customHeight="1" thickBot="1">
      <c r="D1509" s="45"/>
      <c r="G1509" s="46"/>
      <c r="I1509" s="45"/>
      <c r="L1509" s="46"/>
      <c r="N1509" s="45"/>
      <c r="Q1509" s="46"/>
      <c r="S1509" s="45"/>
      <c r="V1509" s="46"/>
      <c r="X1509" s="45"/>
      <c r="AA1509" s="46"/>
      <c r="AC1509" s="45"/>
      <c r="AF1509" s="46"/>
      <c r="AH1509" s="45"/>
      <c r="AK1509" s="46"/>
      <c r="AO1509" s="149"/>
      <c r="AP1509" s="149"/>
      <c r="AQ1509" s="44"/>
      <c r="AR1509" s="44"/>
      <c r="AS1509" s="44"/>
      <c r="AT1509" s="44"/>
    </row>
    <row r="1510" spans="2:46" ht="18.649999999999999" customHeight="1" thickBot="1">
      <c r="D1510" s="227" t="s">
        <v>70</v>
      </c>
      <c r="E1510" s="228"/>
      <c r="F1510" s="229" t="s">
        <v>71</v>
      </c>
      <c r="G1510" s="230"/>
      <c r="H1510" s="203"/>
      <c r="I1510" s="231" t="s">
        <v>15</v>
      </c>
      <c r="J1510" s="232"/>
      <c r="K1510" s="233" t="s">
        <v>16</v>
      </c>
      <c r="L1510" s="234"/>
      <c r="M1510" s="30"/>
      <c r="N1510" s="231" t="s">
        <v>72</v>
      </c>
      <c r="O1510" s="232"/>
      <c r="P1510" s="233" t="s">
        <v>73</v>
      </c>
      <c r="Q1510" s="234"/>
      <c r="R1510" s="30"/>
      <c r="S1510" s="227" t="s">
        <v>74</v>
      </c>
      <c r="T1510" s="228"/>
      <c r="U1510" s="229" t="s">
        <v>75</v>
      </c>
      <c r="V1510" s="230"/>
      <c r="W1510" s="8"/>
      <c r="X1510" s="231" t="s">
        <v>76</v>
      </c>
      <c r="Y1510" s="232"/>
      <c r="Z1510" s="233" t="s">
        <v>77</v>
      </c>
      <c r="AA1510" s="234"/>
      <c r="AB1510" s="8"/>
      <c r="AC1510" s="231" t="s">
        <v>78</v>
      </c>
      <c r="AD1510" s="232"/>
      <c r="AE1510" s="233" t="s">
        <v>17</v>
      </c>
      <c r="AF1510" s="234"/>
      <c r="AG1510" s="8"/>
      <c r="AH1510" s="231" t="s">
        <v>79</v>
      </c>
      <c r="AI1510" s="232"/>
      <c r="AJ1510" s="233" t="s">
        <v>80</v>
      </c>
      <c r="AK1510" s="234"/>
      <c r="AL1510" s="8"/>
      <c r="AM1510" s="52" t="s">
        <v>84</v>
      </c>
      <c r="AO1510" s="150" t="s">
        <v>85</v>
      </c>
      <c r="AP1510" s="149"/>
      <c r="AQ1510" s="44"/>
      <c r="AR1510" s="44"/>
      <c r="AS1510" s="44"/>
      <c r="AT1510" s="44"/>
    </row>
    <row r="1511" spans="2:46" ht="18.649999999999999" customHeight="1" thickTop="1" thickBot="1">
      <c r="D1511" s="37">
        <v>0</v>
      </c>
      <c r="E1511" s="41">
        <v>0</v>
      </c>
      <c r="F1511" s="39">
        <v>1</v>
      </c>
      <c r="G1511" s="40">
        <v>0</v>
      </c>
      <c r="I1511" s="37">
        <v>0</v>
      </c>
      <c r="J1511" s="41">
        <f t="shared" ref="J1511" si="4927">IF(0=(1-$J$8*$K$8*$B1508^2),10^14,$B1508*$K$8/(1-$J$8*$K$8*$B1508^2))</f>
        <v>-0.25356705080911207</v>
      </c>
      <c r="K1511" s="39">
        <v>1</v>
      </c>
      <c r="L1511" s="40">
        <v>0</v>
      </c>
      <c r="N1511" s="37">
        <f t="shared" ref="N1511" si="4928">D1511*I1508+F1511*I1511-E1511*J1508-G1511*J1511</f>
        <v>0</v>
      </c>
      <c r="O1511" s="41">
        <f t="shared" ref="O1511" si="4929">(D1511*J1508+E1511*I1508+F1511*J1511+G1511*I1511)</f>
        <v>-0.25356705080911207</v>
      </c>
      <c r="P1511" s="39">
        <f t="shared" ref="P1511" si="4930">D1511*K1508+F1511*K1511-E1511*L1508-G1511*L1511</f>
        <v>1</v>
      </c>
      <c r="Q1511" s="40">
        <f t="shared" ref="Q1511" si="4931">(D1511*L1508+E1511*K1508+F1511*L1511+G1511*K1511)</f>
        <v>0</v>
      </c>
      <c r="S1511" s="37">
        <v>0</v>
      </c>
      <c r="T1511" s="41">
        <v>0</v>
      </c>
      <c r="U1511" s="39">
        <v>1</v>
      </c>
      <c r="V1511" s="40">
        <v>0</v>
      </c>
      <c r="X1511" s="37">
        <f t="shared" ref="X1511" si="4932">N1511*S1508+P1511*S1511-O1511*T1508-Q1511*T1511</f>
        <v>0</v>
      </c>
      <c r="Y1511" s="41">
        <f t="shared" ref="Y1511" si="4933">(N1511*T1508+O1511*S1508+P1511*T1511+Q1511*S1511)</f>
        <v>-0.25356705080911207</v>
      </c>
      <c r="Z1511" s="39">
        <f t="shared" ref="Z1511" si="4934">N1511*U1508+P1511*U1511-O1511*V1508-Q1511*V1511</f>
        <v>0.92652542526346515</v>
      </c>
      <c r="AA1511" s="40">
        <f t="shared" ref="AA1511" si="4935">(N1511*V1508+O1511*U1508+P1511*V1511+Q1511*U1511)</f>
        <v>0</v>
      </c>
      <c r="AB1511" s="8"/>
      <c r="AC1511" s="37">
        <v>0</v>
      </c>
      <c r="AD1511" s="40">
        <f>-1/($AD$8*$B1508)</f>
        <v>-0.18702546296296291</v>
      </c>
      <c r="AE1511" s="39">
        <v>1</v>
      </c>
      <c r="AF1511" s="40">
        <v>0</v>
      </c>
      <c r="AH1511" s="37">
        <f>X1511*AC1508+Z1511*AC1511-Y1511*AD1508-AA1511*AD1511</f>
        <v>0</v>
      </c>
      <c r="AI1511" s="41">
        <f>(X1511*AD1508+Y1511*AC1508+Z1511*AD1511+AA1511*AC1511)</f>
        <v>-0.42685089741596771</v>
      </c>
      <c r="AJ1511" s="39">
        <f>X1511*AE1508+Z1511*AE1511-Y1511*AF1508-AA1511*AF1511</f>
        <v>0.92652542526346515</v>
      </c>
      <c r="AK1511" s="40">
        <f>(X1511*AF1508+Y1511*AE1508+Z1511*AF1511+AA1511*AE1511)</f>
        <v>0</v>
      </c>
      <c r="AL1511" s="8"/>
      <c r="AM1511" s="54">
        <f t="shared" ref="AM1511" si="4936">(180/PI())*ATAN(-1*(($AH1499*AI1508+AK1508+$AH$8*AI1511+AK1511)/($AH$8*AH1508+AJ1508+$AH$8*AH1511+AJ1511)))</f>
        <v>25.261375259840488</v>
      </c>
      <c r="AO1511" s="151">
        <f t="shared" ref="AO1511" si="4937">20*LOG(((($AH$8*AH1508+AJ1508-$AH$8*AH1511-AJ1511)^2+($AH$8*AI1508+AK1508-$AH$8*AI1511-AK1511)^2)/(($AH$8*AH1508+AJ1508+$AH$8*AH1511+AJ1511)^2+($AH$8*AI1508+AK1508+$AH$8*AI1511+AK1511)^2))^0.5)</f>
        <v>-33.178386831672711</v>
      </c>
      <c r="AP1511" s="149"/>
      <c r="AQ1511" s="44"/>
      <c r="AR1511" s="44"/>
      <c r="AS1511" s="44"/>
      <c r="AT1511" s="44"/>
    </row>
    <row r="1512" spans="2:46" ht="18.649999999999999" customHeight="1">
      <c r="AO1512" s="48"/>
    </row>
    <row r="1513" spans="2:46" ht="18.649999999999999" customHeight="1" thickBot="1">
      <c r="E1513" s="29" t="s">
        <v>9</v>
      </c>
      <c r="J1513" s="29" t="s">
        <v>10</v>
      </c>
      <c r="O1513" s="29" t="s">
        <v>11</v>
      </c>
      <c r="T1513" s="29" t="s">
        <v>12</v>
      </c>
      <c r="Y1513" s="29" t="s">
        <v>13</v>
      </c>
      <c r="AD1513" s="29" t="s">
        <v>12</v>
      </c>
      <c r="AI1513" s="29" t="s">
        <v>81</v>
      </c>
    </row>
    <row r="1514" spans="2:46" ht="18.649999999999999" customHeight="1" thickBot="1">
      <c r="B1514" s="28"/>
      <c r="D1514" s="227" t="s">
        <v>70</v>
      </c>
      <c r="E1514" s="228"/>
      <c r="F1514" s="229" t="s">
        <v>71</v>
      </c>
      <c r="G1514" s="230"/>
      <c r="H1514" s="203"/>
      <c r="I1514" s="231" t="s">
        <v>15</v>
      </c>
      <c r="J1514" s="232"/>
      <c r="K1514" s="233" t="s">
        <v>16</v>
      </c>
      <c r="L1514" s="234"/>
      <c r="M1514" s="30"/>
      <c r="N1514" s="231" t="s">
        <v>72</v>
      </c>
      <c r="O1514" s="232"/>
      <c r="P1514" s="233" t="s">
        <v>73</v>
      </c>
      <c r="Q1514" s="234"/>
      <c r="R1514" s="30"/>
      <c r="S1514" s="227" t="s">
        <v>74</v>
      </c>
      <c r="T1514" s="228"/>
      <c r="U1514" s="229" t="s">
        <v>75</v>
      </c>
      <c r="V1514" s="230"/>
      <c r="W1514" s="8"/>
      <c r="X1514" s="231" t="s">
        <v>76</v>
      </c>
      <c r="Y1514" s="232"/>
      <c r="Z1514" s="233" t="s">
        <v>77</v>
      </c>
      <c r="AA1514" s="234"/>
      <c r="AB1514" s="8"/>
      <c r="AC1514" s="231" t="s">
        <v>78</v>
      </c>
      <c r="AD1514" s="232"/>
      <c r="AE1514" s="233" t="s">
        <v>17</v>
      </c>
      <c r="AF1514" s="234"/>
      <c r="AG1514" s="8"/>
      <c r="AH1514" s="231" t="s">
        <v>79</v>
      </c>
      <c r="AI1514" s="232"/>
      <c r="AJ1514" s="233" t="s">
        <v>80</v>
      </c>
      <c r="AK1514" s="234"/>
      <c r="AL1514" s="8"/>
      <c r="AM1514" s="35" t="s">
        <v>82</v>
      </c>
      <c r="AO1514" s="147" t="s">
        <v>83</v>
      </c>
      <c r="AP1514" s="4"/>
      <c r="AQ1514" s="44"/>
      <c r="AR1514" s="44"/>
      <c r="AS1514" s="44"/>
      <c r="AT1514" s="44"/>
    </row>
    <row r="1515" spans="2:46" ht="18.649999999999999" customHeight="1" thickTop="1" thickBot="1">
      <c r="B1515" s="55">
        <v>4.34</v>
      </c>
      <c r="D1515" s="37">
        <v>1</v>
      </c>
      <c r="E1515" s="38">
        <v>0</v>
      </c>
      <c r="F1515" s="39">
        <v>0</v>
      </c>
      <c r="G1515" s="40">
        <f t="shared" ref="G1515" si="4938">-1/($E$8*$B1515)</f>
        <v>-0.14727649769585252</v>
      </c>
      <c r="I1515" s="37">
        <v>1</v>
      </c>
      <c r="J1515" s="41">
        <v>0</v>
      </c>
      <c r="K1515" s="39">
        <v>0</v>
      </c>
      <c r="L1515" s="40">
        <v>0</v>
      </c>
      <c r="N1515" s="37">
        <f t="shared" ref="N1515" si="4939">D1515*I1515+F1515*I1518-E1515*J1515-G1515*J1518</f>
        <v>0.9628315402385893</v>
      </c>
      <c r="O1515" s="41">
        <f t="shared" ref="O1515" si="4940">(D1515*J1515+E1515*I1515+F1515*J1518+G1515*I1518)</f>
        <v>0</v>
      </c>
      <c r="P1515" s="39">
        <f t="shared" ref="P1515" si="4941">D1515*K1515+F1515*K1518-E1515*L1515-G1515*L1518</f>
        <v>0</v>
      </c>
      <c r="Q1515" s="40">
        <f t="shared" ref="Q1515" si="4942">(D1515*L1515+E1515*K1515+F1515*L1518+G1515*K1518)</f>
        <v>-0.14727649769585252</v>
      </c>
      <c r="S1515" s="37">
        <v>1</v>
      </c>
      <c r="T1515" s="38">
        <v>0</v>
      </c>
      <c r="U1515" s="39">
        <v>0</v>
      </c>
      <c r="V1515" s="40">
        <f t="shared" ref="V1515" si="4943">-1/($T$8*$B1515)</f>
        <v>-0.28842857142857142</v>
      </c>
      <c r="X1515" s="37">
        <f t="shared" ref="X1515" si="4944">N1515*S1515+P1515*S1518-O1515*T1515-Q1515*T1518</f>
        <v>0.9628315402385893</v>
      </c>
      <c r="Y1515" s="41">
        <f t="shared" ref="Y1515" si="4945">(N1515*T1515+O1515*S1515+P1515*T1518+Q1515*S1518)</f>
        <v>0</v>
      </c>
      <c r="Z1515" s="39">
        <f t="shared" ref="Z1515" si="4946">N1515*U1515+P1515*U1518-O1515*V1515-Q1515*V1518</f>
        <v>0</v>
      </c>
      <c r="AA1515" s="40">
        <f t="shared" ref="AA1515" si="4947">(N1515*V1515+O1515*U1515+P1515*V1518+Q1515*U1518)</f>
        <v>-0.42498462337323994</v>
      </c>
      <c r="AB1515" s="8"/>
      <c r="AC1515" s="37">
        <v>1</v>
      </c>
      <c r="AD1515" s="38">
        <v>0</v>
      </c>
      <c r="AE1515" s="39">
        <v>0</v>
      </c>
      <c r="AF1515" s="40">
        <v>0</v>
      </c>
      <c r="AH1515" s="37">
        <f>X1515*AC1515+Z1515*AC1518-Y1515*AD1515-AA1515*AD1518</f>
        <v>0.88371487515692815</v>
      </c>
      <c r="AI1515" s="41">
        <f>(X1515*AD1515+Y1515*AC1515+Z1515*AD1518+AA1515*AC1518)</f>
        <v>0</v>
      </c>
      <c r="AJ1515" s="39">
        <f>X1515*AE1515+Z1515*AE1518-Y1515*AF1515-AA1515*AF1518</f>
        <v>0</v>
      </c>
      <c r="AK1515" s="40">
        <f>(X1515*AF1515+Y1515*AE1515+Z1515*AF1518+AA1515*AE1518)</f>
        <v>-0.42498462337323994</v>
      </c>
      <c r="AL1515" s="8"/>
      <c r="AM1515" s="43">
        <f t="shared" ref="AM1515" si="4948">20*LOG((2*$AH$8)/(($AH$8*AH1515+AJ1515+$AH$8*AH1518+AJ1518)^2+($AH$8*AI1515+AK1515+$AH$8*AI1518+AK1518)^2)^0.5)</f>
        <v>-2.0534168209060144E-3</v>
      </c>
      <c r="AO1515" s="148">
        <f t="shared" ref="AO1515" si="4949">((AH1515^2+AI1515^2)/(AH1518^2+AI1518^2))^0.5</f>
        <v>2.079405071315835</v>
      </c>
      <c r="AP1515" s="4"/>
      <c r="AQ1515" s="44"/>
      <c r="AR1515" s="44"/>
      <c r="AS1515" s="44"/>
      <c r="AT1515" s="44"/>
    </row>
    <row r="1516" spans="2:46" ht="18.649999999999999" customHeight="1" thickBot="1">
      <c r="D1516" s="45"/>
      <c r="G1516" s="46"/>
      <c r="I1516" s="45"/>
      <c r="L1516" s="46"/>
      <c r="N1516" s="45"/>
      <c r="Q1516" s="46"/>
      <c r="S1516" s="45"/>
      <c r="V1516" s="46"/>
      <c r="X1516" s="45"/>
      <c r="AA1516" s="46"/>
      <c r="AC1516" s="45"/>
      <c r="AF1516" s="46"/>
      <c r="AH1516" s="45"/>
      <c r="AK1516" s="46"/>
      <c r="AO1516" s="149"/>
      <c r="AP1516" s="149"/>
      <c r="AQ1516" s="44"/>
      <c r="AR1516" s="44"/>
      <c r="AS1516" s="44"/>
      <c r="AT1516" s="44"/>
    </row>
    <row r="1517" spans="2:46" ht="18.649999999999999" customHeight="1" thickBot="1">
      <c r="D1517" s="227" t="s">
        <v>70</v>
      </c>
      <c r="E1517" s="228"/>
      <c r="F1517" s="229" t="s">
        <v>71</v>
      </c>
      <c r="G1517" s="230"/>
      <c r="H1517" s="203"/>
      <c r="I1517" s="231" t="s">
        <v>15</v>
      </c>
      <c r="J1517" s="232"/>
      <c r="K1517" s="233" t="s">
        <v>16</v>
      </c>
      <c r="L1517" s="234"/>
      <c r="M1517" s="30"/>
      <c r="N1517" s="231" t="s">
        <v>72</v>
      </c>
      <c r="O1517" s="232"/>
      <c r="P1517" s="233" t="s">
        <v>73</v>
      </c>
      <c r="Q1517" s="234"/>
      <c r="R1517" s="30"/>
      <c r="S1517" s="227" t="s">
        <v>74</v>
      </c>
      <c r="T1517" s="228"/>
      <c r="U1517" s="229" t="s">
        <v>75</v>
      </c>
      <c r="V1517" s="230"/>
      <c r="W1517" s="8"/>
      <c r="X1517" s="231" t="s">
        <v>76</v>
      </c>
      <c r="Y1517" s="232"/>
      <c r="Z1517" s="233" t="s">
        <v>77</v>
      </c>
      <c r="AA1517" s="234"/>
      <c r="AB1517" s="8"/>
      <c r="AC1517" s="231" t="s">
        <v>78</v>
      </c>
      <c r="AD1517" s="232"/>
      <c r="AE1517" s="233" t="s">
        <v>17</v>
      </c>
      <c r="AF1517" s="234"/>
      <c r="AG1517" s="8"/>
      <c r="AH1517" s="231" t="s">
        <v>79</v>
      </c>
      <c r="AI1517" s="232"/>
      <c r="AJ1517" s="233" t="s">
        <v>80</v>
      </c>
      <c r="AK1517" s="234"/>
      <c r="AL1517" s="8"/>
      <c r="AM1517" s="52" t="s">
        <v>84</v>
      </c>
      <c r="AO1517" s="150" t="s">
        <v>85</v>
      </c>
      <c r="AP1517" s="149"/>
      <c r="AQ1517" s="44"/>
      <c r="AR1517" s="44"/>
      <c r="AS1517" s="44"/>
      <c r="AT1517" s="44"/>
    </row>
    <row r="1518" spans="2:46" ht="18.649999999999999" customHeight="1" thickTop="1" thickBot="1">
      <c r="D1518" s="37">
        <v>0</v>
      </c>
      <c r="E1518" s="41">
        <v>0</v>
      </c>
      <c r="F1518" s="39">
        <v>1</v>
      </c>
      <c r="G1518" s="40">
        <v>0</v>
      </c>
      <c r="I1518" s="37">
        <v>0</v>
      </c>
      <c r="J1518" s="41">
        <f t="shared" ref="J1518" si="4950">IF(0=(1-$J$8*$K$8*$B1515^2),10^14,$B1515*$K$8/(1-$J$8*$K$8*$B1515^2))</f>
        <v>-0.25237196934278644</v>
      </c>
      <c r="K1518" s="39">
        <v>1</v>
      </c>
      <c r="L1518" s="40">
        <v>0</v>
      </c>
      <c r="N1518" s="37">
        <f t="shared" ref="N1518" si="4951">D1518*I1515+F1518*I1518-E1518*J1515-G1518*J1518</f>
        <v>0</v>
      </c>
      <c r="O1518" s="41">
        <f t="shared" ref="O1518" si="4952">(D1518*J1515+E1518*I1515+F1518*J1518+G1518*I1518)</f>
        <v>-0.25237196934278644</v>
      </c>
      <c r="P1518" s="39">
        <f t="shared" ref="P1518" si="4953">D1518*K1515+F1518*K1518-E1518*L1515-G1518*L1518</f>
        <v>1</v>
      </c>
      <c r="Q1518" s="40">
        <f t="shared" ref="Q1518" si="4954">(D1518*L1515+E1518*K1515+F1518*L1518+G1518*K1518)</f>
        <v>0</v>
      </c>
      <c r="S1518" s="37">
        <v>0</v>
      </c>
      <c r="T1518" s="41">
        <v>0</v>
      </c>
      <c r="U1518" s="39">
        <v>1</v>
      </c>
      <c r="V1518" s="40">
        <v>0</v>
      </c>
      <c r="X1518" s="37">
        <f t="shared" ref="X1518" si="4955">N1518*S1515+P1518*S1518-O1518*T1515-Q1518*T1518</f>
        <v>0</v>
      </c>
      <c r="Y1518" s="41">
        <f t="shared" ref="Y1518" si="4956">(N1518*T1515+O1518*S1515+P1518*T1518+Q1518*S1518)</f>
        <v>-0.25237196934278644</v>
      </c>
      <c r="Z1518" s="39">
        <f t="shared" ref="Z1518" si="4957">N1518*U1515+P1518*U1518-O1518*V1515-Q1518*V1518</f>
        <v>0.92720871341384492</v>
      </c>
      <c r="AA1518" s="40">
        <f t="shared" ref="AA1518" si="4958">(N1518*V1515+O1518*U1515+P1518*V1518+Q1518*U1518)</f>
        <v>0</v>
      </c>
      <c r="AB1518" s="8"/>
      <c r="AC1518" s="37">
        <v>0</v>
      </c>
      <c r="AD1518" s="40">
        <f>-1/($AD$8*$B1515)</f>
        <v>-0.18616359447004605</v>
      </c>
      <c r="AE1518" s="39">
        <v>1</v>
      </c>
      <c r="AF1518" s="40">
        <v>0</v>
      </c>
      <c r="AH1518" s="37">
        <f>X1518*AC1515+Z1518*AC1518-Y1518*AD1515-AA1518*AD1518</f>
        <v>0</v>
      </c>
      <c r="AI1518" s="41">
        <f>(X1518*AD1515+Y1518*AC1515+Z1518*AD1518+AA1518*AC1518)</f>
        <v>-0.42498447625585462</v>
      </c>
      <c r="AJ1518" s="39">
        <f>X1518*AE1515+Z1518*AE1518-Y1518*AF1515-AA1518*AF1518</f>
        <v>0.92720871341384492</v>
      </c>
      <c r="AK1518" s="40">
        <f>(X1518*AF1515+Y1518*AE1515+Z1518*AF1518+AA1518*AE1518)</f>
        <v>0</v>
      </c>
      <c r="AL1518" s="8"/>
      <c r="AM1518" s="54">
        <f t="shared" ref="AM1518" si="4959">(180/PI())*ATAN(-1*(($AH1506*AI1515+AK1515+$AH$8*AI1518+AK1518)/($AH$8*AH1515+AJ1515+$AH$8*AH1518+AJ1518)))</f>
        <v>25.143327022581548</v>
      </c>
      <c r="AO1518" s="151">
        <f t="shared" ref="AO1518" si="4960">20*LOG(((($AH$8*AH1515+AJ1515-$AH$8*AH1518-AJ1518)^2+($AH$8*AI1515+AK1515-$AH$8*AI1518-AK1518)^2)/(($AH$8*AH1515+AJ1515+$AH$8*AH1518+AJ1518)^2+($AH$8*AI1515+AK1515+$AH$8*AI1518+AK1518)^2))^0.5)</f>
        <v>-33.254098627999639</v>
      </c>
      <c r="AP1518" s="149"/>
      <c r="AQ1518" s="44"/>
      <c r="AR1518" s="44"/>
      <c r="AS1518" s="44"/>
      <c r="AT1518" s="44"/>
    </row>
    <row r="1519" spans="2:46" ht="18.649999999999999" customHeight="1">
      <c r="AO1519" s="48"/>
    </row>
    <row r="1520" spans="2:46" ht="18.649999999999999" customHeight="1" thickBot="1">
      <c r="E1520" s="29" t="s">
        <v>9</v>
      </c>
      <c r="J1520" s="29" t="s">
        <v>10</v>
      </c>
      <c r="O1520" s="29" t="s">
        <v>11</v>
      </c>
      <c r="T1520" s="29" t="s">
        <v>12</v>
      </c>
      <c r="Y1520" s="29" t="s">
        <v>13</v>
      </c>
      <c r="AD1520" s="29" t="s">
        <v>12</v>
      </c>
      <c r="AI1520" s="29" t="s">
        <v>81</v>
      </c>
    </row>
    <row r="1521" spans="2:46" ht="18.649999999999999" customHeight="1" thickBot="1">
      <c r="B1521" s="28"/>
      <c r="D1521" s="227" t="s">
        <v>70</v>
      </c>
      <c r="E1521" s="228"/>
      <c r="F1521" s="229" t="s">
        <v>71</v>
      </c>
      <c r="G1521" s="230"/>
      <c r="H1521" s="203"/>
      <c r="I1521" s="231" t="s">
        <v>15</v>
      </c>
      <c r="J1521" s="232"/>
      <c r="K1521" s="233" t="s">
        <v>16</v>
      </c>
      <c r="L1521" s="234"/>
      <c r="M1521" s="30"/>
      <c r="N1521" s="231" t="s">
        <v>72</v>
      </c>
      <c r="O1521" s="232"/>
      <c r="P1521" s="233" t="s">
        <v>73</v>
      </c>
      <c r="Q1521" s="234"/>
      <c r="R1521" s="30"/>
      <c r="S1521" s="227" t="s">
        <v>74</v>
      </c>
      <c r="T1521" s="228"/>
      <c r="U1521" s="229" t="s">
        <v>75</v>
      </c>
      <c r="V1521" s="230"/>
      <c r="W1521" s="8"/>
      <c r="X1521" s="231" t="s">
        <v>76</v>
      </c>
      <c r="Y1521" s="232"/>
      <c r="Z1521" s="233" t="s">
        <v>77</v>
      </c>
      <c r="AA1521" s="234"/>
      <c r="AB1521" s="8"/>
      <c r="AC1521" s="231" t="s">
        <v>78</v>
      </c>
      <c r="AD1521" s="232"/>
      <c r="AE1521" s="233" t="s">
        <v>17</v>
      </c>
      <c r="AF1521" s="234"/>
      <c r="AG1521" s="8"/>
      <c r="AH1521" s="231" t="s">
        <v>79</v>
      </c>
      <c r="AI1521" s="232"/>
      <c r="AJ1521" s="233" t="s">
        <v>80</v>
      </c>
      <c r="AK1521" s="234"/>
      <c r="AL1521" s="8"/>
      <c r="AM1521" s="35" t="s">
        <v>82</v>
      </c>
      <c r="AO1521" s="147" t="s">
        <v>83</v>
      </c>
      <c r="AP1521" s="4"/>
      <c r="AQ1521" s="44"/>
      <c r="AR1521" s="44"/>
      <c r="AS1521" s="44"/>
      <c r="AT1521" s="44"/>
    </row>
    <row r="1522" spans="2:46" ht="18.649999999999999" customHeight="1" thickTop="1" thickBot="1">
      <c r="B1522" s="55">
        <v>4.3600000000000003</v>
      </c>
      <c r="D1522" s="37">
        <v>1</v>
      </c>
      <c r="E1522" s="38">
        <v>0</v>
      </c>
      <c r="F1522" s="39">
        <v>0</v>
      </c>
      <c r="G1522" s="40">
        <f t="shared" ref="G1522" si="4961">-1/($E$8*$B1522)</f>
        <v>-0.14660091743119263</v>
      </c>
      <c r="I1522" s="37">
        <v>1</v>
      </c>
      <c r="J1522" s="41">
        <v>0</v>
      </c>
      <c r="K1522" s="39">
        <v>0</v>
      </c>
      <c r="L1522" s="40">
        <v>0</v>
      </c>
      <c r="N1522" s="37">
        <f t="shared" ref="N1522" si="4962">D1522*I1522+F1522*I1525-E1522*J1522-G1522*J1525</f>
        <v>0.96317557642595053</v>
      </c>
      <c r="O1522" s="41">
        <f t="shared" ref="O1522" si="4963">(D1522*J1522+E1522*I1522+F1522*J1525+G1522*I1525)</f>
        <v>0</v>
      </c>
      <c r="P1522" s="39">
        <f t="shared" ref="P1522" si="4964">D1522*K1522+F1522*K1525-E1522*L1522-G1522*L1525</f>
        <v>0</v>
      </c>
      <c r="Q1522" s="40">
        <f t="shared" ref="Q1522" si="4965">(D1522*L1522+E1522*K1522+F1522*L1525+G1522*K1525)</f>
        <v>-0.14660091743119263</v>
      </c>
      <c r="S1522" s="37">
        <v>1</v>
      </c>
      <c r="T1522" s="38">
        <v>0</v>
      </c>
      <c r="U1522" s="39">
        <v>0</v>
      </c>
      <c r="V1522" s="40">
        <f t="shared" ref="V1522" si="4966">-1/($T$8*$B1522)</f>
        <v>-0.28710550458715589</v>
      </c>
      <c r="X1522" s="37">
        <f t="shared" ref="X1522" si="4967">N1522*S1522+P1522*S1525-O1522*T1522-Q1522*T1525</f>
        <v>0.96317557642595053</v>
      </c>
      <c r="Y1522" s="41">
        <f t="shared" ref="Y1522" si="4968">(N1522*T1522+O1522*S1522+P1522*T1525+Q1522*S1525)</f>
        <v>0</v>
      </c>
      <c r="Z1522" s="39">
        <f t="shared" ref="Z1522" si="4969">N1522*U1522+P1522*U1525-O1522*V1522-Q1522*V1525</f>
        <v>0</v>
      </c>
      <c r="AA1522" s="40">
        <f t="shared" ref="AA1522" si="4970">(N1522*V1522+O1522*U1522+P1522*V1525+Q1522*U1525)</f>
        <v>-0.4231339273069899</v>
      </c>
      <c r="AB1522" s="8"/>
      <c r="AC1522" s="37">
        <v>1</v>
      </c>
      <c r="AD1522" s="38">
        <v>0</v>
      </c>
      <c r="AE1522" s="39">
        <v>0</v>
      </c>
      <c r="AF1522" s="40">
        <v>0</v>
      </c>
      <c r="AH1522" s="37">
        <f>X1522*AC1522+Z1522*AC1525-Y1522*AD1522-AA1522*AD1525</f>
        <v>0.88476478363519773</v>
      </c>
      <c r="AI1522" s="41">
        <f>(X1522*AD1522+Y1522*AC1522+Z1522*AD1525+AA1522*AC1525)</f>
        <v>0</v>
      </c>
      <c r="AJ1522" s="39">
        <f>X1522*AE1522+Z1522*AE1525-Y1522*AF1522-AA1522*AF1525</f>
        <v>0</v>
      </c>
      <c r="AK1522" s="40">
        <f>(X1522*AF1522+Y1522*AE1522+Z1522*AF1525+AA1522*AE1525)</f>
        <v>-0.4231339273069899</v>
      </c>
      <c r="AL1522" s="8"/>
      <c r="AM1522" s="43">
        <f t="shared" ref="AM1522" si="4971">20*LOG((2*$AH$8)/(($AH$8*AH1522+AJ1522+$AH$8*AH1525+AJ1525)^2+($AH$8*AI1522+AK1522+$AH$8*AI1525+AK1525)^2)^0.5)</f>
        <v>-2.0180619628377577E-3</v>
      </c>
      <c r="AO1522" s="148">
        <f t="shared" ref="AO1522" si="4972">((AH1522^2+AI1522^2)/(AH1525^2+AI1525^2))^0.5</f>
        <v>2.0909811998307757</v>
      </c>
      <c r="AP1522" s="4"/>
      <c r="AQ1522" s="44"/>
      <c r="AR1522" s="44"/>
      <c r="AS1522" s="44"/>
      <c r="AT1522" s="44"/>
    </row>
    <row r="1523" spans="2:46" ht="18.649999999999999" customHeight="1" thickBot="1">
      <c r="D1523" s="45"/>
      <c r="G1523" s="46"/>
      <c r="I1523" s="45"/>
      <c r="L1523" s="46"/>
      <c r="N1523" s="45"/>
      <c r="Q1523" s="46"/>
      <c r="S1523" s="45"/>
      <c r="V1523" s="46"/>
      <c r="X1523" s="45"/>
      <c r="AA1523" s="46"/>
      <c r="AC1523" s="45"/>
      <c r="AF1523" s="46"/>
      <c r="AH1523" s="45"/>
      <c r="AK1523" s="46"/>
      <c r="AO1523" s="149"/>
      <c r="AP1523" s="149"/>
      <c r="AQ1523" s="44"/>
      <c r="AR1523" s="44"/>
      <c r="AS1523" s="44"/>
      <c r="AT1523" s="44"/>
    </row>
    <row r="1524" spans="2:46" ht="18.649999999999999" customHeight="1" thickBot="1">
      <c r="D1524" s="227" t="s">
        <v>70</v>
      </c>
      <c r="E1524" s="228"/>
      <c r="F1524" s="229" t="s">
        <v>71</v>
      </c>
      <c r="G1524" s="230"/>
      <c r="H1524" s="203"/>
      <c r="I1524" s="231" t="s">
        <v>15</v>
      </c>
      <c r="J1524" s="232"/>
      <c r="K1524" s="233" t="s">
        <v>16</v>
      </c>
      <c r="L1524" s="234"/>
      <c r="M1524" s="30"/>
      <c r="N1524" s="231" t="s">
        <v>72</v>
      </c>
      <c r="O1524" s="232"/>
      <c r="P1524" s="233" t="s">
        <v>73</v>
      </c>
      <c r="Q1524" s="234"/>
      <c r="R1524" s="30"/>
      <c r="S1524" s="227" t="s">
        <v>74</v>
      </c>
      <c r="T1524" s="228"/>
      <c r="U1524" s="229" t="s">
        <v>75</v>
      </c>
      <c r="V1524" s="230"/>
      <c r="W1524" s="8"/>
      <c r="X1524" s="231" t="s">
        <v>76</v>
      </c>
      <c r="Y1524" s="232"/>
      <c r="Z1524" s="233" t="s">
        <v>77</v>
      </c>
      <c r="AA1524" s="234"/>
      <c r="AB1524" s="8"/>
      <c r="AC1524" s="231" t="s">
        <v>78</v>
      </c>
      <c r="AD1524" s="232"/>
      <c r="AE1524" s="233" t="s">
        <v>17</v>
      </c>
      <c r="AF1524" s="234"/>
      <c r="AG1524" s="8"/>
      <c r="AH1524" s="231" t="s">
        <v>79</v>
      </c>
      <c r="AI1524" s="232"/>
      <c r="AJ1524" s="233" t="s">
        <v>80</v>
      </c>
      <c r="AK1524" s="234"/>
      <c r="AL1524" s="8"/>
      <c r="AM1524" s="52" t="s">
        <v>84</v>
      </c>
      <c r="AO1524" s="150" t="s">
        <v>85</v>
      </c>
      <c r="AP1524" s="149"/>
      <c r="AQ1524" s="44"/>
      <c r="AR1524" s="44"/>
      <c r="AS1524" s="44"/>
      <c r="AT1524" s="44"/>
    </row>
    <row r="1525" spans="2:46" ht="18.649999999999999" customHeight="1" thickTop="1" thickBot="1">
      <c r="D1525" s="37">
        <v>0</v>
      </c>
      <c r="E1525" s="41">
        <v>0</v>
      </c>
      <c r="F1525" s="39">
        <v>1</v>
      </c>
      <c r="G1525" s="40">
        <v>0</v>
      </c>
      <c r="I1525" s="37">
        <v>0</v>
      </c>
      <c r="J1525" s="41">
        <f t="shared" ref="J1525" si="4973">IF(0=(1-$J$8*$K$8*$B1522^2),10^14,$B1522*$K$8/(1-$J$8*$K$8*$B1522^2))</f>
        <v>-0.25118822050573469</v>
      </c>
      <c r="K1525" s="39">
        <v>1</v>
      </c>
      <c r="L1525" s="40">
        <v>0</v>
      </c>
      <c r="N1525" s="37">
        <f t="shared" ref="N1525" si="4974">D1525*I1522+F1525*I1525-E1525*J1522-G1525*J1525</f>
        <v>0</v>
      </c>
      <c r="O1525" s="41">
        <f t="shared" ref="O1525" si="4975">(D1525*J1522+E1525*I1522+F1525*J1525+G1525*I1525)</f>
        <v>-0.25118822050573469</v>
      </c>
      <c r="P1525" s="39">
        <f t="shared" ref="P1525" si="4976">D1525*K1522+F1525*K1525-E1525*L1522-G1525*L1525</f>
        <v>1</v>
      </c>
      <c r="Q1525" s="40">
        <f t="shared" ref="Q1525" si="4977">(D1525*L1522+E1525*K1522+F1525*L1525+G1525*K1525)</f>
        <v>0</v>
      </c>
      <c r="S1525" s="37">
        <v>0</v>
      </c>
      <c r="T1525" s="41">
        <v>0</v>
      </c>
      <c r="U1525" s="39">
        <v>1</v>
      </c>
      <c r="V1525" s="40">
        <v>0</v>
      </c>
      <c r="X1525" s="37">
        <f t="shared" ref="X1525" si="4978">N1525*S1522+P1525*S1525-O1525*T1522-Q1525*T1525</f>
        <v>0</v>
      </c>
      <c r="Y1525" s="41">
        <f t="shared" ref="Y1525" si="4979">(N1525*T1522+O1525*S1522+P1525*T1525+Q1525*S1525)</f>
        <v>-0.25118822050573469</v>
      </c>
      <c r="Z1525" s="39">
        <f t="shared" ref="Z1525" si="4980">N1525*U1522+P1525*U1525-O1525*V1522-Q1525*V1525</f>
        <v>0.92788247920535127</v>
      </c>
      <c r="AA1525" s="40">
        <f t="shared" ref="AA1525" si="4981">(N1525*V1522+O1525*U1522+P1525*V1525+Q1525*U1525)</f>
        <v>0</v>
      </c>
      <c r="AB1525" s="8"/>
      <c r="AC1525" s="37">
        <v>0</v>
      </c>
      <c r="AD1525" s="40">
        <f>-1/($AD$8*$B1522)</f>
        <v>-0.1853096330275229</v>
      </c>
      <c r="AE1525" s="39">
        <v>1</v>
      </c>
      <c r="AF1525" s="40">
        <v>0</v>
      </c>
      <c r="AH1525" s="37">
        <f>X1525*AC1522+Z1525*AC1525-Y1525*AD1522-AA1525*AD1525</f>
        <v>0</v>
      </c>
      <c r="AI1525" s="41">
        <f>(X1525*AD1522+Y1525*AC1522+Z1525*AD1525+AA1525*AC1525)</f>
        <v>-0.42313378221994646</v>
      </c>
      <c r="AJ1525" s="39">
        <f>X1525*AE1522+Z1525*AE1525-Y1525*AF1522-AA1525*AF1525</f>
        <v>0.92788247920535127</v>
      </c>
      <c r="AK1525" s="40">
        <f>(X1525*AF1522+Y1525*AE1522+Z1525*AF1525+AA1525*AE1525)</f>
        <v>0</v>
      </c>
      <c r="AL1525" s="8"/>
      <c r="AM1525" s="54">
        <f t="shared" ref="AM1525" si="4982">(180/PI())*ATAN(-1*(($AH1513*AI1522+AK1522+$AH$8*AI1525+AK1525)/($AH$8*AH1522+AJ1522+$AH$8*AH1525+AJ1525)))</f>
        <v>25.026383724519601</v>
      </c>
      <c r="AO1525" s="151">
        <f t="shared" ref="AO1525" si="4983">20*LOG(((($AH$8*AH1522+AJ1522-$AH$8*AH1525-AJ1525)^2+($AH$8*AI1522+AK1522-$AH$8*AI1525-AK1525)^2)/(($AH$8*AH1522+AJ1522+$AH$8*AH1525+AJ1525)^2+($AH$8*AI1522+AK1522+$AH$8*AI1525+AK1525)^2))^0.5)</f>
        <v>-33.329507137514696</v>
      </c>
      <c r="AP1525" s="149"/>
      <c r="AQ1525" s="44"/>
      <c r="AR1525" s="44"/>
      <c r="AS1525" s="44"/>
      <c r="AT1525" s="44"/>
    </row>
    <row r="1526" spans="2:46" ht="18.649999999999999" customHeight="1">
      <c r="AO1526" s="48"/>
    </row>
    <row r="1527" spans="2:46" ht="18.649999999999999" customHeight="1" thickBot="1">
      <c r="E1527" s="29" t="s">
        <v>9</v>
      </c>
      <c r="J1527" s="29" t="s">
        <v>10</v>
      </c>
      <c r="O1527" s="29" t="s">
        <v>11</v>
      </c>
      <c r="T1527" s="29" t="s">
        <v>12</v>
      </c>
      <c r="Y1527" s="29" t="s">
        <v>13</v>
      </c>
      <c r="AD1527" s="29" t="s">
        <v>12</v>
      </c>
      <c r="AI1527" s="29" t="s">
        <v>81</v>
      </c>
    </row>
    <row r="1528" spans="2:46" ht="18.649999999999999" customHeight="1" thickBot="1">
      <c r="B1528" s="28"/>
      <c r="D1528" s="227" t="s">
        <v>70</v>
      </c>
      <c r="E1528" s="228"/>
      <c r="F1528" s="229" t="s">
        <v>71</v>
      </c>
      <c r="G1528" s="230"/>
      <c r="H1528" s="203"/>
      <c r="I1528" s="231" t="s">
        <v>15</v>
      </c>
      <c r="J1528" s="232"/>
      <c r="K1528" s="233" t="s">
        <v>16</v>
      </c>
      <c r="L1528" s="234"/>
      <c r="M1528" s="30"/>
      <c r="N1528" s="231" t="s">
        <v>72</v>
      </c>
      <c r="O1528" s="232"/>
      <c r="P1528" s="233" t="s">
        <v>73</v>
      </c>
      <c r="Q1528" s="234"/>
      <c r="R1528" s="30"/>
      <c r="S1528" s="227" t="s">
        <v>74</v>
      </c>
      <c r="T1528" s="228"/>
      <c r="U1528" s="229" t="s">
        <v>75</v>
      </c>
      <c r="V1528" s="230"/>
      <c r="W1528" s="8"/>
      <c r="X1528" s="231" t="s">
        <v>76</v>
      </c>
      <c r="Y1528" s="232"/>
      <c r="Z1528" s="233" t="s">
        <v>77</v>
      </c>
      <c r="AA1528" s="234"/>
      <c r="AB1528" s="8"/>
      <c r="AC1528" s="231" t="s">
        <v>78</v>
      </c>
      <c r="AD1528" s="232"/>
      <c r="AE1528" s="233" t="s">
        <v>17</v>
      </c>
      <c r="AF1528" s="234"/>
      <c r="AG1528" s="8"/>
      <c r="AH1528" s="231" t="s">
        <v>79</v>
      </c>
      <c r="AI1528" s="232"/>
      <c r="AJ1528" s="233" t="s">
        <v>80</v>
      </c>
      <c r="AK1528" s="234"/>
      <c r="AL1528" s="8"/>
      <c r="AM1528" s="35" t="s">
        <v>82</v>
      </c>
      <c r="AO1528" s="147" t="s">
        <v>83</v>
      </c>
      <c r="AP1528" s="4"/>
      <c r="AQ1528" s="44"/>
      <c r="AR1528" s="44"/>
      <c r="AS1528" s="44"/>
      <c r="AT1528" s="44"/>
    </row>
    <row r="1529" spans="2:46" ht="18.649999999999999" customHeight="1" thickTop="1" thickBot="1">
      <c r="B1529" s="55">
        <v>4.38</v>
      </c>
      <c r="D1529" s="37">
        <v>1</v>
      </c>
      <c r="E1529" s="38">
        <v>0</v>
      </c>
      <c r="F1529" s="39">
        <v>0</v>
      </c>
      <c r="G1529" s="40">
        <f t="shared" ref="G1529" si="4984">-1/($E$8*$B1529)</f>
        <v>-0.14593150684931505</v>
      </c>
      <c r="I1529" s="37">
        <v>1</v>
      </c>
      <c r="J1529" s="41">
        <v>0</v>
      </c>
      <c r="K1529" s="39">
        <v>0</v>
      </c>
      <c r="L1529" s="40">
        <v>0</v>
      </c>
      <c r="N1529" s="37">
        <f t="shared" ref="N1529" si="4985">D1529*I1529+F1529*I1532-E1529*J1529-G1529*J1532</f>
        <v>0.96351484059113812</v>
      </c>
      <c r="O1529" s="41">
        <f t="shared" ref="O1529" si="4986">(D1529*J1529+E1529*I1529+F1529*J1532+G1529*I1532)</f>
        <v>0</v>
      </c>
      <c r="P1529" s="39">
        <f t="shared" ref="P1529" si="4987">D1529*K1529+F1529*K1532-E1529*L1529-G1529*L1532</f>
        <v>0</v>
      </c>
      <c r="Q1529" s="40">
        <f t="shared" ref="Q1529" si="4988">(D1529*L1529+E1529*K1529+F1529*L1532+G1529*K1532)</f>
        <v>-0.14593150684931505</v>
      </c>
      <c r="S1529" s="37">
        <v>1</v>
      </c>
      <c r="T1529" s="38">
        <v>0</v>
      </c>
      <c r="U1529" s="39">
        <v>0</v>
      </c>
      <c r="V1529" s="40">
        <f t="shared" ref="V1529" si="4989">-1/($T$8*$B1529)</f>
        <v>-0.28579452054794519</v>
      </c>
      <c r="X1529" s="37">
        <f t="shared" ref="X1529" si="4990">N1529*S1529+P1529*S1532-O1529*T1529-Q1529*T1532</f>
        <v>0.96351484059113812</v>
      </c>
      <c r="Y1529" s="41">
        <f t="shared" ref="Y1529" si="4991">(N1529*T1529+O1529*S1529+P1529*T1532+Q1529*S1532)</f>
        <v>0</v>
      </c>
      <c r="Z1529" s="39">
        <f t="shared" ref="Z1529" si="4992">N1529*U1529+P1529*U1532-O1529*V1529-Q1529*V1532</f>
        <v>0</v>
      </c>
      <c r="AA1529" s="40">
        <f t="shared" ref="AA1529" si="4993">(N1529*V1529+O1529*U1529+P1529*V1532+Q1529*U1532)</f>
        <v>-0.42129876875688921</v>
      </c>
      <c r="AB1529" s="8"/>
      <c r="AC1529" s="37">
        <v>1</v>
      </c>
      <c r="AD1529" s="38">
        <v>0</v>
      </c>
      <c r="AE1529" s="39">
        <v>0</v>
      </c>
      <c r="AF1529" s="40">
        <v>0</v>
      </c>
      <c r="AH1529" s="37">
        <f>X1529*AC1529+Z1529*AC1532-Y1529*AD1529-AA1529*AD1532</f>
        <v>0.88580060766485302</v>
      </c>
      <c r="AI1529" s="41">
        <f>(X1529*AD1529+Y1529*AC1529+Z1529*AD1532+AA1529*AC1532)</f>
        <v>0</v>
      </c>
      <c r="AJ1529" s="39">
        <f>X1529*AE1529+Z1529*AE1532-Y1529*AF1529-AA1529*AF1532</f>
        <v>0</v>
      </c>
      <c r="AK1529" s="40">
        <f>(X1529*AF1529+Y1529*AE1529+Z1529*AF1532+AA1529*AE1532)</f>
        <v>-0.42129876875688921</v>
      </c>
      <c r="AL1529" s="8"/>
      <c r="AM1529" s="43">
        <f t="shared" ref="AM1529" si="4994">20*LOG((2*$AH$8)/(($AH$8*AH1529+AJ1529+$AH$8*AH1532+AJ1532)^2+($AH$8*AI1529+AK1529+$AH$8*AI1532+AK1532)^2)^0.5)</f>
        <v>-1.9834535497225505E-3</v>
      </c>
      <c r="AO1529" s="148">
        <f t="shared" ref="AO1529" si="4995">((AH1529^2+AI1529^2)/(AH1532^2+AI1532^2))^0.5</f>
        <v>2.1025480590424688</v>
      </c>
      <c r="AP1529" s="4"/>
      <c r="AQ1529" s="44"/>
      <c r="AR1529" s="44"/>
      <c r="AS1529" s="44"/>
      <c r="AT1529" s="44"/>
    </row>
    <row r="1530" spans="2:46" ht="18.649999999999999" customHeight="1" thickBot="1">
      <c r="D1530" s="45"/>
      <c r="G1530" s="46"/>
      <c r="I1530" s="45"/>
      <c r="L1530" s="46"/>
      <c r="N1530" s="45"/>
      <c r="Q1530" s="46"/>
      <c r="S1530" s="45"/>
      <c r="V1530" s="46"/>
      <c r="X1530" s="45"/>
      <c r="AA1530" s="46"/>
      <c r="AC1530" s="45"/>
      <c r="AF1530" s="46"/>
      <c r="AH1530" s="45"/>
      <c r="AK1530" s="46"/>
      <c r="AO1530" s="149"/>
      <c r="AP1530" s="149"/>
      <c r="AQ1530" s="44"/>
      <c r="AR1530" s="44"/>
      <c r="AS1530" s="44"/>
      <c r="AT1530" s="44"/>
    </row>
    <row r="1531" spans="2:46" ht="18.649999999999999" customHeight="1" thickBot="1">
      <c r="D1531" s="227" t="s">
        <v>70</v>
      </c>
      <c r="E1531" s="228"/>
      <c r="F1531" s="229" t="s">
        <v>71</v>
      </c>
      <c r="G1531" s="230"/>
      <c r="H1531" s="203"/>
      <c r="I1531" s="231" t="s">
        <v>15</v>
      </c>
      <c r="J1531" s="232"/>
      <c r="K1531" s="233" t="s">
        <v>16</v>
      </c>
      <c r="L1531" s="234"/>
      <c r="M1531" s="30"/>
      <c r="N1531" s="231" t="s">
        <v>72</v>
      </c>
      <c r="O1531" s="232"/>
      <c r="P1531" s="233" t="s">
        <v>73</v>
      </c>
      <c r="Q1531" s="234"/>
      <c r="R1531" s="30"/>
      <c r="S1531" s="227" t="s">
        <v>74</v>
      </c>
      <c r="T1531" s="228"/>
      <c r="U1531" s="229" t="s">
        <v>75</v>
      </c>
      <c r="V1531" s="230"/>
      <c r="W1531" s="8"/>
      <c r="X1531" s="231" t="s">
        <v>76</v>
      </c>
      <c r="Y1531" s="232"/>
      <c r="Z1531" s="233" t="s">
        <v>77</v>
      </c>
      <c r="AA1531" s="234"/>
      <c r="AB1531" s="8"/>
      <c r="AC1531" s="231" t="s">
        <v>78</v>
      </c>
      <c r="AD1531" s="232"/>
      <c r="AE1531" s="233" t="s">
        <v>17</v>
      </c>
      <c r="AF1531" s="234"/>
      <c r="AG1531" s="8"/>
      <c r="AH1531" s="231" t="s">
        <v>79</v>
      </c>
      <c r="AI1531" s="232"/>
      <c r="AJ1531" s="233" t="s">
        <v>80</v>
      </c>
      <c r="AK1531" s="234"/>
      <c r="AL1531" s="8"/>
      <c r="AM1531" s="52" t="s">
        <v>84</v>
      </c>
      <c r="AO1531" s="150" t="s">
        <v>85</v>
      </c>
      <c r="AP1531" s="149"/>
      <c r="AQ1531" s="44"/>
      <c r="AR1531" s="44"/>
      <c r="AS1531" s="44"/>
      <c r="AT1531" s="44"/>
    </row>
    <row r="1532" spans="2:46" ht="18.649999999999999" customHeight="1" thickTop="1" thickBot="1">
      <c r="D1532" s="37">
        <v>0</v>
      </c>
      <c r="E1532" s="41">
        <v>0</v>
      </c>
      <c r="F1532" s="39">
        <v>1</v>
      </c>
      <c r="G1532" s="40">
        <v>0</v>
      </c>
      <c r="I1532" s="37">
        <v>0</v>
      </c>
      <c r="J1532" s="41">
        <f t="shared" ref="J1532" si="4996">IF(0=(1-$J$8*$K$8*$B1529^2),10^14,$B1529*$K$8/(1-$J$8*$K$8*$B1529^2))</f>
        <v>-0.25001564224602657</v>
      </c>
      <c r="K1532" s="39">
        <v>1</v>
      </c>
      <c r="L1532" s="40">
        <v>0</v>
      </c>
      <c r="N1532" s="37">
        <f t="shared" ref="N1532" si="4997">D1532*I1529+F1532*I1532-E1532*J1529-G1532*J1532</f>
        <v>0</v>
      </c>
      <c r="O1532" s="41">
        <f t="shared" ref="O1532" si="4998">(D1532*J1529+E1532*I1529+F1532*J1532+G1532*I1532)</f>
        <v>-0.25001564224602657</v>
      </c>
      <c r="P1532" s="39">
        <f t="shared" ref="P1532" si="4999">D1532*K1529+F1532*K1532-E1532*L1529-G1532*L1532</f>
        <v>1</v>
      </c>
      <c r="Q1532" s="40">
        <f t="shared" ref="Q1532" si="5000">(D1532*L1529+E1532*K1529+F1532*L1532+G1532*K1532)</f>
        <v>0</v>
      </c>
      <c r="S1532" s="37">
        <v>0</v>
      </c>
      <c r="T1532" s="41">
        <v>0</v>
      </c>
      <c r="U1532" s="39">
        <v>1</v>
      </c>
      <c r="V1532" s="40">
        <v>0</v>
      </c>
      <c r="X1532" s="37">
        <f t="shared" ref="X1532" si="5001">N1532*S1529+P1532*S1532-O1532*T1529-Q1532*T1532</f>
        <v>0</v>
      </c>
      <c r="Y1532" s="41">
        <f t="shared" ref="Y1532" si="5002">(N1532*T1529+O1532*S1529+P1532*T1532+Q1532*S1532)</f>
        <v>-0.25001564224602657</v>
      </c>
      <c r="Z1532" s="39">
        <f t="shared" ref="Z1532" si="5003">N1532*U1529+P1532*U1532-O1532*V1529-Q1532*V1532</f>
        <v>0.92854689939481028</v>
      </c>
      <c r="AA1532" s="40">
        <f t="shared" ref="AA1532" si="5004">(N1532*V1529+O1532*U1529+P1532*V1532+Q1532*U1532)</f>
        <v>0</v>
      </c>
      <c r="AB1532" s="8"/>
      <c r="AC1532" s="37">
        <v>0</v>
      </c>
      <c r="AD1532" s="40">
        <f>-1/($AD$8*$B1529)</f>
        <v>-0.18446347031963467</v>
      </c>
      <c r="AE1532" s="39">
        <v>1</v>
      </c>
      <c r="AF1532" s="40">
        <v>0</v>
      </c>
      <c r="AH1532" s="37">
        <f>X1532*AC1529+Z1532*AC1532-Y1532*AD1529-AA1532*AD1532</f>
        <v>0</v>
      </c>
      <c r="AI1532" s="41">
        <f>(X1532*AD1529+Y1532*AC1529+Z1532*AD1532+AA1532*AC1532)</f>
        <v>-0.42129862566292997</v>
      </c>
      <c r="AJ1532" s="39">
        <f>X1532*AE1529+Z1532*AE1532-Y1532*AF1529-AA1532*AF1532</f>
        <v>0.92854689939481028</v>
      </c>
      <c r="AK1532" s="40">
        <f>(X1532*AF1529+Y1532*AE1529+Z1532*AF1532+AA1532*AE1532)</f>
        <v>0</v>
      </c>
      <c r="AL1532" s="8"/>
      <c r="AM1532" s="54">
        <f t="shared" ref="AM1532" si="5005">(180/PI())*ATAN(-1*(($AH1520*AI1529+AK1529+$AH$8*AI1532+AK1532)/($AH$8*AH1529+AJ1529+$AH$8*AH1532+AJ1532)))</f>
        <v>24.910529840091943</v>
      </c>
      <c r="AO1532" s="151">
        <f t="shared" ref="AO1532" si="5006">20*LOG(((($AH$8*AH1529+AJ1529-$AH$8*AH1532-AJ1532)^2+($AH$8*AI1529+AK1529-$AH$8*AI1532-AK1532)^2)/(($AH$8*AH1529+AJ1529+$AH$8*AH1532+AJ1532)^2+($AH$8*AI1529+AK1529+$AH$8*AI1532+AK1532)^2))^0.5)</f>
        <v>-33.40461445968171</v>
      </c>
      <c r="AP1532" s="149"/>
      <c r="AQ1532" s="44"/>
      <c r="AR1532" s="44"/>
      <c r="AS1532" s="44"/>
      <c r="AT1532" s="44"/>
    </row>
    <row r="1533" spans="2:46" ht="18.649999999999999" customHeight="1">
      <c r="AO1533" s="48"/>
    </row>
    <row r="1534" spans="2:46" ht="18.649999999999999" customHeight="1" thickBot="1">
      <c r="E1534" s="29" t="s">
        <v>9</v>
      </c>
      <c r="J1534" s="29" t="s">
        <v>10</v>
      </c>
      <c r="O1534" s="29" t="s">
        <v>11</v>
      </c>
      <c r="T1534" s="29" t="s">
        <v>12</v>
      </c>
      <c r="Y1534" s="29" t="s">
        <v>13</v>
      </c>
      <c r="AD1534" s="29" t="s">
        <v>12</v>
      </c>
      <c r="AI1534" s="29" t="s">
        <v>81</v>
      </c>
    </row>
    <row r="1535" spans="2:46" ht="18.649999999999999" customHeight="1" thickBot="1">
      <c r="B1535" s="28"/>
      <c r="D1535" s="227" t="s">
        <v>70</v>
      </c>
      <c r="E1535" s="228"/>
      <c r="F1535" s="229" t="s">
        <v>71</v>
      </c>
      <c r="G1535" s="230"/>
      <c r="H1535" s="203"/>
      <c r="I1535" s="231" t="s">
        <v>15</v>
      </c>
      <c r="J1535" s="232"/>
      <c r="K1535" s="233" t="s">
        <v>16</v>
      </c>
      <c r="L1535" s="234"/>
      <c r="M1535" s="30"/>
      <c r="N1535" s="231" t="s">
        <v>72</v>
      </c>
      <c r="O1535" s="232"/>
      <c r="P1535" s="233" t="s">
        <v>73</v>
      </c>
      <c r="Q1535" s="234"/>
      <c r="R1535" s="30"/>
      <c r="S1535" s="227" t="s">
        <v>74</v>
      </c>
      <c r="T1535" s="228"/>
      <c r="U1535" s="229" t="s">
        <v>75</v>
      </c>
      <c r="V1535" s="230"/>
      <c r="W1535" s="8"/>
      <c r="X1535" s="231" t="s">
        <v>76</v>
      </c>
      <c r="Y1535" s="232"/>
      <c r="Z1535" s="233" t="s">
        <v>77</v>
      </c>
      <c r="AA1535" s="234"/>
      <c r="AB1535" s="8"/>
      <c r="AC1535" s="231" t="s">
        <v>78</v>
      </c>
      <c r="AD1535" s="232"/>
      <c r="AE1535" s="233" t="s">
        <v>17</v>
      </c>
      <c r="AF1535" s="234"/>
      <c r="AG1535" s="8"/>
      <c r="AH1535" s="231" t="s">
        <v>79</v>
      </c>
      <c r="AI1535" s="232"/>
      <c r="AJ1535" s="233" t="s">
        <v>80</v>
      </c>
      <c r="AK1535" s="234"/>
      <c r="AL1535" s="8"/>
      <c r="AM1535" s="35" t="s">
        <v>82</v>
      </c>
      <c r="AO1535" s="147" t="s">
        <v>83</v>
      </c>
      <c r="AP1535" s="4"/>
      <c r="AQ1535" s="44"/>
      <c r="AR1535" s="44"/>
      <c r="AS1535" s="44"/>
      <c r="AT1535" s="44"/>
    </row>
    <row r="1536" spans="2:46" ht="18.649999999999999" customHeight="1" thickTop="1" thickBot="1">
      <c r="B1536" s="55">
        <v>4.4000000000000004</v>
      </c>
      <c r="D1536" s="37">
        <v>1</v>
      </c>
      <c r="E1536" s="38">
        <v>0</v>
      </c>
      <c r="F1536" s="39">
        <v>0</v>
      </c>
      <c r="G1536" s="40">
        <f t="shared" ref="G1536" si="5007">-1/($E$8*$B1536)</f>
        <v>-0.1452681818181818</v>
      </c>
      <c r="I1536" s="37">
        <v>1</v>
      </c>
      <c r="J1536" s="41">
        <v>0</v>
      </c>
      <c r="K1536" s="39">
        <v>0</v>
      </c>
      <c r="L1536" s="40">
        <v>0</v>
      </c>
      <c r="N1536" s="37">
        <f t="shared" ref="N1536" si="5008">D1536*I1536+F1536*I1539-E1536*J1536-G1536*J1539</f>
        <v>0.96384942089732706</v>
      </c>
      <c r="O1536" s="41">
        <f t="shared" ref="O1536" si="5009">(D1536*J1536+E1536*I1536+F1536*J1539+G1536*I1539)</f>
        <v>0</v>
      </c>
      <c r="P1536" s="39">
        <f t="shared" ref="P1536" si="5010">D1536*K1536+F1536*K1539-E1536*L1536-G1536*L1539</f>
        <v>0</v>
      </c>
      <c r="Q1536" s="40">
        <f t="shared" ref="Q1536" si="5011">(D1536*L1536+E1536*K1536+F1536*L1539+G1536*K1539)</f>
        <v>-0.1452681818181818</v>
      </c>
      <c r="S1536" s="37">
        <v>1</v>
      </c>
      <c r="T1536" s="38">
        <v>0</v>
      </c>
      <c r="U1536" s="39">
        <v>0</v>
      </c>
      <c r="V1536" s="40">
        <f t="shared" ref="V1536" si="5012">-1/($T$8*$B1536)</f>
        <v>-0.2844954545454545</v>
      </c>
      <c r="X1536" s="37">
        <f t="shared" ref="X1536" si="5013">N1536*S1536+P1536*S1539-O1536*T1536-Q1536*T1539</f>
        <v>0.96384942089732706</v>
      </c>
      <c r="Y1536" s="41">
        <f t="shared" ref="Y1536" si="5014">(N1536*T1536+O1536*S1536+P1536*T1539+Q1536*S1539)</f>
        <v>0</v>
      </c>
      <c r="Z1536" s="39">
        <f t="shared" ref="Z1536" si="5015">N1536*U1536+P1536*U1539-O1536*V1536-Q1536*V1539</f>
        <v>0</v>
      </c>
      <c r="AA1536" s="40">
        <f t="shared" ref="AA1536" si="5016">(N1536*V1536+O1536*U1536+P1536*V1539+Q1536*U1539)</f>
        <v>-0.41947896092973996</v>
      </c>
      <c r="AB1536" s="8"/>
      <c r="AC1536" s="37">
        <v>1</v>
      </c>
      <c r="AD1536" s="38">
        <v>0</v>
      </c>
      <c r="AE1536" s="39">
        <v>0</v>
      </c>
      <c r="AF1536" s="40">
        <v>0</v>
      </c>
      <c r="AH1536" s="37">
        <f>X1536*AC1536+Z1536*AC1539-Y1536*AD1536-AA1536*AD1539</f>
        <v>0.88682259669660357</v>
      </c>
      <c r="AI1536" s="41">
        <f>(X1536*AD1536+Y1536*AC1536+Z1536*AD1539+AA1536*AC1539)</f>
        <v>0</v>
      </c>
      <c r="AJ1536" s="39">
        <f>X1536*AE1536+Z1536*AE1539-Y1536*AF1536-AA1536*AF1539</f>
        <v>0</v>
      </c>
      <c r="AK1536" s="40">
        <f>(X1536*AF1536+Y1536*AE1536+Z1536*AF1539+AA1536*AE1539)</f>
        <v>-0.41947896092973996</v>
      </c>
      <c r="AL1536" s="8"/>
      <c r="AM1536" s="43">
        <f t="shared" ref="AM1536" si="5017">20*LOG((2*$AH$8)/(($AH$8*AH1536+AJ1536+$AH$8*AH1539+AJ1539)^2+($AH$8*AI1536+AK1536+$AH$8*AI1539+AK1539)^2)^0.5)</f>
        <v>-1.9495730754482202E-3</v>
      </c>
      <c r="AO1536" s="148">
        <f t="shared" ref="AO1536" si="5018">((AH1536^2+AI1536^2)/(AH1539^2+AI1539^2))^0.5</f>
        <v>2.1141057780589882</v>
      </c>
      <c r="AP1536" s="4"/>
      <c r="AQ1536" s="44"/>
      <c r="AR1536" s="44"/>
      <c r="AS1536" s="44"/>
      <c r="AT1536" s="44"/>
    </row>
    <row r="1537" spans="2:46" ht="18.649999999999999" customHeight="1" thickBot="1">
      <c r="D1537" s="45"/>
      <c r="G1537" s="46"/>
      <c r="I1537" s="45"/>
      <c r="L1537" s="46"/>
      <c r="N1537" s="45"/>
      <c r="Q1537" s="46"/>
      <c r="S1537" s="45"/>
      <c r="V1537" s="46"/>
      <c r="X1537" s="45"/>
      <c r="AA1537" s="46"/>
      <c r="AC1537" s="45"/>
      <c r="AF1537" s="46"/>
      <c r="AH1537" s="45"/>
      <c r="AK1537" s="46"/>
      <c r="AO1537" s="149"/>
      <c r="AP1537" s="149"/>
      <c r="AQ1537" s="44"/>
      <c r="AR1537" s="44"/>
      <c r="AS1537" s="44"/>
      <c r="AT1537" s="44"/>
    </row>
    <row r="1538" spans="2:46" ht="18.649999999999999" customHeight="1" thickBot="1">
      <c r="D1538" s="227" t="s">
        <v>70</v>
      </c>
      <c r="E1538" s="228"/>
      <c r="F1538" s="229" t="s">
        <v>71</v>
      </c>
      <c r="G1538" s="230"/>
      <c r="H1538" s="203"/>
      <c r="I1538" s="231" t="s">
        <v>15</v>
      </c>
      <c r="J1538" s="232"/>
      <c r="K1538" s="233" t="s">
        <v>16</v>
      </c>
      <c r="L1538" s="234"/>
      <c r="M1538" s="30"/>
      <c r="N1538" s="231" t="s">
        <v>72</v>
      </c>
      <c r="O1538" s="232"/>
      <c r="P1538" s="233" t="s">
        <v>73</v>
      </c>
      <c r="Q1538" s="234"/>
      <c r="R1538" s="30"/>
      <c r="S1538" s="227" t="s">
        <v>74</v>
      </c>
      <c r="T1538" s="228"/>
      <c r="U1538" s="229" t="s">
        <v>75</v>
      </c>
      <c r="V1538" s="230"/>
      <c r="W1538" s="8"/>
      <c r="X1538" s="231" t="s">
        <v>76</v>
      </c>
      <c r="Y1538" s="232"/>
      <c r="Z1538" s="233" t="s">
        <v>77</v>
      </c>
      <c r="AA1538" s="234"/>
      <c r="AB1538" s="8"/>
      <c r="AC1538" s="231" t="s">
        <v>78</v>
      </c>
      <c r="AD1538" s="232"/>
      <c r="AE1538" s="233" t="s">
        <v>17</v>
      </c>
      <c r="AF1538" s="234"/>
      <c r="AG1538" s="8"/>
      <c r="AH1538" s="231" t="s">
        <v>79</v>
      </c>
      <c r="AI1538" s="232"/>
      <c r="AJ1538" s="233" t="s">
        <v>80</v>
      </c>
      <c r="AK1538" s="234"/>
      <c r="AL1538" s="8"/>
      <c r="AM1538" s="52" t="s">
        <v>84</v>
      </c>
      <c r="AO1538" s="150" t="s">
        <v>85</v>
      </c>
      <c r="AP1538" s="149"/>
      <c r="AQ1538" s="44"/>
      <c r="AR1538" s="44"/>
      <c r="AS1538" s="44"/>
      <c r="AT1538" s="44"/>
    </row>
    <row r="1539" spans="2:46" ht="18.649999999999999" customHeight="1" thickTop="1" thickBot="1">
      <c r="D1539" s="37">
        <v>0</v>
      </c>
      <c r="E1539" s="41">
        <v>0</v>
      </c>
      <c r="F1539" s="39">
        <v>1</v>
      </c>
      <c r="G1539" s="40">
        <v>0</v>
      </c>
      <c r="I1539" s="37">
        <v>0</v>
      </c>
      <c r="J1539" s="41">
        <f t="shared" ref="J1539" si="5019">IF(0=(1-$J$8*$K$8*$B1536^2),10^14,$B1536*$K$8/(1-$J$8*$K$8*$B1536^2))</f>
        <v>-0.24885407561525838</v>
      </c>
      <c r="K1539" s="39">
        <v>1</v>
      </c>
      <c r="L1539" s="40">
        <v>0</v>
      </c>
      <c r="N1539" s="37">
        <f t="shared" ref="N1539" si="5020">D1539*I1536+F1539*I1539-E1539*J1536-G1539*J1539</f>
        <v>0</v>
      </c>
      <c r="O1539" s="41">
        <f t="shared" ref="O1539" si="5021">(D1539*J1536+E1539*I1536+F1539*J1539+G1539*I1539)</f>
        <v>-0.24885407561525838</v>
      </c>
      <c r="P1539" s="39">
        <f t="shared" ref="P1539" si="5022">D1539*K1536+F1539*K1539-E1539*L1536-G1539*L1539</f>
        <v>1</v>
      </c>
      <c r="Q1539" s="40">
        <f t="shared" ref="Q1539" si="5023">(D1539*L1536+E1539*K1536+F1539*L1539+G1539*K1539)</f>
        <v>0</v>
      </c>
      <c r="S1539" s="37">
        <v>0</v>
      </c>
      <c r="T1539" s="41">
        <v>0</v>
      </c>
      <c r="U1539" s="39">
        <v>1</v>
      </c>
      <c r="V1539" s="40">
        <v>0</v>
      </c>
      <c r="X1539" s="37">
        <f t="shared" ref="X1539" si="5024">N1539*S1536+P1539*S1539-O1539*T1536-Q1539*T1539</f>
        <v>0</v>
      </c>
      <c r="Y1539" s="41">
        <f t="shared" ref="Y1539" si="5025">(N1539*T1536+O1539*S1536+P1539*T1539+Q1539*S1539)</f>
        <v>-0.24885407561525838</v>
      </c>
      <c r="Z1539" s="39">
        <f t="shared" ref="Z1539" si="5026">N1539*U1536+P1539*U1539-O1539*V1536-Q1539*V1539</f>
        <v>0.92920214664234813</v>
      </c>
      <c r="AA1539" s="40">
        <f t="shared" ref="AA1539" si="5027">(N1539*V1536+O1539*U1536+P1539*V1539+Q1539*U1539)</f>
        <v>0</v>
      </c>
      <c r="AB1539" s="8"/>
      <c r="AC1539" s="37">
        <v>0</v>
      </c>
      <c r="AD1539" s="40">
        <f>-1/($AD$8*$B1536)</f>
        <v>-0.18362499999999995</v>
      </c>
      <c r="AE1539" s="39">
        <v>1</v>
      </c>
      <c r="AF1539" s="40">
        <v>0</v>
      </c>
      <c r="AH1539" s="37">
        <f>X1539*AC1536+Z1539*AC1539-Y1539*AD1536-AA1539*AD1539</f>
        <v>0</v>
      </c>
      <c r="AI1539" s="41">
        <f>(X1539*AD1536+Y1539*AC1536+Z1539*AD1539+AA1539*AC1539)</f>
        <v>-0.41947881979245949</v>
      </c>
      <c r="AJ1539" s="39">
        <f>X1539*AE1536+Z1539*AE1539-Y1539*AF1536-AA1539*AF1539</f>
        <v>0.92920214664234813</v>
      </c>
      <c r="AK1539" s="40">
        <f>(X1539*AF1536+Y1539*AE1536+Z1539*AF1539+AA1539*AE1539)</f>
        <v>0</v>
      </c>
      <c r="AL1539" s="8"/>
      <c r="AM1539" s="54">
        <f t="shared" ref="AM1539" si="5028">(180/PI())*ATAN(-1*(($AH1527*AI1536+AK1536+$AH$8*AI1539+AK1539)/($AH$8*AH1536+AJ1536+$AH$8*AH1539+AJ1539)))</f>
        <v>24.795750134630147</v>
      </c>
      <c r="AO1539" s="151">
        <f t="shared" ref="AO1539" si="5029">20*LOG(((($AH$8*AH1536+AJ1536-$AH$8*AH1539-AJ1539)^2+($AH$8*AI1536+AK1536-$AH$8*AI1539-AK1539)^2)/(($AH$8*AH1536+AJ1536+$AH$8*AH1539+AJ1539)^2+($AH$8*AI1536+AK1536+$AH$8*AI1539+AK1539)^2))^0.5)</f>
        <v>-33.479422679074496</v>
      </c>
      <c r="AP1539" s="149"/>
      <c r="AQ1539" s="44"/>
      <c r="AR1539" s="44"/>
      <c r="AS1539" s="44"/>
      <c r="AT1539" s="44"/>
    </row>
    <row r="1540" spans="2:46" ht="18.649999999999999" customHeight="1">
      <c r="AO1540" s="48"/>
    </row>
    <row r="1541" spans="2:46" ht="18.649999999999999" customHeight="1" thickBot="1">
      <c r="E1541" s="29" t="s">
        <v>9</v>
      </c>
      <c r="J1541" s="29" t="s">
        <v>10</v>
      </c>
      <c r="O1541" s="29" t="s">
        <v>11</v>
      </c>
      <c r="T1541" s="29" t="s">
        <v>12</v>
      </c>
      <c r="Y1541" s="29" t="s">
        <v>13</v>
      </c>
      <c r="AD1541" s="29" t="s">
        <v>12</v>
      </c>
      <c r="AI1541" s="29" t="s">
        <v>81</v>
      </c>
    </row>
    <row r="1542" spans="2:46" ht="18.649999999999999" customHeight="1" thickBot="1">
      <c r="B1542" s="28"/>
      <c r="D1542" s="227" t="s">
        <v>70</v>
      </c>
      <c r="E1542" s="228"/>
      <c r="F1542" s="229" t="s">
        <v>71</v>
      </c>
      <c r="G1542" s="230"/>
      <c r="H1542" s="203"/>
      <c r="I1542" s="231" t="s">
        <v>15</v>
      </c>
      <c r="J1542" s="232"/>
      <c r="K1542" s="233" t="s">
        <v>16</v>
      </c>
      <c r="L1542" s="234"/>
      <c r="M1542" s="30"/>
      <c r="N1542" s="231" t="s">
        <v>72</v>
      </c>
      <c r="O1542" s="232"/>
      <c r="P1542" s="233" t="s">
        <v>73</v>
      </c>
      <c r="Q1542" s="234"/>
      <c r="R1542" s="30"/>
      <c r="S1542" s="227" t="s">
        <v>74</v>
      </c>
      <c r="T1542" s="228"/>
      <c r="U1542" s="229" t="s">
        <v>75</v>
      </c>
      <c r="V1542" s="230"/>
      <c r="W1542" s="8"/>
      <c r="X1542" s="231" t="s">
        <v>76</v>
      </c>
      <c r="Y1542" s="232"/>
      <c r="Z1542" s="233" t="s">
        <v>77</v>
      </c>
      <c r="AA1542" s="234"/>
      <c r="AB1542" s="8"/>
      <c r="AC1542" s="231" t="s">
        <v>78</v>
      </c>
      <c r="AD1542" s="232"/>
      <c r="AE1542" s="233" t="s">
        <v>17</v>
      </c>
      <c r="AF1542" s="234"/>
      <c r="AG1542" s="8"/>
      <c r="AH1542" s="231" t="s">
        <v>79</v>
      </c>
      <c r="AI1542" s="232"/>
      <c r="AJ1542" s="233" t="s">
        <v>80</v>
      </c>
      <c r="AK1542" s="234"/>
      <c r="AL1542" s="8"/>
      <c r="AM1542" s="35" t="s">
        <v>82</v>
      </c>
      <c r="AO1542" s="147" t="s">
        <v>83</v>
      </c>
      <c r="AP1542" s="4"/>
      <c r="AQ1542" s="44"/>
      <c r="AR1542" s="44"/>
      <c r="AS1542" s="44"/>
      <c r="AT1542" s="44"/>
    </row>
    <row r="1543" spans="2:46" ht="18.649999999999999" customHeight="1" thickTop="1" thickBot="1">
      <c r="B1543" s="55">
        <v>4.42</v>
      </c>
      <c r="D1543" s="37">
        <v>1</v>
      </c>
      <c r="E1543" s="38">
        <v>0</v>
      </c>
      <c r="F1543" s="39">
        <v>0</v>
      </c>
      <c r="G1543" s="40">
        <f t="shared" ref="G1543" si="5030">-1/($E$8*$B1543)</f>
        <v>-0.14461085972850679</v>
      </c>
      <c r="I1543" s="37">
        <v>1</v>
      </c>
      <c r="J1543" s="41">
        <v>0</v>
      </c>
      <c r="K1543" s="39">
        <v>0</v>
      </c>
      <c r="L1543" s="40">
        <v>0</v>
      </c>
      <c r="N1543" s="37">
        <f t="shared" ref="N1543" si="5031">D1543*I1543+F1543*I1546-E1543*J1543-G1543*J1546</f>
        <v>0.96417940347395781</v>
      </c>
      <c r="O1543" s="41">
        <f t="shared" ref="O1543" si="5032">(D1543*J1543+E1543*I1543+F1543*J1546+G1543*I1546)</f>
        <v>0</v>
      </c>
      <c r="P1543" s="39">
        <f t="shared" ref="P1543" si="5033">D1543*K1543+F1543*K1546-E1543*L1543-G1543*L1546</f>
        <v>0</v>
      </c>
      <c r="Q1543" s="40">
        <f t="shared" ref="Q1543" si="5034">(D1543*L1543+E1543*K1543+F1543*L1546+G1543*K1546)</f>
        <v>-0.14461085972850679</v>
      </c>
      <c r="S1543" s="37">
        <v>1</v>
      </c>
      <c r="T1543" s="38">
        <v>0</v>
      </c>
      <c r="U1543" s="39">
        <v>0</v>
      </c>
      <c r="V1543" s="40">
        <f t="shared" ref="V1543" si="5035">-1/($T$8*$B1543)</f>
        <v>-0.28320814479638007</v>
      </c>
      <c r="X1543" s="37">
        <f t="shared" ref="X1543" si="5036">N1543*S1543+P1543*S1546-O1543*T1543-Q1543*T1546</f>
        <v>0.96417940347395781</v>
      </c>
      <c r="Y1543" s="41">
        <f t="shared" ref="Y1543" si="5037">(N1543*T1543+O1543*S1543+P1543*T1546+Q1543*S1546)</f>
        <v>0</v>
      </c>
      <c r="Z1543" s="39">
        <f t="shared" ref="Z1543" si="5038">N1543*U1543+P1543*U1546-O1543*V1543-Q1543*V1546</f>
        <v>0</v>
      </c>
      <c r="AA1543" s="40">
        <f t="shared" ref="AA1543" si="5039">(N1543*V1543+O1543*U1543+P1543*V1546+Q1543*U1546)</f>
        <v>-0.41767431983724679</v>
      </c>
      <c r="AB1543" s="8"/>
      <c r="AC1543" s="37">
        <v>1</v>
      </c>
      <c r="AD1543" s="38">
        <v>0</v>
      </c>
      <c r="AE1543" s="39">
        <v>0</v>
      </c>
      <c r="AF1543" s="40">
        <v>0</v>
      </c>
      <c r="AH1543" s="37">
        <f>X1543*AC1543+Z1543*AC1546-Y1543*AD1543-AA1543*AD1546</f>
        <v>0.88783099471547289</v>
      </c>
      <c r="AI1543" s="41">
        <f>(X1543*AD1543+Y1543*AC1543+Z1543*AD1546+AA1543*AC1546)</f>
        <v>0</v>
      </c>
      <c r="AJ1543" s="39">
        <f>X1543*AE1543+Z1543*AE1546-Y1543*AF1543-AA1543*AF1546</f>
        <v>0</v>
      </c>
      <c r="AK1543" s="40">
        <f>(X1543*AF1543+Y1543*AE1543+Z1543*AF1546+AA1543*AE1546)</f>
        <v>-0.41767431983724679</v>
      </c>
      <c r="AL1543" s="8"/>
      <c r="AM1543" s="43">
        <f t="shared" ref="AM1543" si="5040">20*LOG((2*$AH$8)/(($AH$8*AH1543+AJ1543+$AH$8*AH1546+AJ1546)^2+($AH$8*AI1543+AK1543+$AH$8*AI1546+AK1546)^2)^0.5)</f>
        <v>-1.9164025557770229E-3</v>
      </c>
      <c r="AO1543" s="148">
        <f t="shared" ref="AO1543" si="5041">((AH1543^2+AI1543^2)/(AH1546^2+AI1546^2))^0.5</f>
        <v>2.1256544835864544</v>
      </c>
      <c r="AP1543" s="4"/>
      <c r="AQ1543" s="44"/>
      <c r="AR1543" s="44"/>
      <c r="AS1543" s="44"/>
      <c r="AT1543" s="44"/>
    </row>
    <row r="1544" spans="2:46" ht="18.649999999999999" customHeight="1" thickBot="1">
      <c r="D1544" s="45"/>
      <c r="G1544" s="46"/>
      <c r="I1544" s="45"/>
      <c r="L1544" s="46"/>
      <c r="N1544" s="45"/>
      <c r="Q1544" s="46"/>
      <c r="S1544" s="45"/>
      <c r="V1544" s="46"/>
      <c r="X1544" s="45"/>
      <c r="AA1544" s="46"/>
      <c r="AC1544" s="45"/>
      <c r="AF1544" s="46"/>
      <c r="AH1544" s="45"/>
      <c r="AK1544" s="46"/>
      <c r="AO1544" s="149"/>
      <c r="AP1544" s="149"/>
      <c r="AQ1544" s="44"/>
      <c r="AR1544" s="44"/>
      <c r="AS1544" s="44"/>
      <c r="AT1544" s="44"/>
    </row>
    <row r="1545" spans="2:46" ht="18.649999999999999" customHeight="1" thickBot="1">
      <c r="D1545" s="227" t="s">
        <v>70</v>
      </c>
      <c r="E1545" s="228"/>
      <c r="F1545" s="229" t="s">
        <v>71</v>
      </c>
      <c r="G1545" s="230"/>
      <c r="H1545" s="203"/>
      <c r="I1545" s="231" t="s">
        <v>15</v>
      </c>
      <c r="J1545" s="232"/>
      <c r="K1545" s="233" t="s">
        <v>16</v>
      </c>
      <c r="L1545" s="234"/>
      <c r="M1545" s="30"/>
      <c r="N1545" s="231" t="s">
        <v>72</v>
      </c>
      <c r="O1545" s="232"/>
      <c r="P1545" s="233" t="s">
        <v>73</v>
      </c>
      <c r="Q1545" s="234"/>
      <c r="R1545" s="30"/>
      <c r="S1545" s="227" t="s">
        <v>74</v>
      </c>
      <c r="T1545" s="228"/>
      <c r="U1545" s="229" t="s">
        <v>75</v>
      </c>
      <c r="V1545" s="230"/>
      <c r="W1545" s="8"/>
      <c r="X1545" s="231" t="s">
        <v>76</v>
      </c>
      <c r="Y1545" s="232"/>
      <c r="Z1545" s="233" t="s">
        <v>77</v>
      </c>
      <c r="AA1545" s="234"/>
      <c r="AB1545" s="8"/>
      <c r="AC1545" s="231" t="s">
        <v>78</v>
      </c>
      <c r="AD1545" s="232"/>
      <c r="AE1545" s="233" t="s">
        <v>17</v>
      </c>
      <c r="AF1545" s="234"/>
      <c r="AG1545" s="8"/>
      <c r="AH1545" s="231" t="s">
        <v>79</v>
      </c>
      <c r="AI1545" s="232"/>
      <c r="AJ1545" s="233" t="s">
        <v>80</v>
      </c>
      <c r="AK1545" s="234"/>
      <c r="AL1545" s="8"/>
      <c r="AM1545" s="52" t="s">
        <v>84</v>
      </c>
      <c r="AO1545" s="150" t="s">
        <v>85</v>
      </c>
      <c r="AP1545" s="149"/>
      <c r="AQ1545" s="44"/>
      <c r="AR1545" s="44"/>
      <c r="AS1545" s="44"/>
      <c r="AT1545" s="44"/>
    </row>
    <row r="1546" spans="2:46" ht="18.649999999999999" customHeight="1" thickTop="1" thickBot="1">
      <c r="D1546" s="37">
        <v>0</v>
      </c>
      <c r="E1546" s="41">
        <v>0</v>
      </c>
      <c r="F1546" s="39">
        <v>1</v>
      </c>
      <c r="G1546" s="40">
        <v>0</v>
      </c>
      <c r="I1546" s="37">
        <v>0</v>
      </c>
      <c r="J1546" s="41">
        <f t="shared" ref="J1546" si="5042">IF(0=(1-$J$8*$K$8*$B1543^2),10^14,$B1543*$K$8/(1-$J$8*$K$8*$B1543^2))</f>
        <v>-0.24770336469399284</v>
      </c>
      <c r="K1546" s="39">
        <v>1</v>
      </c>
      <c r="L1546" s="40">
        <v>0</v>
      </c>
      <c r="N1546" s="37">
        <f t="shared" ref="N1546" si="5043">D1546*I1543+F1546*I1546-E1546*J1543-G1546*J1546</f>
        <v>0</v>
      </c>
      <c r="O1546" s="41">
        <f t="shared" ref="O1546" si="5044">(D1546*J1543+E1546*I1543+F1546*J1546+G1546*I1546)</f>
        <v>-0.24770336469399284</v>
      </c>
      <c r="P1546" s="39">
        <f t="shared" ref="P1546" si="5045">D1546*K1543+F1546*K1546-E1546*L1543-G1546*L1546</f>
        <v>1</v>
      </c>
      <c r="Q1546" s="40">
        <f t="shared" ref="Q1546" si="5046">(D1546*L1543+E1546*K1543+F1546*L1546+G1546*K1546)</f>
        <v>0</v>
      </c>
      <c r="S1546" s="37">
        <v>0</v>
      </c>
      <c r="T1546" s="41">
        <v>0</v>
      </c>
      <c r="U1546" s="39">
        <v>1</v>
      </c>
      <c r="V1546" s="40">
        <v>0</v>
      </c>
      <c r="X1546" s="37">
        <f t="shared" ref="X1546" si="5047">N1546*S1543+P1546*S1546-O1546*T1543-Q1546*T1546</f>
        <v>0</v>
      </c>
      <c r="Y1546" s="41">
        <f t="shared" ref="Y1546" si="5048">(N1546*T1543+O1546*S1543+P1546*T1546+Q1546*S1546)</f>
        <v>-0.24770336469399284</v>
      </c>
      <c r="Z1546" s="39">
        <f t="shared" ref="Z1546" si="5049">N1546*U1543+P1546*U1546-O1546*V1543-Q1546*V1546</f>
        <v>0.92984838962519312</v>
      </c>
      <c r="AA1546" s="40">
        <f t="shared" ref="AA1546" si="5050">(N1546*V1543+O1546*U1543+P1546*V1546+Q1546*U1546)</f>
        <v>0</v>
      </c>
      <c r="AB1546" s="8"/>
      <c r="AC1546" s="37">
        <v>0</v>
      </c>
      <c r="AD1546" s="40">
        <f>-1/($AD$8*$B1543)</f>
        <v>-0.1827941176470588</v>
      </c>
      <c r="AE1546" s="39">
        <v>1</v>
      </c>
      <c r="AF1546" s="40">
        <v>0</v>
      </c>
      <c r="AH1546" s="37">
        <f>X1546*AC1543+Z1546*AC1546-Y1546*AD1543-AA1546*AD1546</f>
        <v>0</v>
      </c>
      <c r="AI1546" s="41">
        <f>(X1546*AD1543+Y1546*AC1543+Z1546*AD1546+AA1546*AC1546)</f>
        <v>-0.41767418062106854</v>
      </c>
      <c r="AJ1546" s="39">
        <f>X1546*AE1543+Z1546*AE1546-Y1546*AF1543-AA1546*AF1546</f>
        <v>0.92984838962519312</v>
      </c>
      <c r="AK1546" s="40">
        <f>(X1546*AF1543+Y1546*AE1543+Z1546*AF1546+AA1546*AE1546)</f>
        <v>0</v>
      </c>
      <c r="AL1546" s="8"/>
      <c r="AM1546" s="54">
        <f t="shared" ref="AM1546" si="5051">(180/PI())*ATAN(-1*(($AH1534*AI1543+AK1543+$AH$8*AI1546+AK1546)/($AH$8*AH1543+AJ1543+$AH$8*AH1546+AJ1546)))</f>
        <v>24.682029657550451</v>
      </c>
      <c r="AO1546" s="151">
        <f t="shared" ref="AO1546" si="5052">20*LOG(((($AH$8*AH1543+AJ1543-$AH$8*AH1546-AJ1546)^2+($AH$8*AI1543+AK1543-$AH$8*AI1546-AK1546)^2)/(($AH$8*AH1543+AJ1543+$AH$8*AH1546+AJ1546)^2+($AH$8*AI1543+AK1543+$AH$8*AI1546+AK1546)^2))^0.5)</f>
        <v>-33.553933865291221</v>
      </c>
      <c r="AP1546" s="149"/>
      <c r="AQ1546" s="44"/>
      <c r="AR1546" s="44"/>
      <c r="AS1546" s="44"/>
      <c r="AT1546" s="44"/>
    </row>
    <row r="1547" spans="2:46" ht="18.649999999999999" customHeight="1">
      <c r="AO1547" s="48"/>
    </row>
    <row r="1548" spans="2:46" ht="18.649999999999999" customHeight="1" thickBot="1">
      <c r="E1548" s="29" t="s">
        <v>9</v>
      </c>
      <c r="J1548" s="29" t="s">
        <v>10</v>
      </c>
      <c r="O1548" s="29" t="s">
        <v>11</v>
      </c>
      <c r="T1548" s="29" t="s">
        <v>12</v>
      </c>
      <c r="Y1548" s="29" t="s">
        <v>13</v>
      </c>
      <c r="AD1548" s="29" t="s">
        <v>12</v>
      </c>
      <c r="AI1548" s="29" t="s">
        <v>81</v>
      </c>
    </row>
    <row r="1549" spans="2:46" ht="18.649999999999999" customHeight="1" thickBot="1">
      <c r="B1549" s="28"/>
      <c r="D1549" s="227" t="s">
        <v>70</v>
      </c>
      <c r="E1549" s="228"/>
      <c r="F1549" s="229" t="s">
        <v>71</v>
      </c>
      <c r="G1549" s="230"/>
      <c r="H1549" s="203"/>
      <c r="I1549" s="231" t="s">
        <v>15</v>
      </c>
      <c r="J1549" s="232"/>
      <c r="K1549" s="233" t="s">
        <v>16</v>
      </c>
      <c r="L1549" s="234"/>
      <c r="M1549" s="30"/>
      <c r="N1549" s="231" t="s">
        <v>72</v>
      </c>
      <c r="O1549" s="232"/>
      <c r="P1549" s="233" t="s">
        <v>73</v>
      </c>
      <c r="Q1549" s="234"/>
      <c r="R1549" s="30"/>
      <c r="S1549" s="227" t="s">
        <v>74</v>
      </c>
      <c r="T1549" s="228"/>
      <c r="U1549" s="229" t="s">
        <v>75</v>
      </c>
      <c r="V1549" s="230"/>
      <c r="W1549" s="8"/>
      <c r="X1549" s="231" t="s">
        <v>76</v>
      </c>
      <c r="Y1549" s="232"/>
      <c r="Z1549" s="233" t="s">
        <v>77</v>
      </c>
      <c r="AA1549" s="234"/>
      <c r="AB1549" s="8"/>
      <c r="AC1549" s="231" t="s">
        <v>78</v>
      </c>
      <c r="AD1549" s="232"/>
      <c r="AE1549" s="233" t="s">
        <v>17</v>
      </c>
      <c r="AF1549" s="234"/>
      <c r="AG1549" s="8"/>
      <c r="AH1549" s="231" t="s">
        <v>79</v>
      </c>
      <c r="AI1549" s="232"/>
      <c r="AJ1549" s="233" t="s">
        <v>80</v>
      </c>
      <c r="AK1549" s="234"/>
      <c r="AL1549" s="8"/>
      <c r="AM1549" s="35" t="s">
        <v>82</v>
      </c>
      <c r="AO1549" s="147" t="s">
        <v>83</v>
      </c>
      <c r="AP1549" s="4"/>
      <c r="AQ1549" s="44"/>
      <c r="AR1549" s="44"/>
      <c r="AS1549" s="44"/>
      <c r="AT1549" s="44"/>
    </row>
    <row r="1550" spans="2:46" ht="18.649999999999999" customHeight="1" thickTop="1" thickBot="1">
      <c r="B1550" s="55">
        <v>4.4400000000000004</v>
      </c>
      <c r="D1550" s="37">
        <v>1</v>
      </c>
      <c r="E1550" s="38">
        <v>0</v>
      </c>
      <c r="F1550" s="39">
        <v>0</v>
      </c>
      <c r="G1550" s="40">
        <f t="shared" ref="G1550" si="5053">-1/($E$8*$B1550)</f>
        <v>-0.14395945945945943</v>
      </c>
      <c r="I1550" s="37">
        <v>1</v>
      </c>
      <c r="J1550" s="41">
        <v>0</v>
      </c>
      <c r="K1550" s="39">
        <v>0</v>
      </c>
      <c r="L1550" s="40">
        <v>0</v>
      </c>
      <c r="N1550" s="37">
        <f t="shared" ref="N1550" si="5054">D1550*I1550+F1550*I1553-E1550*J1550-G1550*J1553</f>
        <v>0.9645048724729639</v>
      </c>
      <c r="O1550" s="41">
        <f t="shared" ref="O1550" si="5055">(D1550*J1550+E1550*I1550+F1550*J1553+G1550*I1553)</f>
        <v>0</v>
      </c>
      <c r="P1550" s="39">
        <f t="shared" ref="P1550" si="5056">D1550*K1550+F1550*K1553-E1550*L1550-G1550*L1553</f>
        <v>0</v>
      </c>
      <c r="Q1550" s="40">
        <f t="shared" ref="Q1550" si="5057">(D1550*L1550+E1550*K1550+F1550*L1553+G1550*K1553)</f>
        <v>-0.14395945945945943</v>
      </c>
      <c r="S1550" s="37">
        <v>1</v>
      </c>
      <c r="T1550" s="38">
        <v>0</v>
      </c>
      <c r="U1550" s="39">
        <v>0</v>
      </c>
      <c r="V1550" s="40">
        <f t="shared" ref="V1550" si="5058">-1/($T$8*$B1550)</f>
        <v>-0.28193243243243238</v>
      </c>
      <c r="X1550" s="37">
        <f t="shared" ref="X1550" si="5059">N1550*S1550+P1550*S1553-O1550*T1550-Q1550*T1553</f>
        <v>0.9645048724729639</v>
      </c>
      <c r="Y1550" s="41">
        <f t="shared" ref="Y1550" si="5060">(N1550*T1550+O1550*S1550+P1550*T1553+Q1550*S1553)</f>
        <v>0</v>
      </c>
      <c r="Z1550" s="39">
        <f t="shared" ref="Z1550" si="5061">N1550*U1550+P1550*U1553-O1550*V1550-Q1550*V1553</f>
        <v>0</v>
      </c>
      <c r="AA1550" s="40">
        <f t="shared" ref="AA1550" si="5062">(N1550*V1550+O1550*U1550+P1550*V1553+Q1550*U1553)</f>
        <v>-0.41588466424869514</v>
      </c>
      <c r="AB1550" s="8"/>
      <c r="AC1550" s="37">
        <v>1</v>
      </c>
      <c r="AD1550" s="38">
        <v>0</v>
      </c>
      <c r="AE1550" s="39">
        <v>0</v>
      </c>
      <c r="AF1550" s="40">
        <v>0</v>
      </c>
      <c r="AH1550" s="37">
        <f>X1550*AC1550+Z1550*AC1553-Y1550*AD1550-AA1550*AD1553</f>
        <v>0.88882604038293389</v>
      </c>
      <c r="AI1550" s="41">
        <f>(X1550*AD1550+Y1550*AC1550+Z1550*AD1553+AA1550*AC1553)</f>
        <v>0</v>
      </c>
      <c r="AJ1550" s="39">
        <f>X1550*AE1550+Z1550*AE1553-Y1550*AF1550-AA1550*AF1553</f>
        <v>0</v>
      </c>
      <c r="AK1550" s="40">
        <f>(X1550*AF1550+Y1550*AE1550+Z1550*AF1553+AA1550*AE1553)</f>
        <v>-0.41588466424869514</v>
      </c>
      <c r="AL1550" s="8"/>
      <c r="AM1550" s="43">
        <f t="shared" ref="AM1550" si="5063">20*LOG((2*$AH$8)/(($AH$8*AH1550+AJ1550+$AH$8*AH1553+AJ1553)^2+($AH$8*AI1550+AK1550+$AH$8*AI1553+AK1553)^2)^0.5)</f>
        <v>-1.8839245120449871E-3</v>
      </c>
      <c r="AO1550" s="148">
        <f t="shared" ref="AO1550" si="5064">((AH1550^2+AI1550^2)/(AH1553^2+AI1553^2))^0.5</f>
        <v>2.1371942999850275</v>
      </c>
      <c r="AP1550" s="4"/>
      <c r="AQ1550" s="44"/>
      <c r="AR1550" s="44"/>
      <c r="AS1550" s="44"/>
      <c r="AT1550" s="44"/>
    </row>
    <row r="1551" spans="2:46" ht="18.649999999999999" customHeight="1" thickBot="1">
      <c r="D1551" s="45"/>
      <c r="G1551" s="46"/>
      <c r="I1551" s="45"/>
      <c r="L1551" s="46"/>
      <c r="N1551" s="45"/>
      <c r="Q1551" s="46"/>
      <c r="S1551" s="45"/>
      <c r="V1551" s="46"/>
      <c r="X1551" s="45"/>
      <c r="AA1551" s="46"/>
      <c r="AC1551" s="45"/>
      <c r="AF1551" s="46"/>
      <c r="AH1551" s="45"/>
      <c r="AK1551" s="46"/>
      <c r="AO1551" s="149"/>
      <c r="AP1551" s="149"/>
      <c r="AQ1551" s="44"/>
      <c r="AR1551" s="44"/>
      <c r="AS1551" s="44"/>
      <c r="AT1551" s="44"/>
    </row>
    <row r="1552" spans="2:46" ht="18.649999999999999" customHeight="1" thickBot="1">
      <c r="D1552" s="227" t="s">
        <v>70</v>
      </c>
      <c r="E1552" s="228"/>
      <c r="F1552" s="229" t="s">
        <v>71</v>
      </c>
      <c r="G1552" s="230"/>
      <c r="H1552" s="203"/>
      <c r="I1552" s="231" t="s">
        <v>15</v>
      </c>
      <c r="J1552" s="232"/>
      <c r="K1552" s="233" t="s">
        <v>16</v>
      </c>
      <c r="L1552" s="234"/>
      <c r="M1552" s="30"/>
      <c r="N1552" s="231" t="s">
        <v>72</v>
      </c>
      <c r="O1552" s="232"/>
      <c r="P1552" s="233" t="s">
        <v>73</v>
      </c>
      <c r="Q1552" s="234"/>
      <c r="R1552" s="30"/>
      <c r="S1552" s="227" t="s">
        <v>74</v>
      </c>
      <c r="T1552" s="228"/>
      <c r="U1552" s="229" t="s">
        <v>75</v>
      </c>
      <c r="V1552" s="230"/>
      <c r="W1552" s="8"/>
      <c r="X1552" s="231" t="s">
        <v>76</v>
      </c>
      <c r="Y1552" s="232"/>
      <c r="Z1552" s="233" t="s">
        <v>77</v>
      </c>
      <c r="AA1552" s="234"/>
      <c r="AB1552" s="8"/>
      <c r="AC1552" s="231" t="s">
        <v>78</v>
      </c>
      <c r="AD1552" s="232"/>
      <c r="AE1552" s="233" t="s">
        <v>17</v>
      </c>
      <c r="AF1552" s="234"/>
      <c r="AG1552" s="8"/>
      <c r="AH1552" s="231" t="s">
        <v>79</v>
      </c>
      <c r="AI1552" s="232"/>
      <c r="AJ1552" s="233" t="s">
        <v>80</v>
      </c>
      <c r="AK1552" s="234"/>
      <c r="AL1552" s="8"/>
      <c r="AM1552" s="52" t="s">
        <v>84</v>
      </c>
      <c r="AO1552" s="150" t="s">
        <v>85</v>
      </c>
      <c r="AP1552" s="149"/>
      <c r="AQ1552" s="44"/>
      <c r="AR1552" s="44"/>
      <c r="AS1552" s="44"/>
      <c r="AT1552" s="44"/>
    </row>
    <row r="1553" spans="2:46" ht="18.649999999999999" customHeight="1" thickTop="1" thickBot="1">
      <c r="D1553" s="37">
        <v>0</v>
      </c>
      <c r="E1553" s="41">
        <v>0</v>
      </c>
      <c r="F1553" s="39">
        <v>1</v>
      </c>
      <c r="G1553" s="40">
        <v>0</v>
      </c>
      <c r="I1553" s="37">
        <v>0</v>
      </c>
      <c r="J1553" s="41">
        <f t="shared" ref="J1553" si="5065">IF(0=(1-$J$8*$K$8*$B1550^2),10^14,$B1550*$K$8/(1-$J$8*$K$8*$B1550^2))</f>
        <v>-0.24656335651935363</v>
      </c>
      <c r="K1553" s="39">
        <v>1</v>
      </c>
      <c r="L1553" s="40">
        <v>0</v>
      </c>
      <c r="N1553" s="37">
        <f t="shared" ref="N1553" si="5066">D1553*I1550+F1553*I1553-E1553*J1550-G1553*J1553</f>
        <v>0</v>
      </c>
      <c r="O1553" s="41">
        <f t="shared" ref="O1553" si="5067">(D1553*J1550+E1553*I1550+F1553*J1553+G1553*I1553)</f>
        <v>-0.24656335651935363</v>
      </c>
      <c r="P1553" s="39">
        <f t="shared" ref="P1553" si="5068">D1553*K1550+F1553*K1553-E1553*L1550-G1553*L1553</f>
        <v>1</v>
      </c>
      <c r="Q1553" s="40">
        <f t="shared" ref="Q1553" si="5069">(D1553*L1550+E1553*K1550+F1553*L1553+G1553*K1553)</f>
        <v>0</v>
      </c>
      <c r="S1553" s="37">
        <v>0</v>
      </c>
      <c r="T1553" s="41">
        <v>0</v>
      </c>
      <c r="U1553" s="39">
        <v>1</v>
      </c>
      <c r="V1553" s="40">
        <v>0</v>
      </c>
      <c r="X1553" s="37">
        <f t="shared" ref="X1553" si="5070">N1553*S1550+P1553*S1553-O1553*T1550-Q1553*T1553</f>
        <v>0</v>
      </c>
      <c r="Y1553" s="41">
        <f t="shared" ref="Y1553" si="5071">(N1553*T1550+O1553*S1550+P1553*T1553+Q1553*S1553)</f>
        <v>-0.24656335651935363</v>
      </c>
      <c r="Z1553" s="39">
        <f t="shared" ref="Z1553" si="5072">N1553*U1550+P1553*U1553-O1553*V1550-Q1553*V1553</f>
        <v>0.93048579314779356</v>
      </c>
      <c r="AA1553" s="40">
        <f t="shared" ref="AA1553" si="5073">(N1553*V1550+O1553*U1550+P1553*V1553+Q1553*U1553)</f>
        <v>0</v>
      </c>
      <c r="AB1553" s="8"/>
      <c r="AC1553" s="37">
        <v>0</v>
      </c>
      <c r="AD1553" s="40">
        <f>-1/($AD$8*$B1550)</f>
        <v>-0.18197072072072068</v>
      </c>
      <c r="AE1553" s="39">
        <v>1</v>
      </c>
      <c r="AF1553" s="40">
        <v>0</v>
      </c>
      <c r="AH1553" s="37">
        <f>X1553*AC1550+Z1553*AC1553-Y1553*AD1550-AA1553*AD1553</f>
        <v>0</v>
      </c>
      <c r="AI1553" s="41">
        <f>(X1553*AD1550+Y1553*AC1550+Z1553*AD1553+AA1553*AC1553)</f>
        <v>-0.41588452691884903</v>
      </c>
      <c r="AJ1553" s="39">
        <f>X1553*AE1550+Z1553*AE1553-Y1553*AF1550-AA1553*AF1553</f>
        <v>0.93048579314779356</v>
      </c>
      <c r="AK1553" s="40">
        <f>(X1553*AF1550+Y1553*AE1550+Z1553*AF1553+AA1553*AE1553)</f>
        <v>0</v>
      </c>
      <c r="AL1553" s="8"/>
      <c r="AM1553" s="54">
        <f t="shared" ref="AM1553" si="5074">(180/PI())*ATAN(-1*(($AH1541*AI1550+AK1550+$AH$8*AI1553+AK1553)/($AH$8*AH1550+AJ1550+$AH$8*AH1553+AJ1553)))</f>
        <v>24.569353735735287</v>
      </c>
      <c r="AO1553" s="151">
        <f t="shared" ref="AO1553" si="5075">20*LOG(((($AH$8*AH1550+AJ1550-$AH$8*AH1553-AJ1553)^2+($AH$8*AI1550+AK1550-$AH$8*AI1553-AK1553)^2)/(($AH$8*AH1550+AJ1550+$AH$8*AH1553+AJ1553)^2+($AH$8*AI1550+AK1550+$AH$8*AI1553+AK1553)^2))^0.5)</f>
        <v>-33.628150072881894</v>
      </c>
      <c r="AP1553" s="149"/>
      <c r="AQ1553" s="44"/>
      <c r="AR1553" s="44"/>
      <c r="AS1553" s="44"/>
      <c r="AT1553" s="44"/>
    </row>
    <row r="1554" spans="2:46" ht="18.649999999999999" customHeight="1">
      <c r="AO1554" s="48"/>
    </row>
    <row r="1555" spans="2:46" ht="18.649999999999999" customHeight="1" thickBot="1">
      <c r="E1555" s="29" t="s">
        <v>9</v>
      </c>
      <c r="J1555" s="29" t="s">
        <v>10</v>
      </c>
      <c r="O1555" s="29" t="s">
        <v>11</v>
      </c>
      <c r="T1555" s="29" t="s">
        <v>12</v>
      </c>
      <c r="Y1555" s="29" t="s">
        <v>13</v>
      </c>
      <c r="AD1555" s="29" t="s">
        <v>12</v>
      </c>
      <c r="AI1555" s="29" t="s">
        <v>81</v>
      </c>
    </row>
    <row r="1556" spans="2:46" ht="18.649999999999999" customHeight="1" thickBot="1">
      <c r="B1556" s="28"/>
      <c r="D1556" s="227" t="s">
        <v>70</v>
      </c>
      <c r="E1556" s="228"/>
      <c r="F1556" s="229" t="s">
        <v>71</v>
      </c>
      <c r="G1556" s="230"/>
      <c r="H1556" s="203"/>
      <c r="I1556" s="231" t="s">
        <v>15</v>
      </c>
      <c r="J1556" s="232"/>
      <c r="K1556" s="233" t="s">
        <v>16</v>
      </c>
      <c r="L1556" s="234"/>
      <c r="M1556" s="30"/>
      <c r="N1556" s="231" t="s">
        <v>72</v>
      </c>
      <c r="O1556" s="232"/>
      <c r="P1556" s="233" t="s">
        <v>73</v>
      </c>
      <c r="Q1556" s="234"/>
      <c r="R1556" s="30"/>
      <c r="S1556" s="227" t="s">
        <v>74</v>
      </c>
      <c r="T1556" s="228"/>
      <c r="U1556" s="229" t="s">
        <v>75</v>
      </c>
      <c r="V1556" s="230"/>
      <c r="W1556" s="8"/>
      <c r="X1556" s="231" t="s">
        <v>76</v>
      </c>
      <c r="Y1556" s="232"/>
      <c r="Z1556" s="233" t="s">
        <v>77</v>
      </c>
      <c r="AA1556" s="234"/>
      <c r="AB1556" s="8"/>
      <c r="AC1556" s="231" t="s">
        <v>78</v>
      </c>
      <c r="AD1556" s="232"/>
      <c r="AE1556" s="233" t="s">
        <v>17</v>
      </c>
      <c r="AF1556" s="234"/>
      <c r="AG1556" s="8"/>
      <c r="AH1556" s="231" t="s">
        <v>79</v>
      </c>
      <c r="AI1556" s="232"/>
      <c r="AJ1556" s="233" t="s">
        <v>80</v>
      </c>
      <c r="AK1556" s="234"/>
      <c r="AL1556" s="8"/>
      <c r="AM1556" s="35" t="s">
        <v>82</v>
      </c>
      <c r="AO1556" s="147" t="s">
        <v>83</v>
      </c>
      <c r="AP1556" s="4"/>
      <c r="AQ1556" s="44"/>
      <c r="AR1556" s="44"/>
      <c r="AS1556" s="44"/>
      <c r="AT1556" s="44"/>
    </row>
    <row r="1557" spans="2:46" ht="18.649999999999999" customHeight="1" thickTop="1" thickBot="1">
      <c r="B1557" s="55">
        <v>4.46</v>
      </c>
      <c r="D1557" s="37">
        <v>1</v>
      </c>
      <c r="E1557" s="38">
        <v>0</v>
      </c>
      <c r="F1557" s="39">
        <v>0</v>
      </c>
      <c r="G1557" s="40">
        <f t="shared" ref="G1557" si="5076">-1/($E$8*$B1557)</f>
        <v>-0.14331390134529146</v>
      </c>
      <c r="I1557" s="37">
        <v>1</v>
      </c>
      <c r="J1557" s="41">
        <v>0</v>
      </c>
      <c r="K1557" s="39">
        <v>0</v>
      </c>
      <c r="L1557" s="40">
        <v>0</v>
      </c>
      <c r="N1557" s="37">
        <f t="shared" ref="N1557" si="5077">D1557*I1557+F1557*I1560-E1557*J1557-G1557*J1560</f>
        <v>0.96482591012318897</v>
      </c>
      <c r="O1557" s="41">
        <f t="shared" ref="O1557" si="5078">(D1557*J1557+E1557*I1557+F1557*J1560+G1557*I1560)</f>
        <v>0</v>
      </c>
      <c r="P1557" s="39">
        <f t="shared" ref="P1557" si="5079">D1557*K1557+F1557*K1560-E1557*L1557-G1557*L1560</f>
        <v>0</v>
      </c>
      <c r="Q1557" s="40">
        <f t="shared" ref="Q1557" si="5080">(D1557*L1557+E1557*K1557+F1557*L1560+G1557*K1560)</f>
        <v>-0.14331390134529146</v>
      </c>
      <c r="S1557" s="37">
        <v>1</v>
      </c>
      <c r="T1557" s="38">
        <v>0</v>
      </c>
      <c r="U1557" s="39">
        <v>0</v>
      </c>
      <c r="V1557" s="40">
        <f t="shared" ref="V1557" si="5081">-1/($T$8*$B1557)</f>
        <v>-0.28066816143497753</v>
      </c>
      <c r="X1557" s="37">
        <f t="shared" ref="X1557" si="5082">N1557*S1557+P1557*S1560-O1557*T1557-Q1557*T1560</f>
        <v>0.96482591012318897</v>
      </c>
      <c r="Y1557" s="41">
        <f t="shared" ref="Y1557" si="5083">(N1557*T1557+O1557*S1557+P1557*T1560+Q1557*S1560)</f>
        <v>0</v>
      </c>
      <c r="Z1557" s="39">
        <f t="shared" ref="Z1557" si="5084">N1557*U1557+P1557*U1560-O1557*V1557-Q1557*V1560</f>
        <v>0</v>
      </c>
      <c r="AA1557" s="40">
        <f t="shared" ref="AA1557" si="5085">(N1557*V1557+O1557*U1557+P1557*V1560+Q1557*U1560)</f>
        <v>-0.41410981564439575</v>
      </c>
      <c r="AB1557" s="8"/>
      <c r="AC1557" s="37">
        <v>1</v>
      </c>
      <c r="AD1557" s="38">
        <v>0</v>
      </c>
      <c r="AE1557" s="39">
        <v>0</v>
      </c>
      <c r="AF1557" s="40">
        <v>0</v>
      </c>
      <c r="AH1557" s="37">
        <f>X1557*AC1557+Z1557*AC1560-Y1557*AD1557-AA1557*AD1560</f>
        <v>0.88980796717478328</v>
      </c>
      <c r="AI1557" s="41">
        <f>(X1557*AD1557+Y1557*AC1557+Z1557*AD1560+AA1557*AC1560)</f>
        <v>0</v>
      </c>
      <c r="AJ1557" s="39">
        <f>X1557*AE1557+Z1557*AE1560-Y1557*AF1557-AA1557*AF1560</f>
        <v>0</v>
      </c>
      <c r="AK1557" s="40">
        <f>(X1557*AF1557+Y1557*AE1557+Z1557*AF1560+AA1557*AE1560)</f>
        <v>-0.41410981564439575</v>
      </c>
      <c r="AL1557" s="8"/>
      <c r="AM1557" s="43">
        <f t="shared" ref="AM1557" si="5086">20*LOG((2*$AH$8)/(($AH$8*AH1557+AJ1557+$AH$8*AH1560+AJ1560)^2+($AH$8*AI1557+AK1557+$AH$8*AI1560+AK1560)^2)^0.5)</f>
        <v>-1.8521219554037218E-3</v>
      </c>
      <c r="AO1557" s="148">
        <f t="shared" ref="AO1557" si="5087">((AH1557^2+AI1557^2)/(AH1560^2+AI1560^2))^0.5</f>
        <v>2.1487253493233229</v>
      </c>
      <c r="AP1557" s="4"/>
      <c r="AQ1557" s="44"/>
      <c r="AR1557" s="44"/>
      <c r="AS1557" s="44"/>
      <c r="AT1557" s="44"/>
    </row>
    <row r="1558" spans="2:46" ht="18.649999999999999" customHeight="1" thickBot="1">
      <c r="D1558" s="45"/>
      <c r="G1558" s="46"/>
      <c r="I1558" s="45"/>
      <c r="L1558" s="46"/>
      <c r="N1558" s="45"/>
      <c r="Q1558" s="46"/>
      <c r="S1558" s="45"/>
      <c r="V1558" s="46"/>
      <c r="X1558" s="45"/>
      <c r="AA1558" s="46"/>
      <c r="AC1558" s="45"/>
      <c r="AF1558" s="46"/>
      <c r="AH1558" s="45"/>
      <c r="AK1558" s="46"/>
      <c r="AO1558" s="149"/>
      <c r="AP1558" s="149"/>
      <c r="AQ1558" s="44"/>
      <c r="AR1558" s="44"/>
      <c r="AS1558" s="44"/>
      <c r="AT1558" s="44"/>
    </row>
    <row r="1559" spans="2:46" ht="18.649999999999999" customHeight="1" thickBot="1">
      <c r="D1559" s="227" t="s">
        <v>70</v>
      </c>
      <c r="E1559" s="228"/>
      <c r="F1559" s="229" t="s">
        <v>71</v>
      </c>
      <c r="G1559" s="230"/>
      <c r="H1559" s="203"/>
      <c r="I1559" s="231" t="s">
        <v>15</v>
      </c>
      <c r="J1559" s="232"/>
      <c r="K1559" s="233" t="s">
        <v>16</v>
      </c>
      <c r="L1559" s="234"/>
      <c r="M1559" s="30"/>
      <c r="N1559" s="231" t="s">
        <v>72</v>
      </c>
      <c r="O1559" s="232"/>
      <c r="P1559" s="233" t="s">
        <v>73</v>
      </c>
      <c r="Q1559" s="234"/>
      <c r="R1559" s="30"/>
      <c r="S1559" s="227" t="s">
        <v>74</v>
      </c>
      <c r="T1559" s="228"/>
      <c r="U1559" s="229" t="s">
        <v>75</v>
      </c>
      <c r="V1559" s="230"/>
      <c r="W1559" s="8"/>
      <c r="X1559" s="231" t="s">
        <v>76</v>
      </c>
      <c r="Y1559" s="232"/>
      <c r="Z1559" s="233" t="s">
        <v>77</v>
      </c>
      <c r="AA1559" s="234"/>
      <c r="AB1559" s="8"/>
      <c r="AC1559" s="231" t="s">
        <v>78</v>
      </c>
      <c r="AD1559" s="232"/>
      <c r="AE1559" s="233" t="s">
        <v>17</v>
      </c>
      <c r="AF1559" s="234"/>
      <c r="AG1559" s="8"/>
      <c r="AH1559" s="231" t="s">
        <v>79</v>
      </c>
      <c r="AI1559" s="232"/>
      <c r="AJ1559" s="233" t="s">
        <v>80</v>
      </c>
      <c r="AK1559" s="234"/>
      <c r="AL1559" s="8"/>
      <c r="AM1559" s="52" t="s">
        <v>84</v>
      </c>
      <c r="AO1559" s="150" t="s">
        <v>85</v>
      </c>
      <c r="AP1559" s="149"/>
      <c r="AQ1559" s="44"/>
      <c r="AR1559" s="44"/>
      <c r="AS1559" s="44"/>
      <c r="AT1559" s="44"/>
    </row>
    <row r="1560" spans="2:46" ht="18.649999999999999" customHeight="1" thickTop="1" thickBot="1">
      <c r="D1560" s="37">
        <v>0</v>
      </c>
      <c r="E1560" s="41">
        <v>0</v>
      </c>
      <c r="F1560" s="39">
        <v>1</v>
      </c>
      <c r="G1560" s="40">
        <v>0</v>
      </c>
      <c r="I1560" s="37">
        <v>0</v>
      </c>
      <c r="J1560" s="41">
        <f t="shared" ref="J1560" si="5088">IF(0=(1-$J$8*$K$8*$B1557^2),10^14,$B1557*$K$8/(1-$J$8*$K$8*$B1557^2))</f>
        <v>-0.24543390101470192</v>
      </c>
      <c r="K1560" s="39">
        <v>1</v>
      </c>
      <c r="L1560" s="40">
        <v>0</v>
      </c>
      <c r="N1560" s="37">
        <f t="shared" ref="N1560" si="5089">D1560*I1557+F1560*I1560-E1560*J1557-G1560*J1560</f>
        <v>0</v>
      </c>
      <c r="O1560" s="41">
        <f t="shared" ref="O1560" si="5090">(D1560*J1557+E1560*I1557+F1560*J1560+G1560*I1560)</f>
        <v>-0.24543390101470192</v>
      </c>
      <c r="P1560" s="39">
        <f t="shared" ref="P1560" si="5091">D1560*K1557+F1560*K1560-E1560*L1557-G1560*L1560</f>
        <v>1</v>
      </c>
      <c r="Q1560" s="40">
        <f t="shared" ref="Q1560" si="5092">(D1560*L1557+E1560*K1557+F1560*L1560+G1560*K1560)</f>
        <v>0</v>
      </c>
      <c r="S1560" s="37">
        <v>0</v>
      </c>
      <c r="T1560" s="41">
        <v>0</v>
      </c>
      <c r="U1560" s="39">
        <v>1</v>
      </c>
      <c r="V1560" s="40">
        <v>0</v>
      </c>
      <c r="X1560" s="37">
        <f t="shared" ref="X1560" si="5093">N1560*S1557+P1560*S1560-O1560*T1557-Q1560*T1560</f>
        <v>0</v>
      </c>
      <c r="Y1560" s="41">
        <f t="shared" ref="Y1560" si="5094">(N1560*T1557+O1560*S1557+P1560*T1560+Q1560*S1560)</f>
        <v>-0.24543390101470192</v>
      </c>
      <c r="Z1560" s="39">
        <f t="shared" ref="Z1560" si="5095">N1560*U1557+P1560*U1560-O1560*V1557-Q1560*V1560</f>
        <v>0.93111451824838931</v>
      </c>
      <c r="AA1560" s="40">
        <f t="shared" ref="AA1560" si="5096">(N1560*V1557+O1560*U1557+P1560*V1560+Q1560*U1560)</f>
        <v>0</v>
      </c>
      <c r="AB1560" s="8"/>
      <c r="AC1560" s="37">
        <v>0</v>
      </c>
      <c r="AD1560" s="40">
        <f>-1/($AD$8*$B1557)</f>
        <v>-0.18115470852017937</v>
      </c>
      <c r="AE1560" s="39">
        <v>1</v>
      </c>
      <c r="AF1560" s="40">
        <v>0</v>
      </c>
      <c r="AH1560" s="37">
        <f>X1560*AC1557+Z1560*AC1560-Y1560*AD1557-AA1560*AD1560</f>
        <v>0</v>
      </c>
      <c r="AI1560" s="41">
        <f>(X1560*AD1557+Y1560*AC1557+Z1560*AD1560+AA1560*AC1560)</f>
        <v>-0.41410968016689609</v>
      </c>
      <c r="AJ1560" s="39">
        <f>X1560*AE1557+Z1560*AE1560-Y1560*AF1557-AA1560*AF1560</f>
        <v>0.93111451824838931</v>
      </c>
      <c r="AK1560" s="40">
        <f>(X1560*AF1557+Y1560*AE1557+Z1560*AF1560+AA1560*AE1560)</f>
        <v>0</v>
      </c>
      <c r="AL1560" s="8"/>
      <c r="AM1560" s="54">
        <f t="shared" ref="AM1560" si="5097">(180/PI())*ATAN(-1*(($AH1548*AI1557+AK1557+$AH$8*AI1560+AK1560)/($AH$8*AH1557+AJ1557+$AH$8*AH1560+AJ1560)))</f>
        <v>24.457707967099662</v>
      </c>
      <c r="AO1560" s="151">
        <f t="shared" ref="AO1560" si="5098">20*LOG(((($AH$8*AH1557+AJ1557-$AH$8*AH1560-AJ1560)^2+($AH$8*AI1557+AK1557-$AH$8*AI1560-AK1560)^2)/(($AH$8*AH1557+AJ1557+$AH$8*AH1560+AJ1560)^2+($AH$8*AI1557+AK1557+$AH$8*AI1560+AK1560)^2))^0.5)</f>
        <v>-33.702073341288049</v>
      </c>
      <c r="AP1560" s="149"/>
      <c r="AQ1560" s="44"/>
      <c r="AR1560" s="44"/>
      <c r="AS1560" s="44"/>
      <c r="AT1560" s="44"/>
    </row>
    <row r="1561" spans="2:46" ht="18.649999999999999" customHeight="1">
      <c r="AO1561" s="48"/>
    </row>
    <row r="1562" spans="2:46" ht="18.649999999999999" customHeight="1" thickBot="1">
      <c r="E1562" s="29" t="s">
        <v>9</v>
      </c>
      <c r="J1562" s="29" t="s">
        <v>10</v>
      </c>
      <c r="O1562" s="29" t="s">
        <v>11</v>
      </c>
      <c r="T1562" s="29" t="s">
        <v>12</v>
      </c>
      <c r="Y1562" s="29" t="s">
        <v>13</v>
      </c>
      <c r="AD1562" s="29" t="s">
        <v>12</v>
      </c>
      <c r="AI1562" s="29" t="s">
        <v>81</v>
      </c>
    </row>
    <row r="1563" spans="2:46" ht="18.649999999999999" customHeight="1" thickBot="1">
      <c r="B1563" s="28"/>
      <c r="D1563" s="227" t="s">
        <v>70</v>
      </c>
      <c r="E1563" s="228"/>
      <c r="F1563" s="229" t="s">
        <v>71</v>
      </c>
      <c r="G1563" s="230"/>
      <c r="H1563" s="203"/>
      <c r="I1563" s="231" t="s">
        <v>15</v>
      </c>
      <c r="J1563" s="232"/>
      <c r="K1563" s="233" t="s">
        <v>16</v>
      </c>
      <c r="L1563" s="234"/>
      <c r="M1563" s="30"/>
      <c r="N1563" s="231" t="s">
        <v>72</v>
      </c>
      <c r="O1563" s="232"/>
      <c r="P1563" s="233" t="s">
        <v>73</v>
      </c>
      <c r="Q1563" s="234"/>
      <c r="R1563" s="30"/>
      <c r="S1563" s="227" t="s">
        <v>74</v>
      </c>
      <c r="T1563" s="228"/>
      <c r="U1563" s="229" t="s">
        <v>75</v>
      </c>
      <c r="V1563" s="230"/>
      <c r="W1563" s="8"/>
      <c r="X1563" s="231" t="s">
        <v>76</v>
      </c>
      <c r="Y1563" s="232"/>
      <c r="Z1563" s="233" t="s">
        <v>77</v>
      </c>
      <c r="AA1563" s="234"/>
      <c r="AB1563" s="8"/>
      <c r="AC1563" s="231" t="s">
        <v>78</v>
      </c>
      <c r="AD1563" s="232"/>
      <c r="AE1563" s="233" t="s">
        <v>17</v>
      </c>
      <c r="AF1563" s="234"/>
      <c r="AG1563" s="8"/>
      <c r="AH1563" s="231" t="s">
        <v>79</v>
      </c>
      <c r="AI1563" s="232"/>
      <c r="AJ1563" s="233" t="s">
        <v>80</v>
      </c>
      <c r="AK1563" s="234"/>
      <c r="AL1563" s="8"/>
      <c r="AM1563" s="35" t="s">
        <v>82</v>
      </c>
      <c r="AO1563" s="147" t="s">
        <v>83</v>
      </c>
      <c r="AP1563" s="4"/>
      <c r="AQ1563" s="44"/>
      <c r="AR1563" s="44"/>
      <c r="AS1563" s="44"/>
      <c r="AT1563" s="44"/>
    </row>
    <row r="1564" spans="2:46" ht="18.649999999999999" customHeight="1" thickTop="1" thickBot="1">
      <c r="B1564" s="55">
        <v>4.4800000000000004</v>
      </c>
      <c r="D1564" s="37">
        <v>1</v>
      </c>
      <c r="E1564" s="38">
        <v>0</v>
      </c>
      <c r="F1564" s="39">
        <v>0</v>
      </c>
      <c r="G1564" s="40">
        <f t="shared" ref="G1564" si="5099">-1/($E$8*$B1564)</f>
        <v>-0.14267410714285711</v>
      </c>
      <c r="I1564" s="37">
        <v>1</v>
      </c>
      <c r="J1564" s="41">
        <v>0</v>
      </c>
      <c r="K1564" s="39">
        <v>0</v>
      </c>
      <c r="L1564" s="40">
        <v>0</v>
      </c>
      <c r="N1564" s="37">
        <f t="shared" ref="N1564" si="5100">D1564*I1564+F1564*I1567-E1564*J1564-G1564*J1567</f>
        <v>0.96514259678305958</v>
      </c>
      <c r="O1564" s="41">
        <f t="shared" ref="O1564" si="5101">(D1564*J1564+E1564*I1564+F1564*J1567+G1564*I1567)</f>
        <v>0</v>
      </c>
      <c r="P1564" s="39">
        <f t="shared" ref="P1564" si="5102">D1564*K1564+F1564*K1567-E1564*L1564-G1564*L1567</f>
        <v>0</v>
      </c>
      <c r="Q1564" s="40">
        <f t="shared" ref="Q1564" si="5103">(D1564*L1564+E1564*K1564+F1564*L1567+G1564*K1567)</f>
        <v>-0.14267410714285711</v>
      </c>
      <c r="S1564" s="37">
        <v>1</v>
      </c>
      <c r="T1564" s="38">
        <v>0</v>
      </c>
      <c r="U1564" s="39">
        <v>0</v>
      </c>
      <c r="V1564" s="40">
        <f t="shared" ref="V1564" si="5104">-1/($T$8*$B1564)</f>
        <v>-0.2794151785714285</v>
      </c>
      <c r="X1564" s="37">
        <f t="shared" ref="X1564" si="5105">N1564*S1564+P1564*S1567-O1564*T1564-Q1564*T1567</f>
        <v>0.96514259678305958</v>
      </c>
      <c r="Y1564" s="41">
        <f t="shared" ref="Y1564" si="5106">(N1564*T1564+O1564*S1564+P1564*T1567+Q1564*S1567)</f>
        <v>0</v>
      </c>
      <c r="Z1564" s="39">
        <f t="shared" ref="Z1564" si="5107">N1564*U1564+P1564*U1567-O1564*V1564-Q1564*V1567</f>
        <v>0</v>
      </c>
      <c r="AA1564" s="40">
        <f t="shared" ref="AA1564" si="5108">(N1564*V1564+O1564*U1564+P1564*V1567+Q1564*U1567)</f>
        <v>-0.41234959816988792</v>
      </c>
      <c r="AB1564" s="8"/>
      <c r="AC1564" s="37">
        <v>1</v>
      </c>
      <c r="AD1564" s="38">
        <v>0</v>
      </c>
      <c r="AE1564" s="39">
        <v>0</v>
      </c>
      <c r="AF1564" s="40">
        <v>0</v>
      </c>
      <c r="AH1564" s="37">
        <f>X1564*AC1564+Z1564*AC1567-Y1564*AD1564-AA1564*AD1567</f>
        <v>0.89077700351489864</v>
      </c>
      <c r="AI1564" s="41">
        <f>(X1564*AD1564+Y1564*AC1564+Z1564*AD1567+AA1564*AC1567)</f>
        <v>0</v>
      </c>
      <c r="AJ1564" s="39">
        <f>X1564*AE1564+Z1564*AE1567-Y1564*AF1564-AA1564*AF1567</f>
        <v>0</v>
      </c>
      <c r="AK1564" s="40">
        <f>(X1564*AF1564+Y1564*AE1564+Z1564*AF1567+AA1564*AE1567)</f>
        <v>-0.41234959816988792</v>
      </c>
      <c r="AL1564" s="8"/>
      <c r="AM1564" s="43">
        <f t="shared" ref="AM1564" si="5109">20*LOG((2*$AH$8)/(($AH$8*AH1564+AJ1564+$AH$8*AH1567+AJ1567)^2+($AH$8*AI1564+AK1564+$AH$8*AI1567+AK1567)^2)^0.5)</f>
        <v>-1.8209783716036448E-3</v>
      </c>
      <c r="AO1564" s="148">
        <f t="shared" ref="AO1564" si="5110">((AH1564^2+AI1564^2)/(AH1567^2+AI1567^2))^0.5</f>
        <v>2.1602477514313083</v>
      </c>
      <c r="AP1564" s="4"/>
      <c r="AQ1564" s="44"/>
      <c r="AR1564" s="44"/>
      <c r="AS1564" s="44"/>
      <c r="AT1564" s="44"/>
    </row>
    <row r="1565" spans="2:46" ht="18.649999999999999" customHeight="1" thickBot="1">
      <c r="D1565" s="45"/>
      <c r="G1565" s="46"/>
      <c r="I1565" s="45"/>
      <c r="L1565" s="46"/>
      <c r="N1565" s="45"/>
      <c r="Q1565" s="46"/>
      <c r="S1565" s="45"/>
      <c r="V1565" s="46"/>
      <c r="X1565" s="45"/>
      <c r="AA1565" s="46"/>
      <c r="AC1565" s="45"/>
      <c r="AF1565" s="46"/>
      <c r="AH1565" s="45"/>
      <c r="AK1565" s="46"/>
      <c r="AO1565" s="149"/>
      <c r="AP1565" s="149"/>
      <c r="AQ1565" s="44"/>
      <c r="AR1565" s="44"/>
      <c r="AS1565" s="44"/>
      <c r="AT1565" s="44"/>
    </row>
    <row r="1566" spans="2:46" ht="18.649999999999999" customHeight="1" thickBot="1">
      <c r="D1566" s="227" t="s">
        <v>70</v>
      </c>
      <c r="E1566" s="228"/>
      <c r="F1566" s="229" t="s">
        <v>71</v>
      </c>
      <c r="G1566" s="230"/>
      <c r="H1566" s="203"/>
      <c r="I1566" s="231" t="s">
        <v>15</v>
      </c>
      <c r="J1566" s="232"/>
      <c r="K1566" s="233" t="s">
        <v>16</v>
      </c>
      <c r="L1566" s="234"/>
      <c r="M1566" s="30"/>
      <c r="N1566" s="231" t="s">
        <v>72</v>
      </c>
      <c r="O1566" s="232"/>
      <c r="P1566" s="233" t="s">
        <v>73</v>
      </c>
      <c r="Q1566" s="234"/>
      <c r="R1566" s="30"/>
      <c r="S1566" s="227" t="s">
        <v>74</v>
      </c>
      <c r="T1566" s="228"/>
      <c r="U1566" s="229" t="s">
        <v>75</v>
      </c>
      <c r="V1566" s="230"/>
      <c r="W1566" s="8"/>
      <c r="X1566" s="231" t="s">
        <v>76</v>
      </c>
      <c r="Y1566" s="232"/>
      <c r="Z1566" s="233" t="s">
        <v>77</v>
      </c>
      <c r="AA1566" s="234"/>
      <c r="AB1566" s="8"/>
      <c r="AC1566" s="231" t="s">
        <v>78</v>
      </c>
      <c r="AD1566" s="232"/>
      <c r="AE1566" s="233" t="s">
        <v>17</v>
      </c>
      <c r="AF1566" s="234"/>
      <c r="AG1566" s="8"/>
      <c r="AH1566" s="231" t="s">
        <v>79</v>
      </c>
      <c r="AI1566" s="232"/>
      <c r="AJ1566" s="233" t="s">
        <v>80</v>
      </c>
      <c r="AK1566" s="234"/>
      <c r="AL1566" s="8"/>
      <c r="AM1566" s="52" t="s">
        <v>84</v>
      </c>
      <c r="AO1566" s="150" t="s">
        <v>85</v>
      </c>
      <c r="AP1566" s="149"/>
      <c r="AQ1566" s="44"/>
      <c r="AR1566" s="44"/>
      <c r="AS1566" s="44"/>
      <c r="AT1566" s="44"/>
    </row>
    <row r="1567" spans="2:46" ht="18.649999999999999" customHeight="1" thickTop="1" thickBot="1">
      <c r="D1567" s="37">
        <v>0</v>
      </c>
      <c r="E1567" s="41">
        <v>0</v>
      </c>
      <c r="F1567" s="39">
        <v>1</v>
      </c>
      <c r="G1567" s="40">
        <v>0</v>
      </c>
      <c r="I1567" s="37">
        <v>0</v>
      </c>
      <c r="J1567" s="41">
        <f t="shared" ref="J1567" si="5111">IF(0=(1-$J$8*$K$8*$B1564^2),10^14,$B1564*$K$8/(1-$J$8*$K$8*$B1564^2))</f>
        <v>-0.24431485092132599</v>
      </c>
      <c r="K1567" s="39">
        <v>1</v>
      </c>
      <c r="L1567" s="40">
        <v>0</v>
      </c>
      <c r="N1567" s="37">
        <f t="shared" ref="N1567" si="5112">D1567*I1564+F1567*I1567-E1567*J1564-G1567*J1567</f>
        <v>0</v>
      </c>
      <c r="O1567" s="41">
        <f t="shared" ref="O1567" si="5113">(D1567*J1564+E1567*I1564+F1567*J1567+G1567*I1567)</f>
        <v>-0.24431485092132599</v>
      </c>
      <c r="P1567" s="39">
        <f t="shared" ref="P1567" si="5114">D1567*K1564+F1567*K1567-E1567*L1564-G1567*L1567</f>
        <v>1</v>
      </c>
      <c r="Q1567" s="40">
        <f t="shared" ref="Q1567" si="5115">(D1567*L1564+E1567*K1564+F1567*L1567+G1567*K1567)</f>
        <v>0</v>
      </c>
      <c r="S1567" s="37">
        <v>0</v>
      </c>
      <c r="T1567" s="41">
        <v>0</v>
      </c>
      <c r="U1567" s="39">
        <v>1</v>
      </c>
      <c r="V1567" s="40">
        <v>0</v>
      </c>
      <c r="X1567" s="37">
        <f t="shared" ref="X1567" si="5116">N1567*S1564+P1567*S1567-O1567*T1564-Q1567*T1567</f>
        <v>0</v>
      </c>
      <c r="Y1567" s="41">
        <f t="shared" ref="Y1567" si="5117">(N1567*T1564+O1567*S1564+P1567*T1567+Q1567*S1567)</f>
        <v>-0.24431485092132599</v>
      </c>
      <c r="Z1567" s="39">
        <f t="shared" ref="Z1567" si="5118">N1567*U1564+P1567*U1567-O1567*V1564-Q1567*V1567</f>
        <v>0.93173472230216581</v>
      </c>
      <c r="AA1567" s="40">
        <f t="shared" ref="AA1567" si="5119">(N1567*V1564+O1567*U1564+P1567*V1567+Q1567*U1567)</f>
        <v>0</v>
      </c>
      <c r="AB1567" s="8"/>
      <c r="AC1567" s="37">
        <v>0</v>
      </c>
      <c r="AD1567" s="40">
        <f>-1/($AD$8*$B1564)</f>
        <v>-0.18034598214285713</v>
      </c>
      <c r="AE1567" s="39">
        <v>1</v>
      </c>
      <c r="AF1567" s="40">
        <v>0</v>
      </c>
      <c r="AH1567" s="37">
        <f>X1567*AC1564+Z1567*AC1567-Y1567*AD1564-AA1567*AD1567</f>
        <v>0</v>
      </c>
      <c r="AI1567" s="41">
        <f>(X1567*AD1564+Y1567*AC1564+Z1567*AD1567+AA1567*AC1567)</f>
        <v>-0.41234946451151233</v>
      </c>
      <c r="AJ1567" s="39">
        <f>X1567*AE1564+Z1567*AE1567-Y1567*AF1564-AA1567*AF1567</f>
        <v>0.93173472230216581</v>
      </c>
      <c r="AK1567" s="40">
        <f>(X1567*AF1564+Y1567*AE1564+Z1567*AF1567+AA1567*AE1567)</f>
        <v>0</v>
      </c>
      <c r="AL1567" s="8"/>
      <c r="AM1567" s="54">
        <f t="shared" ref="AM1567" si="5120">(180/PI())*ATAN(-1*(($AH1555*AI1564+AK1564+$AH$8*AI1567+AK1567)/($AH$8*AH1564+AJ1564+$AH$8*AH1567+AJ1567)))</f>
        <v>24.347078214336385</v>
      </c>
      <c r="AO1567" s="151">
        <f t="shared" ref="AO1567" si="5121">20*LOG(((($AH$8*AH1564+AJ1564-$AH$8*AH1567-AJ1567)^2+($AH$8*AI1564+AK1564-$AH$8*AI1567-AK1567)^2)/(($AH$8*AH1564+AJ1564+$AH$8*AH1567+AJ1567)^2+($AH$8*AI1564+AK1564+$AH$8*AI1567+AK1567)^2))^0.5)</f>
        <v>-33.77570569479407</v>
      </c>
      <c r="AP1567" s="149"/>
      <c r="AQ1567" s="44"/>
      <c r="AR1567" s="44"/>
      <c r="AS1567" s="44"/>
      <c r="AT1567" s="44"/>
    </row>
    <row r="1568" spans="2:46" ht="18.649999999999999" customHeight="1">
      <c r="AO1568" s="48"/>
    </row>
    <row r="1569" spans="2:46" ht="18.649999999999999" customHeight="1" thickBot="1">
      <c r="E1569" s="29" t="s">
        <v>9</v>
      </c>
      <c r="J1569" s="29" t="s">
        <v>10</v>
      </c>
      <c r="O1569" s="29" t="s">
        <v>11</v>
      </c>
      <c r="T1569" s="29" t="s">
        <v>12</v>
      </c>
      <c r="Y1569" s="29" t="s">
        <v>13</v>
      </c>
      <c r="AD1569" s="29" t="s">
        <v>12</v>
      </c>
      <c r="AI1569" s="29" t="s">
        <v>81</v>
      </c>
    </row>
    <row r="1570" spans="2:46" ht="18.649999999999999" customHeight="1" thickBot="1">
      <c r="B1570" s="28"/>
      <c r="D1570" s="227" t="s">
        <v>70</v>
      </c>
      <c r="E1570" s="228"/>
      <c r="F1570" s="229" t="s">
        <v>71</v>
      </c>
      <c r="G1570" s="230"/>
      <c r="H1570" s="203"/>
      <c r="I1570" s="231" t="s">
        <v>15</v>
      </c>
      <c r="J1570" s="232"/>
      <c r="K1570" s="233" t="s">
        <v>16</v>
      </c>
      <c r="L1570" s="234"/>
      <c r="M1570" s="30"/>
      <c r="N1570" s="231" t="s">
        <v>72</v>
      </c>
      <c r="O1570" s="232"/>
      <c r="P1570" s="233" t="s">
        <v>73</v>
      </c>
      <c r="Q1570" s="234"/>
      <c r="R1570" s="30"/>
      <c r="S1570" s="227" t="s">
        <v>74</v>
      </c>
      <c r="T1570" s="228"/>
      <c r="U1570" s="229" t="s">
        <v>75</v>
      </c>
      <c r="V1570" s="230"/>
      <c r="W1570" s="8"/>
      <c r="X1570" s="231" t="s">
        <v>76</v>
      </c>
      <c r="Y1570" s="232"/>
      <c r="Z1570" s="233" t="s">
        <v>77</v>
      </c>
      <c r="AA1570" s="234"/>
      <c r="AB1570" s="8"/>
      <c r="AC1570" s="231" t="s">
        <v>78</v>
      </c>
      <c r="AD1570" s="232"/>
      <c r="AE1570" s="233" t="s">
        <v>17</v>
      </c>
      <c r="AF1570" s="234"/>
      <c r="AG1570" s="8"/>
      <c r="AH1570" s="231" t="s">
        <v>79</v>
      </c>
      <c r="AI1570" s="232"/>
      <c r="AJ1570" s="233" t="s">
        <v>80</v>
      </c>
      <c r="AK1570" s="234"/>
      <c r="AL1570" s="8"/>
      <c r="AM1570" s="35" t="s">
        <v>82</v>
      </c>
      <c r="AO1570" s="147" t="s">
        <v>83</v>
      </c>
      <c r="AP1570" s="4"/>
      <c r="AQ1570" s="44"/>
      <c r="AR1570" s="44"/>
      <c r="AS1570" s="44"/>
      <c r="AT1570" s="44"/>
    </row>
    <row r="1571" spans="2:46" ht="18.649999999999999" customHeight="1" thickTop="1" thickBot="1">
      <c r="B1571" s="55">
        <v>4.5</v>
      </c>
      <c r="D1571" s="37">
        <v>1</v>
      </c>
      <c r="E1571" s="38">
        <v>0</v>
      </c>
      <c r="F1571" s="39">
        <v>0</v>
      </c>
      <c r="G1571" s="40">
        <f t="shared" ref="G1571" si="5122">-1/($E$8*$B1571)</f>
        <v>-0.14203999999999997</v>
      </c>
      <c r="I1571" s="37">
        <v>1</v>
      </c>
      <c r="J1571" s="41">
        <v>0</v>
      </c>
      <c r="K1571" s="39">
        <v>0</v>
      </c>
      <c r="L1571" s="40">
        <v>0</v>
      </c>
      <c r="N1571" s="37">
        <f t="shared" ref="N1571" si="5123">D1571*I1571+F1571*I1574-E1571*J1571-G1571*J1574</f>
        <v>0.96545501099157605</v>
      </c>
      <c r="O1571" s="41">
        <f t="shared" ref="O1571" si="5124">(D1571*J1571+E1571*I1571+F1571*J1574+G1571*I1574)</f>
        <v>0</v>
      </c>
      <c r="P1571" s="39">
        <f t="shared" ref="P1571" si="5125">D1571*K1571+F1571*K1574-E1571*L1571-G1571*L1574</f>
        <v>0</v>
      </c>
      <c r="Q1571" s="40">
        <f t="shared" ref="Q1571" si="5126">(D1571*L1571+E1571*K1571+F1571*L1574+G1571*K1574)</f>
        <v>-0.14203999999999997</v>
      </c>
      <c r="S1571" s="37">
        <v>1</v>
      </c>
      <c r="T1571" s="38">
        <v>0</v>
      </c>
      <c r="U1571" s="39">
        <v>0</v>
      </c>
      <c r="V1571" s="40">
        <f t="shared" ref="V1571" si="5127">-1/($T$8*$B1571)</f>
        <v>-0.27817333333333327</v>
      </c>
      <c r="X1571" s="37">
        <f t="shared" ref="X1571" si="5128">N1571*S1571+P1571*S1574-O1571*T1571-Q1571*T1574</f>
        <v>0.96545501099157605</v>
      </c>
      <c r="Y1571" s="41">
        <f t="shared" ref="Y1571" si="5129">(N1571*T1571+O1571*S1571+P1571*T1574+Q1571*S1574)</f>
        <v>0</v>
      </c>
      <c r="Z1571" s="39">
        <f t="shared" ref="Z1571" si="5130">N1571*U1571+P1571*U1574-O1571*V1571-Q1571*V1574</f>
        <v>0</v>
      </c>
      <c r="AA1571" s="40">
        <f t="shared" ref="AA1571" si="5131">(N1571*V1571+O1571*U1571+P1571*V1574+Q1571*U1574)</f>
        <v>-0.41060383859089655</v>
      </c>
      <c r="AB1571" s="8"/>
      <c r="AC1571" s="37">
        <v>1</v>
      </c>
      <c r="AD1571" s="38">
        <v>0</v>
      </c>
      <c r="AE1571" s="39">
        <v>0</v>
      </c>
      <c r="AF1571" s="40">
        <v>0</v>
      </c>
      <c r="AH1571" s="37">
        <f>X1571*AC1571+Z1571*AC1574-Y1571*AD1571-AA1571*AD1574</f>
        <v>0.8917333729050172</v>
      </c>
      <c r="AI1571" s="41">
        <f>(X1571*AD1571+Y1571*AC1571+Z1571*AD1574+AA1571*AC1574)</f>
        <v>0</v>
      </c>
      <c r="AJ1571" s="39">
        <f>X1571*AE1571+Z1571*AE1574-Y1571*AF1571-AA1571*AF1574</f>
        <v>0</v>
      </c>
      <c r="AK1571" s="40">
        <f>(X1571*AF1571+Y1571*AE1571+Z1571*AF1574+AA1571*AE1574)</f>
        <v>-0.41060383859089655</v>
      </c>
      <c r="AL1571" s="8"/>
      <c r="AM1571" s="43">
        <f t="shared" ref="AM1571" si="5132">20*LOG((2*$AH$8)/(($AH$8*AH1571+AJ1571+$AH$8*AH1574+AJ1574)^2+($AH$8*AI1571+AK1571+$AH$8*AI1574+AK1574)^2)^0.5)</f>
        <v>-1.7904777062693737E-3</v>
      </c>
      <c r="AO1571" s="148">
        <f t="shared" ref="AO1571" si="5133">((AH1571^2+AI1571^2)/(AH1574^2+AI1574^2))^0.5</f>
        <v>2.1717616239517361</v>
      </c>
      <c r="AP1571" s="4"/>
      <c r="AQ1571" s="44"/>
      <c r="AR1571" s="44"/>
      <c r="AS1571" s="44"/>
      <c r="AT1571" s="44"/>
    </row>
    <row r="1572" spans="2:46" ht="18.649999999999999" customHeight="1" thickBot="1">
      <c r="D1572" s="45"/>
      <c r="G1572" s="46"/>
      <c r="I1572" s="45"/>
      <c r="L1572" s="46"/>
      <c r="N1572" s="45"/>
      <c r="Q1572" s="46"/>
      <c r="S1572" s="45"/>
      <c r="V1572" s="46"/>
      <c r="X1572" s="45"/>
      <c r="AA1572" s="46"/>
      <c r="AC1572" s="45"/>
      <c r="AF1572" s="46"/>
      <c r="AH1572" s="45"/>
      <c r="AK1572" s="46"/>
      <c r="AO1572" s="149"/>
      <c r="AP1572" s="149"/>
      <c r="AQ1572" s="44"/>
      <c r="AR1572" s="44"/>
      <c r="AS1572" s="44"/>
      <c r="AT1572" s="44"/>
    </row>
    <row r="1573" spans="2:46" ht="18.649999999999999" customHeight="1" thickBot="1">
      <c r="D1573" s="227" t="s">
        <v>70</v>
      </c>
      <c r="E1573" s="228"/>
      <c r="F1573" s="229" t="s">
        <v>71</v>
      </c>
      <c r="G1573" s="230"/>
      <c r="H1573" s="203"/>
      <c r="I1573" s="231" t="s">
        <v>15</v>
      </c>
      <c r="J1573" s="232"/>
      <c r="K1573" s="233" t="s">
        <v>16</v>
      </c>
      <c r="L1573" s="234"/>
      <c r="M1573" s="30"/>
      <c r="N1573" s="231" t="s">
        <v>72</v>
      </c>
      <c r="O1573" s="232"/>
      <c r="P1573" s="233" t="s">
        <v>73</v>
      </c>
      <c r="Q1573" s="234"/>
      <c r="R1573" s="30"/>
      <c r="S1573" s="227" t="s">
        <v>74</v>
      </c>
      <c r="T1573" s="228"/>
      <c r="U1573" s="229" t="s">
        <v>75</v>
      </c>
      <c r="V1573" s="230"/>
      <c r="W1573" s="8"/>
      <c r="X1573" s="231" t="s">
        <v>76</v>
      </c>
      <c r="Y1573" s="232"/>
      <c r="Z1573" s="233" t="s">
        <v>77</v>
      </c>
      <c r="AA1573" s="234"/>
      <c r="AB1573" s="8"/>
      <c r="AC1573" s="231" t="s">
        <v>78</v>
      </c>
      <c r="AD1573" s="232"/>
      <c r="AE1573" s="233" t="s">
        <v>17</v>
      </c>
      <c r="AF1573" s="234"/>
      <c r="AG1573" s="8"/>
      <c r="AH1573" s="231" t="s">
        <v>79</v>
      </c>
      <c r="AI1573" s="232"/>
      <c r="AJ1573" s="233" t="s">
        <v>80</v>
      </c>
      <c r="AK1573" s="234"/>
      <c r="AL1573" s="8"/>
      <c r="AM1573" s="52" t="s">
        <v>84</v>
      </c>
      <c r="AO1573" s="150" t="s">
        <v>85</v>
      </c>
      <c r="AP1573" s="149"/>
      <c r="AQ1573" s="44"/>
      <c r="AR1573" s="44"/>
      <c r="AS1573" s="44"/>
      <c r="AT1573" s="44"/>
    </row>
    <row r="1574" spans="2:46" ht="18.649999999999999" customHeight="1" thickTop="1" thickBot="1">
      <c r="D1574" s="37">
        <v>0</v>
      </c>
      <c r="E1574" s="41">
        <v>0</v>
      </c>
      <c r="F1574" s="39">
        <v>1</v>
      </c>
      <c r="G1574" s="40">
        <v>0</v>
      </c>
      <c r="I1574" s="37">
        <v>0</v>
      </c>
      <c r="J1574" s="41">
        <f t="shared" ref="J1574" si="5134">IF(0=(1-$J$8*$K$8*$B1571^2),10^14,$B1571*$K$8/(1-$J$8*$K$8*$B1571^2))</f>
        <v>-0.24320606173207526</v>
      </c>
      <c r="K1574" s="39">
        <v>1</v>
      </c>
      <c r="L1574" s="40">
        <v>0</v>
      </c>
      <c r="N1574" s="37">
        <f t="shared" ref="N1574" si="5135">D1574*I1571+F1574*I1574-E1574*J1571-G1574*J1574</f>
        <v>0</v>
      </c>
      <c r="O1574" s="41">
        <f t="shared" ref="O1574" si="5136">(D1574*J1571+E1574*I1571+F1574*J1574+G1574*I1574)</f>
        <v>-0.24320606173207526</v>
      </c>
      <c r="P1574" s="39">
        <f t="shared" ref="P1574" si="5137">D1574*K1571+F1574*K1574-E1574*L1571-G1574*L1574</f>
        <v>1</v>
      </c>
      <c r="Q1574" s="40">
        <f t="shared" ref="Q1574" si="5138">(D1574*L1571+E1574*K1571+F1574*L1574+G1574*K1574)</f>
        <v>0</v>
      </c>
      <c r="S1574" s="37">
        <v>0</v>
      </c>
      <c r="T1574" s="41">
        <v>0</v>
      </c>
      <c r="U1574" s="39">
        <v>1</v>
      </c>
      <c r="V1574" s="40">
        <v>0</v>
      </c>
      <c r="X1574" s="37">
        <f t="shared" ref="X1574" si="5139">N1574*S1571+P1574*S1574-O1574*T1571-Q1574*T1574</f>
        <v>0</v>
      </c>
      <c r="Y1574" s="41">
        <f t="shared" ref="Y1574" si="5140">(N1574*T1571+O1574*S1571+P1574*T1574+Q1574*S1574)</f>
        <v>-0.24320606173207526</v>
      </c>
      <c r="Z1574" s="39">
        <f t="shared" ref="Z1574" si="5141">N1574*U1571+P1574*U1574-O1574*V1571-Q1574*V1574</f>
        <v>0.93234655912111619</v>
      </c>
      <c r="AA1574" s="40">
        <f t="shared" ref="AA1574" si="5142">(N1574*V1571+O1574*U1571+P1574*V1574+Q1574*U1574)</f>
        <v>0</v>
      </c>
      <c r="AB1574" s="8"/>
      <c r="AC1574" s="37">
        <v>0</v>
      </c>
      <c r="AD1574" s="40">
        <f>-1/($AD$8*$B1571)</f>
        <v>-0.17954444444444442</v>
      </c>
      <c r="AE1574" s="39">
        <v>1</v>
      </c>
      <c r="AF1574" s="40">
        <v>0</v>
      </c>
      <c r="AH1574" s="37">
        <f>X1574*AC1571+Z1574*AC1574-Y1574*AD1571-AA1574*AD1574</f>
        <v>0</v>
      </c>
      <c r="AI1574" s="41">
        <f>(X1574*AD1571+Y1574*AC1571+Z1574*AD1574+AA1574*AC1574)</f>
        <v>-0.41060370671916546</v>
      </c>
      <c r="AJ1574" s="39">
        <f>X1574*AE1571+Z1574*AE1574-Y1574*AF1571-AA1574*AF1574</f>
        <v>0.93234655912111619</v>
      </c>
      <c r="AK1574" s="40">
        <f>(X1574*AF1571+Y1574*AE1571+Z1574*AF1574+AA1574*AE1574)</f>
        <v>0</v>
      </c>
      <c r="AL1574" s="8"/>
      <c r="AM1574" s="54">
        <f t="shared" ref="AM1574" si="5143">(180/PI())*ATAN(-1*(($AH1562*AI1571+AK1571+$AH$8*AI1574+AK1574)/($AH$8*AH1571+AJ1571+$AH$8*AH1574+AJ1574)))</f>
        <v>24.237450598834343</v>
      </c>
      <c r="AO1574" s="151">
        <f t="shared" ref="AO1574" si="5144">20*LOG(((($AH$8*AH1571+AJ1571-$AH$8*AH1574-AJ1574)^2+($AH$8*AI1571+AK1571-$AH$8*AI1574-AK1574)^2)/(($AH$8*AH1571+AJ1571+$AH$8*AH1574+AJ1574)^2+($AH$8*AI1571+AK1571+$AH$8*AI1574+AK1574)^2))^0.5)</f>
        <v>-33.849049142489378</v>
      </c>
      <c r="AP1574" s="149"/>
      <c r="AQ1574" s="44"/>
      <c r="AR1574" s="44"/>
      <c r="AS1574" s="44"/>
      <c r="AT1574" s="44"/>
    </row>
    <row r="1575" spans="2:46" ht="18.649999999999999" customHeight="1">
      <c r="AO1575" s="48"/>
    </row>
    <row r="1576" spans="2:46" ht="18.649999999999999" customHeight="1" thickBot="1">
      <c r="E1576" s="29" t="s">
        <v>9</v>
      </c>
      <c r="J1576" s="29" t="s">
        <v>10</v>
      </c>
      <c r="O1576" s="29" t="s">
        <v>11</v>
      </c>
      <c r="T1576" s="29" t="s">
        <v>12</v>
      </c>
      <c r="Y1576" s="29" t="s">
        <v>13</v>
      </c>
      <c r="AD1576" s="29" t="s">
        <v>12</v>
      </c>
      <c r="AI1576" s="29" t="s">
        <v>81</v>
      </c>
    </row>
    <row r="1577" spans="2:46" ht="18.649999999999999" customHeight="1" thickBot="1">
      <c r="B1577" s="28"/>
      <c r="D1577" s="227" t="s">
        <v>70</v>
      </c>
      <c r="E1577" s="228"/>
      <c r="F1577" s="229" t="s">
        <v>71</v>
      </c>
      <c r="G1577" s="230"/>
      <c r="H1577" s="203"/>
      <c r="I1577" s="231" t="s">
        <v>15</v>
      </c>
      <c r="J1577" s="232"/>
      <c r="K1577" s="233" t="s">
        <v>16</v>
      </c>
      <c r="L1577" s="234"/>
      <c r="M1577" s="30"/>
      <c r="N1577" s="231" t="s">
        <v>72</v>
      </c>
      <c r="O1577" s="232"/>
      <c r="P1577" s="233" t="s">
        <v>73</v>
      </c>
      <c r="Q1577" s="234"/>
      <c r="R1577" s="30"/>
      <c r="S1577" s="227" t="s">
        <v>74</v>
      </c>
      <c r="T1577" s="228"/>
      <c r="U1577" s="229" t="s">
        <v>75</v>
      </c>
      <c r="V1577" s="230"/>
      <c r="W1577" s="8"/>
      <c r="X1577" s="231" t="s">
        <v>76</v>
      </c>
      <c r="Y1577" s="232"/>
      <c r="Z1577" s="233" t="s">
        <v>77</v>
      </c>
      <c r="AA1577" s="234"/>
      <c r="AB1577" s="8"/>
      <c r="AC1577" s="231" t="s">
        <v>78</v>
      </c>
      <c r="AD1577" s="232"/>
      <c r="AE1577" s="233" t="s">
        <v>17</v>
      </c>
      <c r="AF1577" s="234"/>
      <c r="AG1577" s="8"/>
      <c r="AH1577" s="231" t="s">
        <v>79</v>
      </c>
      <c r="AI1577" s="232"/>
      <c r="AJ1577" s="233" t="s">
        <v>80</v>
      </c>
      <c r="AK1577" s="234"/>
      <c r="AL1577" s="8"/>
      <c r="AM1577" s="35" t="s">
        <v>82</v>
      </c>
      <c r="AO1577" s="147" t="s">
        <v>83</v>
      </c>
      <c r="AP1577" s="4"/>
      <c r="AQ1577" s="44"/>
      <c r="AR1577" s="44"/>
      <c r="AS1577" s="44"/>
      <c r="AT1577" s="44"/>
    </row>
    <row r="1578" spans="2:46" ht="18.649999999999999" customHeight="1" thickTop="1" thickBot="1">
      <c r="B1578" s="55">
        <v>4.5199999999999996</v>
      </c>
      <c r="D1578" s="37">
        <v>1</v>
      </c>
      <c r="E1578" s="38">
        <v>0</v>
      </c>
      <c r="F1578" s="39">
        <v>0</v>
      </c>
      <c r="G1578" s="40">
        <f t="shared" ref="G1578" si="5145">-1/($E$8*$B1578)</f>
        <v>-0.14141150442477876</v>
      </c>
      <c r="I1578" s="37">
        <v>1</v>
      </c>
      <c r="J1578" s="41">
        <v>0</v>
      </c>
      <c r="K1578" s="39">
        <v>0</v>
      </c>
      <c r="L1578" s="40">
        <v>0</v>
      </c>
      <c r="N1578" s="37">
        <f t="shared" ref="N1578" si="5146">D1578*I1578+F1578*I1581-E1578*J1578-G1578*J1581</f>
        <v>0.96576322951768456</v>
      </c>
      <c r="O1578" s="41">
        <f t="shared" ref="O1578" si="5147">(D1578*J1578+E1578*I1578+F1578*J1581+G1578*I1581)</f>
        <v>0</v>
      </c>
      <c r="P1578" s="39">
        <f t="shared" ref="P1578" si="5148">D1578*K1578+F1578*K1581-E1578*L1578-G1578*L1581</f>
        <v>0</v>
      </c>
      <c r="Q1578" s="40">
        <f t="shared" ref="Q1578" si="5149">(D1578*L1578+E1578*K1578+F1578*L1581+G1578*K1581)</f>
        <v>-0.14141150442477876</v>
      </c>
      <c r="S1578" s="37">
        <v>1</v>
      </c>
      <c r="T1578" s="38">
        <v>0</v>
      </c>
      <c r="U1578" s="39">
        <v>0</v>
      </c>
      <c r="V1578" s="40">
        <f t="shared" ref="V1578" si="5150">-1/($T$8*$B1578)</f>
        <v>-0.27694247787610615</v>
      </c>
      <c r="X1578" s="37">
        <f t="shared" ref="X1578" si="5151">N1578*S1578+P1578*S1581-O1578*T1578-Q1578*T1581</f>
        <v>0.96576322951768456</v>
      </c>
      <c r="Y1578" s="41">
        <f t="shared" ref="Y1578" si="5152">(N1578*T1578+O1578*S1578+P1578*T1581+Q1578*S1581)</f>
        <v>0</v>
      </c>
      <c r="Z1578" s="39">
        <f t="shared" ref="Z1578" si="5153">N1578*U1578+P1578*U1581-O1578*V1578-Q1578*V1581</f>
        <v>0</v>
      </c>
      <c r="AA1578" s="40">
        <f t="shared" ref="AA1578" si="5154">(N1578*V1578+O1578*U1578+P1578*V1581+Q1578*U1581)</f>
        <v>-0.408872366249037</v>
      </c>
      <c r="AB1578" s="8"/>
      <c r="AC1578" s="37">
        <v>1</v>
      </c>
      <c r="AD1578" s="38">
        <v>0</v>
      </c>
      <c r="AE1578" s="39">
        <v>0</v>
      </c>
      <c r="AF1578" s="40">
        <v>0</v>
      </c>
      <c r="AH1578" s="37">
        <f>X1578*AC1578+Z1578*AC1581-Y1578*AD1578-AA1578*AD1581</f>
        <v>0.8926772940506692</v>
      </c>
      <c r="AI1578" s="41">
        <f>(X1578*AD1578+Y1578*AC1578+Z1578*AD1581+AA1578*AC1581)</f>
        <v>0</v>
      </c>
      <c r="AJ1578" s="39">
        <f>X1578*AE1578+Z1578*AE1581-Y1578*AF1578-AA1578*AF1581</f>
        <v>0</v>
      </c>
      <c r="AK1578" s="40">
        <f>(X1578*AF1578+Y1578*AE1578+Z1578*AF1581+AA1578*AE1581)</f>
        <v>-0.408872366249037</v>
      </c>
      <c r="AL1578" s="8"/>
      <c r="AM1578" s="43">
        <f t="shared" ref="AM1578" si="5155">20*LOG((2*$AH$8)/(($AH$8*AH1578+AJ1578+$AH$8*AH1581+AJ1581)^2+($AH$8*AI1578+AK1578+$AH$8*AI1581+AK1581)^2)^0.5)</f>
        <v>-1.7606043506835981E-3</v>
      </c>
      <c r="AO1578" s="148">
        <f t="shared" ref="AO1578" si="5156">((AH1578^2+AI1578^2)/(AH1581^2+AI1581^2))^0.5</f>
        <v>2.1832670823901466</v>
      </c>
      <c r="AP1578" s="4"/>
      <c r="AQ1578" s="44"/>
      <c r="AR1578" s="44"/>
      <c r="AS1578" s="44"/>
      <c r="AT1578" s="44"/>
    </row>
    <row r="1579" spans="2:46" ht="18.649999999999999" customHeight="1" thickBot="1">
      <c r="D1579" s="45"/>
      <c r="G1579" s="46"/>
      <c r="I1579" s="45"/>
      <c r="L1579" s="46"/>
      <c r="N1579" s="45"/>
      <c r="Q1579" s="46"/>
      <c r="S1579" s="45"/>
      <c r="V1579" s="46"/>
      <c r="X1579" s="45"/>
      <c r="AA1579" s="46"/>
      <c r="AC1579" s="45"/>
      <c r="AF1579" s="46"/>
      <c r="AH1579" s="45"/>
      <c r="AK1579" s="46"/>
      <c r="AO1579" s="149"/>
      <c r="AP1579" s="149"/>
      <c r="AQ1579" s="44"/>
      <c r="AR1579" s="44"/>
      <c r="AS1579" s="44"/>
      <c r="AT1579" s="44"/>
    </row>
    <row r="1580" spans="2:46" ht="18.649999999999999" customHeight="1" thickBot="1">
      <c r="D1580" s="227" t="s">
        <v>70</v>
      </c>
      <c r="E1580" s="228"/>
      <c r="F1580" s="229" t="s">
        <v>71</v>
      </c>
      <c r="G1580" s="230"/>
      <c r="H1580" s="203"/>
      <c r="I1580" s="231" t="s">
        <v>15</v>
      </c>
      <c r="J1580" s="232"/>
      <c r="K1580" s="233" t="s">
        <v>16</v>
      </c>
      <c r="L1580" s="234"/>
      <c r="M1580" s="30"/>
      <c r="N1580" s="231" t="s">
        <v>72</v>
      </c>
      <c r="O1580" s="232"/>
      <c r="P1580" s="233" t="s">
        <v>73</v>
      </c>
      <c r="Q1580" s="234"/>
      <c r="R1580" s="30"/>
      <c r="S1580" s="227" t="s">
        <v>74</v>
      </c>
      <c r="T1580" s="228"/>
      <c r="U1580" s="229" t="s">
        <v>75</v>
      </c>
      <c r="V1580" s="230"/>
      <c r="W1580" s="8"/>
      <c r="X1580" s="231" t="s">
        <v>76</v>
      </c>
      <c r="Y1580" s="232"/>
      <c r="Z1580" s="233" t="s">
        <v>77</v>
      </c>
      <c r="AA1580" s="234"/>
      <c r="AB1580" s="8"/>
      <c r="AC1580" s="231" t="s">
        <v>78</v>
      </c>
      <c r="AD1580" s="232"/>
      <c r="AE1580" s="233" t="s">
        <v>17</v>
      </c>
      <c r="AF1580" s="234"/>
      <c r="AG1580" s="8"/>
      <c r="AH1580" s="231" t="s">
        <v>79</v>
      </c>
      <c r="AI1580" s="232"/>
      <c r="AJ1580" s="233" t="s">
        <v>80</v>
      </c>
      <c r="AK1580" s="234"/>
      <c r="AL1580" s="8"/>
      <c r="AM1580" s="52" t="s">
        <v>84</v>
      </c>
      <c r="AO1580" s="150" t="s">
        <v>85</v>
      </c>
      <c r="AP1580" s="149"/>
      <c r="AQ1580" s="44"/>
      <c r="AR1580" s="44"/>
      <c r="AS1580" s="44"/>
      <c r="AT1580" s="44"/>
    </row>
    <row r="1581" spans="2:46" ht="18.649999999999999" customHeight="1" thickTop="1" thickBot="1">
      <c r="D1581" s="37">
        <v>0</v>
      </c>
      <c r="E1581" s="41">
        <v>0</v>
      </c>
      <c r="F1581" s="39">
        <v>1</v>
      </c>
      <c r="G1581" s="40">
        <v>0</v>
      </c>
      <c r="I1581" s="37">
        <v>0</v>
      </c>
      <c r="J1581" s="41">
        <f t="shared" ref="J1581" si="5157">IF(0=(1-$J$8*$K$8*$B1578^2),10^14,$B1578*$K$8/(1-$J$8*$K$8*$B1578^2))</f>
        <v>-0.24210739162687508</v>
      </c>
      <c r="K1581" s="39">
        <v>1</v>
      </c>
      <c r="L1581" s="40">
        <v>0</v>
      </c>
      <c r="N1581" s="37">
        <f t="shared" ref="N1581" si="5158">D1581*I1578+F1581*I1581-E1581*J1578-G1581*J1581</f>
        <v>0</v>
      </c>
      <c r="O1581" s="41">
        <f t="shared" ref="O1581" si="5159">(D1581*J1578+E1581*I1578+F1581*J1581+G1581*I1581)</f>
        <v>-0.24210739162687508</v>
      </c>
      <c r="P1581" s="39">
        <f t="shared" ref="P1581" si="5160">D1581*K1578+F1581*K1581-E1581*L1578-G1581*L1581</f>
        <v>1</v>
      </c>
      <c r="Q1581" s="40">
        <f t="shared" ref="Q1581" si="5161">(D1581*L1578+E1581*K1578+F1581*L1581+G1581*K1581)</f>
        <v>0</v>
      </c>
      <c r="S1581" s="37">
        <v>0</v>
      </c>
      <c r="T1581" s="41">
        <v>0</v>
      </c>
      <c r="U1581" s="39">
        <v>1</v>
      </c>
      <c r="V1581" s="40">
        <v>0</v>
      </c>
      <c r="X1581" s="37">
        <f t="shared" ref="X1581" si="5162">N1581*S1578+P1581*S1581-O1581*T1578-Q1581*T1581</f>
        <v>0</v>
      </c>
      <c r="Y1581" s="41">
        <f t="shared" ref="Y1581" si="5163">(N1581*T1578+O1581*S1578+P1581*T1581+Q1581*S1581)</f>
        <v>-0.24210739162687508</v>
      </c>
      <c r="Z1581" s="39">
        <f t="shared" ref="Z1581" si="5164">N1581*U1578+P1581*U1581-O1581*V1578-Q1581*V1581</f>
        <v>0.93295017905073241</v>
      </c>
      <c r="AA1581" s="40">
        <f t="shared" ref="AA1581" si="5165">(N1581*V1578+O1581*U1578+P1581*V1581+Q1581*U1581)</f>
        <v>0</v>
      </c>
      <c r="AB1581" s="8"/>
      <c r="AC1581" s="37">
        <v>0</v>
      </c>
      <c r="AD1581" s="40">
        <f>-1/($AD$8*$B1578)</f>
        <v>-0.17875000000000002</v>
      </c>
      <c r="AE1581" s="39">
        <v>1</v>
      </c>
      <c r="AF1581" s="40">
        <v>0</v>
      </c>
      <c r="AH1581" s="37">
        <f>X1581*AC1578+Z1581*AC1581-Y1581*AD1578-AA1581*AD1581</f>
        <v>0</v>
      </c>
      <c r="AI1581" s="41">
        <f>(X1581*AD1578+Y1581*AC1578+Z1581*AD1581+AA1581*AC1581)</f>
        <v>-0.40887223613219353</v>
      </c>
      <c r="AJ1581" s="39">
        <f>X1581*AE1578+Z1581*AE1581-Y1581*AF1578-AA1581*AF1581</f>
        <v>0.93295017905073241</v>
      </c>
      <c r="AK1581" s="40">
        <f>(X1581*AF1578+Y1581*AE1578+Z1581*AF1581+AA1581*AE1581)</f>
        <v>0</v>
      </c>
      <c r="AL1581" s="8"/>
      <c r="AM1581" s="54">
        <f t="shared" ref="AM1581" si="5166">(180/PI())*ATAN(-1*(($AH1569*AI1578+AK1578+$AH$8*AI1581+AK1581)/($AH$8*AH1578+AJ1578+$AH$8*AH1581+AJ1581)))</f>
        <v>24.128811494764303</v>
      </c>
      <c r="AO1581" s="151">
        <f t="shared" ref="AO1581" si="5167">20*LOG(((($AH$8*AH1578+AJ1578-$AH$8*AH1581-AJ1581)^2+($AH$8*AI1578+AK1578-$AH$8*AI1581-AK1581)^2)/(($AH$8*AH1578+AJ1578+$AH$8*AH1581+AJ1581)^2+($AH$8*AI1578+AK1578+$AH$8*AI1581+AK1581)^2))^0.5)</f>
        <v>-33.92210567824057</v>
      </c>
      <c r="AP1581" s="149"/>
      <c r="AQ1581" s="44"/>
      <c r="AR1581" s="44"/>
      <c r="AS1581" s="44"/>
      <c r="AT1581" s="44"/>
    </row>
    <row r="1582" spans="2:46" ht="18.649999999999999" customHeight="1">
      <c r="AO1582" s="48"/>
    </row>
    <row r="1583" spans="2:46" ht="18.649999999999999" customHeight="1" thickBot="1">
      <c r="E1583" s="29" t="s">
        <v>9</v>
      </c>
      <c r="J1583" s="29" t="s">
        <v>10</v>
      </c>
      <c r="O1583" s="29" t="s">
        <v>11</v>
      </c>
      <c r="T1583" s="29" t="s">
        <v>12</v>
      </c>
      <c r="Y1583" s="29" t="s">
        <v>13</v>
      </c>
      <c r="AD1583" s="29" t="s">
        <v>12</v>
      </c>
      <c r="AI1583" s="29" t="s">
        <v>81</v>
      </c>
    </row>
    <row r="1584" spans="2:46" ht="18.649999999999999" customHeight="1" thickBot="1">
      <c r="B1584" s="28"/>
      <c r="D1584" s="227" t="s">
        <v>70</v>
      </c>
      <c r="E1584" s="228"/>
      <c r="F1584" s="229" t="s">
        <v>71</v>
      </c>
      <c r="G1584" s="230"/>
      <c r="H1584" s="203"/>
      <c r="I1584" s="231" t="s">
        <v>15</v>
      </c>
      <c r="J1584" s="232"/>
      <c r="K1584" s="233" t="s">
        <v>16</v>
      </c>
      <c r="L1584" s="234"/>
      <c r="M1584" s="30"/>
      <c r="N1584" s="231" t="s">
        <v>72</v>
      </c>
      <c r="O1584" s="232"/>
      <c r="P1584" s="233" t="s">
        <v>73</v>
      </c>
      <c r="Q1584" s="234"/>
      <c r="R1584" s="30"/>
      <c r="S1584" s="227" t="s">
        <v>74</v>
      </c>
      <c r="T1584" s="228"/>
      <c r="U1584" s="229" t="s">
        <v>75</v>
      </c>
      <c r="V1584" s="230"/>
      <c r="W1584" s="8"/>
      <c r="X1584" s="231" t="s">
        <v>76</v>
      </c>
      <c r="Y1584" s="232"/>
      <c r="Z1584" s="233" t="s">
        <v>77</v>
      </c>
      <c r="AA1584" s="234"/>
      <c r="AB1584" s="8"/>
      <c r="AC1584" s="231" t="s">
        <v>78</v>
      </c>
      <c r="AD1584" s="232"/>
      <c r="AE1584" s="233" t="s">
        <v>17</v>
      </c>
      <c r="AF1584" s="234"/>
      <c r="AG1584" s="8"/>
      <c r="AH1584" s="231" t="s">
        <v>79</v>
      </c>
      <c r="AI1584" s="232"/>
      <c r="AJ1584" s="233" t="s">
        <v>80</v>
      </c>
      <c r="AK1584" s="234"/>
      <c r="AL1584" s="8"/>
      <c r="AM1584" s="35" t="s">
        <v>82</v>
      </c>
      <c r="AO1584" s="147" t="s">
        <v>83</v>
      </c>
      <c r="AP1584" s="4"/>
      <c r="AQ1584" s="44"/>
      <c r="AR1584" s="44"/>
      <c r="AS1584" s="44"/>
      <c r="AT1584" s="44"/>
    </row>
    <row r="1585" spans="2:46" ht="18.649999999999999" customHeight="1" thickTop="1" thickBot="1">
      <c r="B1585" s="55">
        <v>4.54</v>
      </c>
      <c r="D1585" s="37">
        <v>1</v>
      </c>
      <c r="E1585" s="38">
        <v>0</v>
      </c>
      <c r="F1585" s="39">
        <v>0</v>
      </c>
      <c r="G1585" s="40">
        <f t="shared" ref="G1585" si="5168">-1/($E$8*$B1585)</f>
        <v>-0.14078854625550657</v>
      </c>
      <c r="I1585" s="37">
        <v>1</v>
      </c>
      <c r="J1585" s="41">
        <v>0</v>
      </c>
      <c r="K1585" s="39">
        <v>0</v>
      </c>
      <c r="L1585" s="40">
        <v>0</v>
      </c>
      <c r="N1585" s="37">
        <f t="shared" ref="N1585" si="5169">D1585*I1585+F1585*I1588-E1585*J1585-G1585*J1588</f>
        <v>0.96606732740808776</v>
      </c>
      <c r="O1585" s="41">
        <f t="shared" ref="O1585" si="5170">(D1585*J1585+E1585*I1585+F1585*J1588+G1585*I1588)</f>
        <v>0</v>
      </c>
      <c r="P1585" s="39">
        <f t="shared" ref="P1585" si="5171">D1585*K1585+F1585*K1588-E1585*L1585-G1585*L1588</f>
        <v>0</v>
      </c>
      <c r="Q1585" s="40">
        <f t="shared" ref="Q1585" si="5172">(D1585*L1585+E1585*K1585+F1585*L1588+G1585*K1588)</f>
        <v>-0.14078854625550657</v>
      </c>
      <c r="S1585" s="37">
        <v>1</v>
      </c>
      <c r="T1585" s="38">
        <v>0</v>
      </c>
      <c r="U1585" s="39">
        <v>0</v>
      </c>
      <c r="V1585" s="40">
        <f t="shared" ref="V1585" si="5173">-1/($T$8*$B1585)</f>
        <v>-0.27572246696035241</v>
      </c>
      <c r="X1585" s="37">
        <f t="shared" ref="X1585" si="5174">N1585*S1585+P1585*S1588-O1585*T1585-Q1585*T1588</f>
        <v>0.96606732740808776</v>
      </c>
      <c r="Y1585" s="41">
        <f t="shared" ref="Y1585" si="5175">(N1585*T1585+O1585*S1585+P1585*T1588+Q1585*S1588)</f>
        <v>0</v>
      </c>
      <c r="Z1585" s="39">
        <f t="shared" ref="Z1585" si="5176">N1585*U1585+P1585*U1588-O1585*V1585-Q1585*V1588</f>
        <v>0</v>
      </c>
      <c r="AA1585" s="40">
        <f t="shared" ref="AA1585" si="5177">(N1585*V1585+O1585*U1585+P1585*V1588+Q1585*U1588)</f>
        <v>-0.40715501301825902</v>
      </c>
      <c r="AB1585" s="8"/>
      <c r="AC1585" s="37">
        <v>1</v>
      </c>
      <c r="AD1585" s="38">
        <v>0</v>
      </c>
      <c r="AE1585" s="39">
        <v>0</v>
      </c>
      <c r="AF1585" s="40">
        <v>0</v>
      </c>
      <c r="AH1585" s="37">
        <f>X1585*AC1585+Z1585*AC1588-Y1585*AD1585-AA1585*AD1588</f>
        <v>0.89360898098339558</v>
      </c>
      <c r="AI1585" s="41">
        <f>(X1585*AD1585+Y1585*AC1585+Z1585*AD1588+AA1585*AC1588)</f>
        <v>0</v>
      </c>
      <c r="AJ1585" s="39">
        <f>X1585*AE1585+Z1585*AE1588-Y1585*AF1585-AA1585*AF1588</f>
        <v>0</v>
      </c>
      <c r="AK1585" s="40">
        <f>(X1585*AF1585+Y1585*AE1585+Z1585*AF1588+AA1585*AE1588)</f>
        <v>-0.40715501301825902</v>
      </c>
      <c r="AL1585" s="8"/>
      <c r="AM1585" s="43">
        <f t="shared" ref="AM1585" si="5178">20*LOG((2*$AH$8)/(($AH$8*AH1585+AJ1585+$AH$8*AH1588+AJ1588)^2+($AH$8*AI1585+AK1585+$AH$8*AI1588+AK1588)^2)^0.5)</f>
        <v>-1.731343128057197E-3</v>
      </c>
      <c r="AO1585" s="148">
        <f t="shared" ref="AO1585" si="5179">((AH1585^2+AI1585^2)/(AH1588^2+AI1588^2))^0.5</f>
        <v>2.1947642401635021</v>
      </c>
      <c r="AP1585" s="4"/>
      <c r="AQ1585" s="44"/>
      <c r="AR1585" s="44"/>
      <c r="AS1585" s="44"/>
      <c r="AT1585" s="44"/>
    </row>
    <row r="1586" spans="2:46" ht="18.649999999999999" customHeight="1" thickBot="1">
      <c r="D1586" s="45"/>
      <c r="G1586" s="46"/>
      <c r="I1586" s="45"/>
      <c r="L1586" s="46"/>
      <c r="N1586" s="45"/>
      <c r="Q1586" s="46"/>
      <c r="S1586" s="45"/>
      <c r="V1586" s="46"/>
      <c r="X1586" s="45"/>
      <c r="AA1586" s="46"/>
      <c r="AC1586" s="45"/>
      <c r="AF1586" s="46"/>
      <c r="AH1586" s="45"/>
      <c r="AK1586" s="46"/>
      <c r="AO1586" s="149"/>
      <c r="AP1586" s="149"/>
      <c r="AQ1586" s="44"/>
      <c r="AR1586" s="44"/>
      <c r="AS1586" s="44"/>
      <c r="AT1586" s="44"/>
    </row>
    <row r="1587" spans="2:46" ht="18.649999999999999" customHeight="1" thickBot="1">
      <c r="D1587" s="227" t="s">
        <v>70</v>
      </c>
      <c r="E1587" s="228"/>
      <c r="F1587" s="229" t="s">
        <v>71</v>
      </c>
      <c r="G1587" s="230"/>
      <c r="H1587" s="203"/>
      <c r="I1587" s="231" t="s">
        <v>15</v>
      </c>
      <c r="J1587" s="232"/>
      <c r="K1587" s="233" t="s">
        <v>16</v>
      </c>
      <c r="L1587" s="234"/>
      <c r="M1587" s="30"/>
      <c r="N1587" s="231" t="s">
        <v>72</v>
      </c>
      <c r="O1587" s="232"/>
      <c r="P1587" s="233" t="s">
        <v>73</v>
      </c>
      <c r="Q1587" s="234"/>
      <c r="R1587" s="30"/>
      <c r="S1587" s="227" t="s">
        <v>74</v>
      </c>
      <c r="T1587" s="228"/>
      <c r="U1587" s="229" t="s">
        <v>75</v>
      </c>
      <c r="V1587" s="230"/>
      <c r="W1587" s="8"/>
      <c r="X1587" s="231" t="s">
        <v>76</v>
      </c>
      <c r="Y1587" s="232"/>
      <c r="Z1587" s="233" t="s">
        <v>77</v>
      </c>
      <c r="AA1587" s="234"/>
      <c r="AB1587" s="8"/>
      <c r="AC1587" s="231" t="s">
        <v>78</v>
      </c>
      <c r="AD1587" s="232"/>
      <c r="AE1587" s="233" t="s">
        <v>17</v>
      </c>
      <c r="AF1587" s="234"/>
      <c r="AG1587" s="8"/>
      <c r="AH1587" s="231" t="s">
        <v>79</v>
      </c>
      <c r="AI1587" s="232"/>
      <c r="AJ1587" s="233" t="s">
        <v>80</v>
      </c>
      <c r="AK1587" s="234"/>
      <c r="AL1587" s="8"/>
      <c r="AM1587" s="52" t="s">
        <v>84</v>
      </c>
      <c r="AO1587" s="150" t="s">
        <v>85</v>
      </c>
      <c r="AP1587" s="149"/>
      <c r="AQ1587" s="44"/>
      <c r="AR1587" s="44"/>
      <c r="AS1587" s="44"/>
      <c r="AT1587" s="44"/>
    </row>
    <row r="1588" spans="2:46" ht="18.649999999999999" customHeight="1" thickTop="1" thickBot="1">
      <c r="D1588" s="37">
        <v>0</v>
      </c>
      <c r="E1588" s="41">
        <v>0</v>
      </c>
      <c r="F1588" s="39">
        <v>1</v>
      </c>
      <c r="G1588" s="40">
        <v>0</v>
      </c>
      <c r="I1588" s="37">
        <v>0</v>
      </c>
      <c r="J1588" s="41">
        <f t="shared" ref="J1588" si="5180">IF(0=(1-$J$8*$K$8*$B1585^2),10^14,$B1585*$K$8/(1-$J$8*$K$8*$B1585^2))</f>
        <v>-0.2410187014100594</v>
      </c>
      <c r="K1588" s="39">
        <v>1</v>
      </c>
      <c r="L1588" s="40">
        <v>0</v>
      </c>
      <c r="N1588" s="37">
        <f t="shared" ref="N1588" si="5181">D1588*I1585+F1588*I1588-E1588*J1585-G1588*J1588</f>
        <v>0</v>
      </c>
      <c r="O1588" s="41">
        <f t="shared" ref="O1588" si="5182">(D1588*J1585+E1588*I1585+F1588*J1588+G1588*I1588)</f>
        <v>-0.2410187014100594</v>
      </c>
      <c r="P1588" s="39">
        <f t="shared" ref="P1588" si="5183">D1588*K1585+F1588*K1588-E1588*L1585-G1588*L1588</f>
        <v>1</v>
      </c>
      <c r="Q1588" s="40">
        <f t="shared" ref="Q1588" si="5184">(D1588*L1585+E1588*K1585+F1588*L1588+G1588*K1588)</f>
        <v>0</v>
      </c>
      <c r="S1588" s="37">
        <v>0</v>
      </c>
      <c r="T1588" s="41">
        <v>0</v>
      </c>
      <c r="U1588" s="39">
        <v>1</v>
      </c>
      <c r="V1588" s="40">
        <v>0</v>
      </c>
      <c r="X1588" s="37">
        <f t="shared" ref="X1588" si="5185">N1588*S1585+P1588*S1588-O1588*T1585-Q1588*T1588</f>
        <v>0</v>
      </c>
      <c r="Y1588" s="41">
        <f t="shared" ref="Y1588" si="5186">(N1588*T1585+O1588*S1585+P1588*T1588+Q1588*S1588)</f>
        <v>-0.2410187014100594</v>
      </c>
      <c r="Z1588" s="39">
        <f t="shared" ref="Z1588" si="5187">N1588*U1585+P1588*U1588-O1588*V1585-Q1588*V1588</f>
        <v>0.93354572906363786</v>
      </c>
      <c r="AA1588" s="40">
        <f t="shared" ref="AA1588" si="5188">(N1588*V1585+O1588*U1585+P1588*V1588+Q1588*U1588)</f>
        <v>0</v>
      </c>
      <c r="AB1588" s="8"/>
      <c r="AC1588" s="37">
        <v>0</v>
      </c>
      <c r="AD1588" s="40">
        <f>-1/($AD$8*$B1585)</f>
        <v>-0.17796255506607928</v>
      </c>
      <c r="AE1588" s="39">
        <v>1</v>
      </c>
      <c r="AF1588" s="40">
        <v>0</v>
      </c>
      <c r="AH1588" s="37">
        <f>X1588*AC1585+Z1588*AC1588-Y1588*AD1585-AA1588*AD1588</f>
        <v>0</v>
      </c>
      <c r="AI1588" s="41">
        <f>(X1588*AD1585+Y1588*AC1585+Z1588*AD1588+AA1588*AC1588)</f>
        <v>-0.40715488462525018</v>
      </c>
      <c r="AJ1588" s="39">
        <f>X1588*AE1585+Z1588*AE1588-Y1588*AF1585-AA1588*AF1588</f>
        <v>0.93354572906363786</v>
      </c>
      <c r="AK1588" s="40">
        <f>(X1588*AF1585+Y1588*AE1585+Z1588*AF1588+AA1588*AE1588)</f>
        <v>0</v>
      </c>
      <c r="AL1588" s="8"/>
      <c r="AM1588" s="54">
        <f t="shared" ref="AM1588" si="5189">(180/PI())*ATAN(-1*(($AH1576*AI1585+AK1585+$AH$8*AI1588+AK1588)/($AH$8*AH1585+AJ1585+$AH$8*AH1588+AJ1588)))</f>
        <v>24.021147523326739</v>
      </c>
      <c r="AO1588" s="151">
        <f t="shared" ref="AO1588" si="5190">20*LOG(((($AH$8*AH1585+AJ1585-$AH$8*AH1588-AJ1588)^2+($AH$8*AI1585+AK1585-$AH$8*AI1588-AK1588)^2)/(($AH$8*AH1585+AJ1585+$AH$8*AH1588+AJ1588)^2+($AH$8*AI1585+AK1585+$AH$8*AI1588+AK1588)^2))^0.5)</f>
        <v>-33.994877280673592</v>
      </c>
      <c r="AP1588" s="149"/>
      <c r="AQ1588" s="44"/>
      <c r="AR1588" s="44"/>
      <c r="AS1588" s="44"/>
      <c r="AT1588" s="44"/>
    </row>
    <row r="1589" spans="2:46" ht="18.649999999999999" customHeight="1">
      <c r="AO1589" s="48"/>
    </row>
    <row r="1590" spans="2:46" ht="18.649999999999999" customHeight="1" thickBot="1">
      <c r="E1590" s="29" t="s">
        <v>9</v>
      </c>
      <c r="J1590" s="29" t="s">
        <v>10</v>
      </c>
      <c r="O1590" s="29" t="s">
        <v>11</v>
      </c>
      <c r="T1590" s="29" t="s">
        <v>12</v>
      </c>
      <c r="Y1590" s="29" t="s">
        <v>13</v>
      </c>
      <c r="AD1590" s="29" t="s">
        <v>12</v>
      </c>
      <c r="AI1590" s="29" t="s">
        <v>81</v>
      </c>
    </row>
    <row r="1591" spans="2:46" ht="18.649999999999999" customHeight="1" thickBot="1">
      <c r="B1591" s="28"/>
      <c r="D1591" s="227" t="s">
        <v>70</v>
      </c>
      <c r="E1591" s="228"/>
      <c r="F1591" s="229" t="s">
        <v>71</v>
      </c>
      <c r="G1591" s="230"/>
      <c r="H1591" s="203"/>
      <c r="I1591" s="231" t="s">
        <v>15</v>
      </c>
      <c r="J1591" s="232"/>
      <c r="K1591" s="233" t="s">
        <v>16</v>
      </c>
      <c r="L1591" s="234"/>
      <c r="M1591" s="30"/>
      <c r="N1591" s="231" t="s">
        <v>72</v>
      </c>
      <c r="O1591" s="232"/>
      <c r="P1591" s="233" t="s">
        <v>73</v>
      </c>
      <c r="Q1591" s="234"/>
      <c r="R1591" s="30"/>
      <c r="S1591" s="227" t="s">
        <v>74</v>
      </c>
      <c r="T1591" s="228"/>
      <c r="U1591" s="229" t="s">
        <v>75</v>
      </c>
      <c r="V1591" s="230"/>
      <c r="W1591" s="8"/>
      <c r="X1591" s="231" t="s">
        <v>76</v>
      </c>
      <c r="Y1591" s="232"/>
      <c r="Z1591" s="233" t="s">
        <v>77</v>
      </c>
      <c r="AA1591" s="234"/>
      <c r="AB1591" s="8"/>
      <c r="AC1591" s="231" t="s">
        <v>78</v>
      </c>
      <c r="AD1591" s="232"/>
      <c r="AE1591" s="233" t="s">
        <v>17</v>
      </c>
      <c r="AF1591" s="234"/>
      <c r="AG1591" s="8"/>
      <c r="AH1591" s="231" t="s">
        <v>79</v>
      </c>
      <c r="AI1591" s="232"/>
      <c r="AJ1591" s="233" t="s">
        <v>80</v>
      </c>
      <c r="AK1591" s="234"/>
      <c r="AL1591" s="8"/>
      <c r="AM1591" s="35" t="s">
        <v>82</v>
      </c>
      <c r="AO1591" s="147" t="s">
        <v>83</v>
      </c>
      <c r="AP1591" s="4"/>
      <c r="AQ1591" s="44"/>
      <c r="AR1591" s="44"/>
      <c r="AS1591" s="44"/>
      <c r="AT1591" s="44"/>
    </row>
    <row r="1592" spans="2:46" ht="18.649999999999999" customHeight="1" thickTop="1" thickBot="1">
      <c r="B1592" s="55">
        <v>4.5599999999999996</v>
      </c>
      <c r="D1592" s="37">
        <v>1</v>
      </c>
      <c r="E1592" s="38">
        <v>0</v>
      </c>
      <c r="F1592" s="39">
        <v>0</v>
      </c>
      <c r="G1592" s="40">
        <f t="shared" ref="G1592" si="5191">-1/($E$8*$B1592)</f>
        <v>-0.14017105263157895</v>
      </c>
      <c r="I1592" s="37">
        <v>1</v>
      </c>
      <c r="J1592" s="41">
        <v>0</v>
      </c>
      <c r="K1592" s="39">
        <v>0</v>
      </c>
      <c r="L1592" s="40">
        <v>0</v>
      </c>
      <c r="N1592" s="37">
        <f t="shared" ref="N1592" si="5192">D1592*I1592+F1592*I1595-E1592*J1592-G1592*J1595</f>
        <v>0.96636737803355111</v>
      </c>
      <c r="O1592" s="41">
        <f t="shared" ref="O1592" si="5193">(D1592*J1592+E1592*I1592+F1592*J1595+G1592*I1595)</f>
        <v>0</v>
      </c>
      <c r="P1592" s="39">
        <f t="shared" ref="P1592" si="5194">D1592*K1592+F1592*K1595-E1592*L1592-G1592*L1595</f>
        <v>0</v>
      </c>
      <c r="Q1592" s="40">
        <f t="shared" ref="Q1592" si="5195">(D1592*L1592+E1592*K1592+F1592*L1595+G1592*K1595)</f>
        <v>-0.14017105263157895</v>
      </c>
      <c r="S1592" s="37">
        <v>1</v>
      </c>
      <c r="T1592" s="38">
        <v>0</v>
      </c>
      <c r="U1592" s="39">
        <v>0</v>
      </c>
      <c r="V1592" s="40">
        <f t="shared" ref="V1592" si="5196">-1/($T$8*$B1592)</f>
        <v>-0.27451315789473685</v>
      </c>
      <c r="X1592" s="37">
        <f t="shared" ref="X1592" si="5197">N1592*S1592+P1592*S1595-O1592*T1592-Q1592*T1595</f>
        <v>0.96636737803355111</v>
      </c>
      <c r="Y1592" s="41">
        <f t="shared" ref="Y1592" si="5198">(N1592*T1592+O1592*S1592+P1592*T1595+Q1592*S1595)</f>
        <v>0</v>
      </c>
      <c r="Z1592" s="39">
        <f t="shared" ref="Z1592" si="5199">N1592*U1592+P1592*U1595-O1592*V1592-Q1592*V1595</f>
        <v>0</v>
      </c>
      <c r="AA1592" s="40">
        <f t="shared" ref="AA1592" si="5200">(N1592*V1592+O1592*U1592+P1592*V1595+Q1592*U1595)</f>
        <v>-0.40545161326202606</v>
      </c>
      <c r="AB1592" s="8"/>
      <c r="AC1592" s="37">
        <v>1</v>
      </c>
      <c r="AD1592" s="38">
        <v>0</v>
      </c>
      <c r="AE1592" s="39">
        <v>0</v>
      </c>
      <c r="AF1592" s="40">
        <v>0</v>
      </c>
      <c r="AH1592" s="37">
        <f>X1592*AC1592+Z1592*AC1595-Y1592*AD1592-AA1592*AD1595</f>
        <v>0.89452864317937264</v>
      </c>
      <c r="AI1592" s="41">
        <f>(X1592*AD1592+Y1592*AC1592+Z1592*AD1595+AA1592*AC1595)</f>
        <v>0</v>
      </c>
      <c r="AJ1592" s="39">
        <f>X1592*AE1592+Z1592*AE1595-Y1592*AF1592-AA1592*AF1595</f>
        <v>0</v>
      </c>
      <c r="AK1592" s="40">
        <f>(X1592*AF1592+Y1592*AE1592+Z1592*AF1595+AA1592*AE1595)</f>
        <v>-0.40545161326202606</v>
      </c>
      <c r="AL1592" s="8"/>
      <c r="AM1592" s="43">
        <f t="shared" ref="AM1592" si="5201">20*LOG((2*$AH$8)/(($AH$8*AH1592+AJ1592+$AH$8*AH1595+AJ1595)^2+($AH$8*AI1592+AK1592+$AH$8*AI1595+AK1595)^2)^0.5)</f>
        <v>-1.7026792802305548E-3</v>
      </c>
      <c r="AO1592" s="148">
        <f t="shared" ref="AO1592" si="5202">((AH1592^2+AI1592^2)/(AH1595^2+AI1595^2))^0.5</f>
        <v>2.2062532086474853</v>
      </c>
      <c r="AP1592" s="4"/>
      <c r="AQ1592" s="44"/>
      <c r="AR1592" s="44"/>
      <c r="AS1592" s="44"/>
      <c r="AT1592" s="44"/>
    </row>
    <row r="1593" spans="2:46" ht="18.649999999999999" customHeight="1" thickBot="1">
      <c r="D1593" s="45"/>
      <c r="G1593" s="46"/>
      <c r="I1593" s="45"/>
      <c r="L1593" s="46"/>
      <c r="N1593" s="45"/>
      <c r="Q1593" s="46"/>
      <c r="S1593" s="45"/>
      <c r="V1593" s="46"/>
      <c r="X1593" s="45"/>
      <c r="AA1593" s="46"/>
      <c r="AC1593" s="45"/>
      <c r="AF1593" s="46"/>
      <c r="AH1593" s="45"/>
      <c r="AK1593" s="46"/>
      <c r="AO1593" s="149"/>
      <c r="AP1593" s="149"/>
      <c r="AQ1593" s="44"/>
      <c r="AR1593" s="44"/>
      <c r="AS1593" s="44"/>
      <c r="AT1593" s="44"/>
    </row>
    <row r="1594" spans="2:46" ht="18.649999999999999" customHeight="1" thickBot="1">
      <c r="D1594" s="227" t="s">
        <v>70</v>
      </c>
      <c r="E1594" s="228"/>
      <c r="F1594" s="229" t="s">
        <v>71</v>
      </c>
      <c r="G1594" s="230"/>
      <c r="H1594" s="203"/>
      <c r="I1594" s="231" t="s">
        <v>15</v>
      </c>
      <c r="J1594" s="232"/>
      <c r="K1594" s="233" t="s">
        <v>16</v>
      </c>
      <c r="L1594" s="234"/>
      <c r="M1594" s="30"/>
      <c r="N1594" s="231" t="s">
        <v>72</v>
      </c>
      <c r="O1594" s="232"/>
      <c r="P1594" s="233" t="s">
        <v>73</v>
      </c>
      <c r="Q1594" s="234"/>
      <c r="R1594" s="30"/>
      <c r="S1594" s="227" t="s">
        <v>74</v>
      </c>
      <c r="T1594" s="228"/>
      <c r="U1594" s="229" t="s">
        <v>75</v>
      </c>
      <c r="V1594" s="230"/>
      <c r="W1594" s="8"/>
      <c r="X1594" s="231" t="s">
        <v>76</v>
      </c>
      <c r="Y1594" s="232"/>
      <c r="Z1594" s="233" t="s">
        <v>77</v>
      </c>
      <c r="AA1594" s="234"/>
      <c r="AB1594" s="8"/>
      <c r="AC1594" s="231" t="s">
        <v>78</v>
      </c>
      <c r="AD1594" s="232"/>
      <c r="AE1594" s="233" t="s">
        <v>17</v>
      </c>
      <c r="AF1594" s="234"/>
      <c r="AG1594" s="8"/>
      <c r="AH1594" s="231" t="s">
        <v>79</v>
      </c>
      <c r="AI1594" s="232"/>
      <c r="AJ1594" s="233" t="s">
        <v>80</v>
      </c>
      <c r="AK1594" s="234"/>
      <c r="AL1594" s="8"/>
      <c r="AM1594" s="52" t="s">
        <v>84</v>
      </c>
      <c r="AO1594" s="150" t="s">
        <v>85</v>
      </c>
      <c r="AP1594" s="149"/>
      <c r="AQ1594" s="44"/>
      <c r="AR1594" s="44"/>
      <c r="AS1594" s="44"/>
      <c r="AT1594" s="44"/>
    </row>
    <row r="1595" spans="2:46" ht="18.649999999999999" customHeight="1" thickTop="1" thickBot="1">
      <c r="D1595" s="37">
        <v>0</v>
      </c>
      <c r="E1595" s="41">
        <v>0</v>
      </c>
      <c r="F1595" s="39">
        <v>1</v>
      </c>
      <c r="G1595" s="40">
        <v>0</v>
      </c>
      <c r="I1595" s="37">
        <v>0</v>
      </c>
      <c r="J1595" s="41">
        <f t="shared" ref="J1595" si="5203">IF(0=(1-$J$8*$K$8*$B1592^2),10^14,$B1592*$K$8/(1-$J$8*$K$8*$B1592^2))</f>
        <v>-0.23993985444946198</v>
      </c>
      <c r="K1595" s="39">
        <v>1</v>
      </c>
      <c r="L1595" s="40">
        <v>0</v>
      </c>
      <c r="N1595" s="37">
        <f t="shared" ref="N1595" si="5204">D1595*I1592+F1595*I1595-E1595*J1592-G1595*J1595</f>
        <v>0</v>
      </c>
      <c r="O1595" s="41">
        <f t="shared" ref="O1595" si="5205">(D1595*J1592+E1595*I1592+F1595*J1595+G1595*I1595)</f>
        <v>-0.23993985444946198</v>
      </c>
      <c r="P1595" s="39">
        <f t="shared" ref="P1595" si="5206">D1595*K1592+F1595*K1595-E1595*L1592-G1595*L1595</f>
        <v>1</v>
      </c>
      <c r="Q1595" s="40">
        <f t="shared" ref="Q1595" si="5207">(D1595*L1592+E1595*K1592+F1595*L1595+G1595*K1595)</f>
        <v>0</v>
      </c>
      <c r="S1595" s="37">
        <v>0</v>
      </c>
      <c r="T1595" s="41">
        <v>0</v>
      </c>
      <c r="U1595" s="39">
        <v>1</v>
      </c>
      <c r="V1595" s="40">
        <v>0</v>
      </c>
      <c r="X1595" s="37">
        <f t="shared" ref="X1595" si="5208">N1595*S1592+P1595*S1595-O1595*T1592-Q1595*T1595</f>
        <v>0</v>
      </c>
      <c r="Y1595" s="41">
        <f t="shared" ref="Y1595" si="5209">(N1595*T1592+O1595*S1592+P1595*T1595+Q1595*S1595)</f>
        <v>-0.23993985444946198</v>
      </c>
      <c r="Z1595" s="39">
        <f t="shared" ref="Z1595" si="5210">N1595*U1592+P1595*U1595-O1595*V1592-Q1595*V1595</f>
        <v>0.93413335285027466</v>
      </c>
      <c r="AA1595" s="40">
        <f t="shared" ref="AA1595" si="5211">(N1595*V1592+O1595*U1592+P1595*V1595+Q1595*U1595)</f>
        <v>0</v>
      </c>
      <c r="AB1595" s="8"/>
      <c r="AC1595" s="37">
        <v>0</v>
      </c>
      <c r="AD1595" s="40">
        <f>-1/($AD$8*$B1592)</f>
        <v>-0.17718201754385962</v>
      </c>
      <c r="AE1595" s="39">
        <v>1</v>
      </c>
      <c r="AF1595" s="40">
        <v>0</v>
      </c>
      <c r="AH1595" s="37">
        <f>X1595*AC1592+Z1595*AC1595-Y1595*AD1592-AA1595*AD1595</f>
        <v>0</v>
      </c>
      <c r="AI1595" s="41">
        <f>(X1595*AD1592+Y1595*AC1592+Z1595*AD1595+AA1595*AC1595)</f>
        <v>-0.40545148656248375</v>
      </c>
      <c r="AJ1595" s="39">
        <f>X1595*AE1592+Z1595*AE1595-Y1595*AF1592-AA1595*AF1595</f>
        <v>0.93413335285027466</v>
      </c>
      <c r="AK1595" s="40">
        <f>(X1595*AF1592+Y1595*AE1592+Z1595*AF1595+AA1595*AE1595)</f>
        <v>0</v>
      </c>
      <c r="AL1595" s="8"/>
      <c r="AM1595" s="54">
        <f t="shared" ref="AM1595" si="5212">(180/PI())*ATAN(-1*(($AH1583*AI1592+AK1592+$AH$8*AI1595+AK1595)/($AH$8*AH1592+AJ1592+$AH$8*AH1595+AJ1595)))</f>
        <v>23.914445547156674</v>
      </c>
      <c r="AO1595" s="151">
        <f t="shared" ref="AO1595" si="5213">20*LOG(((($AH$8*AH1592+AJ1592-$AH$8*AH1595-AJ1595)^2+($AH$8*AI1592+AK1592-$AH$8*AI1595-AK1595)^2)/(($AH$8*AH1592+AJ1592+$AH$8*AH1595+AJ1595)^2+($AH$8*AI1592+AK1592+$AH$8*AI1595+AK1595)^2))^0.5)</f>
        <v>-34.067365913164707</v>
      </c>
      <c r="AP1595" s="149"/>
      <c r="AQ1595" s="44"/>
      <c r="AR1595" s="44"/>
      <c r="AS1595" s="44"/>
      <c r="AT1595" s="44"/>
    </row>
    <row r="1596" spans="2:46" ht="18.649999999999999" customHeight="1">
      <c r="AO1596" s="48"/>
    </row>
    <row r="1597" spans="2:46" ht="18.649999999999999" customHeight="1" thickBot="1">
      <c r="E1597" s="29" t="s">
        <v>9</v>
      </c>
      <c r="J1597" s="29" t="s">
        <v>10</v>
      </c>
      <c r="O1597" s="29" t="s">
        <v>11</v>
      </c>
      <c r="T1597" s="29" t="s">
        <v>12</v>
      </c>
      <c r="Y1597" s="29" t="s">
        <v>13</v>
      </c>
      <c r="AD1597" s="29" t="s">
        <v>12</v>
      </c>
      <c r="AI1597" s="29" t="s">
        <v>81</v>
      </c>
    </row>
    <row r="1598" spans="2:46" ht="18.649999999999999" customHeight="1" thickBot="1">
      <c r="B1598" s="28"/>
      <c r="D1598" s="227" t="s">
        <v>70</v>
      </c>
      <c r="E1598" s="228"/>
      <c r="F1598" s="229" t="s">
        <v>71</v>
      </c>
      <c r="G1598" s="230"/>
      <c r="H1598" s="203"/>
      <c r="I1598" s="231" t="s">
        <v>15</v>
      </c>
      <c r="J1598" s="232"/>
      <c r="K1598" s="233" t="s">
        <v>16</v>
      </c>
      <c r="L1598" s="234"/>
      <c r="M1598" s="30"/>
      <c r="N1598" s="231" t="s">
        <v>72</v>
      </c>
      <c r="O1598" s="232"/>
      <c r="P1598" s="233" t="s">
        <v>73</v>
      </c>
      <c r="Q1598" s="234"/>
      <c r="R1598" s="30"/>
      <c r="S1598" s="227" t="s">
        <v>74</v>
      </c>
      <c r="T1598" s="228"/>
      <c r="U1598" s="229" t="s">
        <v>75</v>
      </c>
      <c r="V1598" s="230"/>
      <c r="W1598" s="8"/>
      <c r="X1598" s="231" t="s">
        <v>76</v>
      </c>
      <c r="Y1598" s="232"/>
      <c r="Z1598" s="233" t="s">
        <v>77</v>
      </c>
      <c r="AA1598" s="234"/>
      <c r="AB1598" s="8"/>
      <c r="AC1598" s="231" t="s">
        <v>78</v>
      </c>
      <c r="AD1598" s="232"/>
      <c r="AE1598" s="233" t="s">
        <v>17</v>
      </c>
      <c r="AF1598" s="234"/>
      <c r="AG1598" s="8"/>
      <c r="AH1598" s="231" t="s">
        <v>79</v>
      </c>
      <c r="AI1598" s="232"/>
      <c r="AJ1598" s="233" t="s">
        <v>80</v>
      </c>
      <c r="AK1598" s="234"/>
      <c r="AL1598" s="8"/>
      <c r="AM1598" s="35" t="s">
        <v>82</v>
      </c>
      <c r="AO1598" s="147" t="s">
        <v>83</v>
      </c>
      <c r="AP1598" s="4"/>
      <c r="AQ1598" s="44"/>
      <c r="AR1598" s="44"/>
      <c r="AS1598" s="44"/>
      <c r="AT1598" s="44"/>
    </row>
    <row r="1599" spans="2:46" ht="18.649999999999999" customHeight="1" thickTop="1" thickBot="1">
      <c r="B1599" s="55">
        <v>4.58</v>
      </c>
      <c r="D1599" s="37">
        <v>1</v>
      </c>
      <c r="E1599" s="38">
        <v>0</v>
      </c>
      <c r="F1599" s="39">
        <v>0</v>
      </c>
      <c r="G1599" s="40">
        <f t="shared" ref="G1599" si="5214">-1/($E$8*$B1599)</f>
        <v>-0.13955895196506549</v>
      </c>
      <c r="I1599" s="37">
        <v>1</v>
      </c>
      <c r="J1599" s="41">
        <v>0</v>
      </c>
      <c r="K1599" s="39">
        <v>0</v>
      </c>
      <c r="L1599" s="40">
        <v>0</v>
      </c>
      <c r="N1599" s="37">
        <f t="shared" ref="N1599" si="5215">D1599*I1599+F1599*I1602-E1599*J1599-G1599*J1602</f>
        <v>0.96666345313375834</v>
      </c>
      <c r="O1599" s="41">
        <f t="shared" ref="O1599" si="5216">(D1599*J1599+E1599*I1599+F1599*J1602+G1599*I1602)</f>
        <v>0</v>
      </c>
      <c r="P1599" s="39">
        <f t="shared" ref="P1599" si="5217">D1599*K1599+F1599*K1602-E1599*L1599-G1599*L1602</f>
        <v>0</v>
      </c>
      <c r="Q1599" s="40">
        <f t="shared" ref="Q1599" si="5218">(D1599*L1599+E1599*K1599+F1599*L1602+G1599*K1602)</f>
        <v>-0.13955895196506549</v>
      </c>
      <c r="S1599" s="37">
        <v>1</v>
      </c>
      <c r="T1599" s="38">
        <v>0</v>
      </c>
      <c r="U1599" s="39">
        <v>0</v>
      </c>
      <c r="V1599" s="40">
        <f t="shared" ref="V1599" si="5219">-1/($T$8*$B1599)</f>
        <v>-0.27331441048034932</v>
      </c>
      <c r="X1599" s="37">
        <f t="shared" ref="X1599" si="5220">N1599*S1599+P1599*S1602-O1599*T1599-Q1599*T1602</f>
        <v>0.96666345313375834</v>
      </c>
      <c r="Y1599" s="41">
        <f t="shared" ref="Y1599" si="5221">(N1599*T1599+O1599*S1599+P1599*T1602+Q1599*S1602)</f>
        <v>0</v>
      </c>
      <c r="Z1599" s="39">
        <f t="shared" ref="Z1599" si="5222">N1599*U1599+P1599*U1602-O1599*V1599-Q1599*V1602</f>
        <v>0</v>
      </c>
      <c r="AA1599" s="40">
        <f t="shared" ref="AA1599" si="5223">(N1599*V1599+O1599*U1599+P1599*V1602+Q1599*U1602)</f>
        <v>-0.40376200379121741</v>
      </c>
      <c r="AB1599" s="8"/>
      <c r="AC1599" s="37">
        <v>1</v>
      </c>
      <c r="AD1599" s="38">
        <v>0</v>
      </c>
      <c r="AE1599" s="39">
        <v>0</v>
      </c>
      <c r="AF1599" s="40">
        <v>0</v>
      </c>
      <c r="AH1599" s="37">
        <f>X1599*AC1599+Z1599*AC1602-Y1599*AD1599-AA1599*AD1602</f>
        <v>0.89543648567456313</v>
      </c>
      <c r="AI1599" s="41">
        <f>(X1599*AD1599+Y1599*AC1599+Z1599*AD1602+AA1599*AC1602)</f>
        <v>0</v>
      </c>
      <c r="AJ1599" s="39">
        <f>X1599*AE1599+Z1599*AE1602-Y1599*AF1599-AA1599*AF1602</f>
        <v>0</v>
      </c>
      <c r="AK1599" s="40">
        <f>(X1599*AF1599+Y1599*AE1599+Z1599*AF1602+AA1599*AE1602)</f>
        <v>-0.40376200379121741</v>
      </c>
      <c r="AL1599" s="8"/>
      <c r="AM1599" s="43">
        <f t="shared" ref="AM1599" si="5224">20*LOG((2*$AH$8)/(($AH$8*AH1599+AJ1599+$AH$8*AH1602+AJ1602)^2+($AH$8*AI1599+AK1599+$AH$8*AI1602+AK1602)^2)^0.5)</f>
        <v>-1.6745984548465318E-3</v>
      </c>
      <c r="AO1599" s="148">
        <f t="shared" ref="AO1599" si="5225">((AH1599^2+AI1599^2)/(AH1602^2+AI1602^2))^0.5</f>
        <v>2.2177340972225132</v>
      </c>
      <c r="AP1599" s="4"/>
      <c r="AQ1599" s="44"/>
      <c r="AR1599" s="44"/>
      <c r="AS1599" s="44"/>
      <c r="AT1599" s="44"/>
    </row>
    <row r="1600" spans="2:46" ht="18.649999999999999" customHeight="1" thickBot="1">
      <c r="D1600" s="45"/>
      <c r="G1600" s="46"/>
      <c r="I1600" s="45"/>
      <c r="L1600" s="46"/>
      <c r="N1600" s="45"/>
      <c r="Q1600" s="46"/>
      <c r="S1600" s="45"/>
      <c r="V1600" s="46"/>
      <c r="X1600" s="45"/>
      <c r="AA1600" s="46"/>
      <c r="AC1600" s="45"/>
      <c r="AF1600" s="46"/>
      <c r="AH1600" s="45"/>
      <c r="AK1600" s="46"/>
      <c r="AO1600" s="149"/>
      <c r="AP1600" s="149"/>
      <c r="AQ1600" s="44"/>
      <c r="AR1600" s="44"/>
      <c r="AS1600" s="44"/>
      <c r="AT1600" s="44"/>
    </row>
    <row r="1601" spans="2:46" ht="18.649999999999999" customHeight="1" thickBot="1">
      <c r="D1601" s="227" t="s">
        <v>70</v>
      </c>
      <c r="E1601" s="228"/>
      <c r="F1601" s="229" t="s">
        <v>71</v>
      </c>
      <c r="G1601" s="230"/>
      <c r="H1601" s="203"/>
      <c r="I1601" s="231" t="s">
        <v>15</v>
      </c>
      <c r="J1601" s="232"/>
      <c r="K1601" s="233" t="s">
        <v>16</v>
      </c>
      <c r="L1601" s="234"/>
      <c r="M1601" s="30"/>
      <c r="N1601" s="231" t="s">
        <v>72</v>
      </c>
      <c r="O1601" s="232"/>
      <c r="P1601" s="233" t="s">
        <v>73</v>
      </c>
      <c r="Q1601" s="234"/>
      <c r="R1601" s="30"/>
      <c r="S1601" s="227" t="s">
        <v>74</v>
      </c>
      <c r="T1601" s="228"/>
      <c r="U1601" s="229" t="s">
        <v>75</v>
      </c>
      <c r="V1601" s="230"/>
      <c r="W1601" s="8"/>
      <c r="X1601" s="231" t="s">
        <v>76</v>
      </c>
      <c r="Y1601" s="232"/>
      <c r="Z1601" s="233" t="s">
        <v>77</v>
      </c>
      <c r="AA1601" s="234"/>
      <c r="AB1601" s="8"/>
      <c r="AC1601" s="231" t="s">
        <v>78</v>
      </c>
      <c r="AD1601" s="232"/>
      <c r="AE1601" s="233" t="s">
        <v>17</v>
      </c>
      <c r="AF1601" s="234"/>
      <c r="AG1601" s="8"/>
      <c r="AH1601" s="231" t="s">
        <v>79</v>
      </c>
      <c r="AI1601" s="232"/>
      <c r="AJ1601" s="233" t="s">
        <v>80</v>
      </c>
      <c r="AK1601" s="234"/>
      <c r="AL1601" s="8"/>
      <c r="AM1601" s="52" t="s">
        <v>84</v>
      </c>
      <c r="AO1601" s="150" t="s">
        <v>85</v>
      </c>
      <c r="AP1601" s="149"/>
      <c r="AQ1601" s="44"/>
      <c r="AR1601" s="44"/>
      <c r="AS1601" s="44"/>
      <c r="AT1601" s="44"/>
    </row>
    <row r="1602" spans="2:46" ht="18.649999999999999" customHeight="1" thickTop="1" thickBot="1">
      <c r="D1602" s="37">
        <v>0</v>
      </c>
      <c r="E1602" s="41">
        <v>0</v>
      </c>
      <c r="F1602" s="39">
        <v>1</v>
      </c>
      <c r="G1602" s="40">
        <v>0</v>
      </c>
      <c r="I1602" s="37">
        <v>0</v>
      </c>
      <c r="J1602" s="41">
        <f t="shared" ref="J1602" si="5226">IF(0=(1-$J$8*$K$8*$B1599^2),10^14,$B1599*$K$8/(1-$J$8*$K$8*$B1599^2))</f>
        <v>-0.23887071661720746</v>
      </c>
      <c r="K1602" s="39">
        <v>1</v>
      </c>
      <c r="L1602" s="40">
        <v>0</v>
      </c>
      <c r="N1602" s="37">
        <f t="shared" ref="N1602" si="5227">D1602*I1599+F1602*I1602-E1602*J1599-G1602*J1602</f>
        <v>0</v>
      </c>
      <c r="O1602" s="41">
        <f t="shared" ref="O1602" si="5228">(D1602*J1599+E1602*I1599+F1602*J1602+G1602*I1602)</f>
        <v>-0.23887071661720746</v>
      </c>
      <c r="P1602" s="39">
        <f t="shared" ref="P1602" si="5229">D1602*K1599+F1602*K1602-E1602*L1599-G1602*L1602</f>
        <v>1</v>
      </c>
      <c r="Q1602" s="40">
        <f t="shared" ref="Q1602" si="5230">(D1602*L1599+E1602*K1599+F1602*L1602+G1602*K1602)</f>
        <v>0</v>
      </c>
      <c r="S1602" s="37">
        <v>0</v>
      </c>
      <c r="T1602" s="41">
        <v>0</v>
      </c>
      <c r="U1602" s="39">
        <v>1</v>
      </c>
      <c r="V1602" s="40">
        <v>0</v>
      </c>
      <c r="X1602" s="37">
        <f t="shared" ref="X1602" si="5231">N1602*S1599+P1602*S1602-O1602*T1599-Q1602*T1602</f>
        <v>0</v>
      </c>
      <c r="Y1602" s="41">
        <f t="shared" ref="Y1602" si="5232">(N1602*T1599+O1602*S1599+P1602*T1602+Q1602*S1602)</f>
        <v>-0.23887071661720746</v>
      </c>
      <c r="Z1602" s="39">
        <f t="shared" ref="Z1602" si="5233">N1602*U1599+P1602*U1602-O1602*V1599-Q1602*V1602</f>
        <v>0.93471319090674931</v>
      </c>
      <c r="AA1602" s="40">
        <f t="shared" ref="AA1602" si="5234">(N1602*V1599+O1602*U1599+P1602*V1602+Q1602*U1602)</f>
        <v>0</v>
      </c>
      <c r="AB1602" s="8"/>
      <c r="AC1602" s="37">
        <v>0</v>
      </c>
      <c r="AD1602" s="40">
        <f>-1/($AD$8*$B1599)</f>
        <v>-0.1764082969432314</v>
      </c>
      <c r="AE1602" s="39">
        <v>1</v>
      </c>
      <c r="AF1602" s="40">
        <v>0</v>
      </c>
      <c r="AH1602" s="37">
        <f>X1602*AC1599+Z1602*AC1602-Y1602*AD1599-AA1602*AD1602</f>
        <v>0</v>
      </c>
      <c r="AI1602" s="41">
        <f>(X1602*AD1599+Y1602*AC1599+Z1602*AD1602+AA1602*AC1602)</f>
        <v>-0.40376187875544067</v>
      </c>
      <c r="AJ1602" s="39">
        <f>X1602*AE1599+Z1602*AE1602-Y1602*AF1599-AA1602*AF1602</f>
        <v>0.93471319090674931</v>
      </c>
      <c r="AK1602" s="40">
        <f>(X1602*AF1599+Y1602*AE1599+Z1602*AF1602+AA1602*AE1602)</f>
        <v>0</v>
      </c>
      <c r="AL1602" s="8"/>
      <c r="AM1602" s="54">
        <f t="shared" ref="AM1602" si="5235">(180/PI())*ATAN(-1*(($AH1590*AI1599+AK1599+$AH$8*AI1602+AK1602)/($AH$8*AH1599+AJ1599+$AH$8*AH1602+AJ1602)))</f>
        <v>23.808692664880368</v>
      </c>
      <c r="AO1602" s="151">
        <f t="shared" ref="AO1602" si="5236">20*LOG(((($AH$8*AH1599+AJ1599-$AH$8*AH1602-AJ1602)^2+($AH$8*AI1599+AK1599-$AH$8*AI1602-AK1602)^2)/(($AH$8*AH1599+AJ1599+$AH$8*AH1602+AJ1602)^2+($AH$8*AI1599+AK1599+$AH$8*AI1602+AK1602)^2))^0.5)</f>
        <v>-34.139573523839914</v>
      </c>
      <c r="AP1602" s="149"/>
      <c r="AQ1602" s="44"/>
      <c r="AR1602" s="44"/>
      <c r="AS1602" s="44"/>
      <c r="AT1602" s="44"/>
    </row>
    <row r="1603" spans="2:46" ht="18.649999999999999" customHeight="1">
      <c r="AO1603" s="48"/>
    </row>
    <row r="1604" spans="2:46" ht="18.649999999999999" customHeight="1" thickBot="1">
      <c r="E1604" s="29" t="s">
        <v>9</v>
      </c>
      <c r="J1604" s="29" t="s">
        <v>10</v>
      </c>
      <c r="O1604" s="29" t="s">
        <v>11</v>
      </c>
      <c r="T1604" s="29" t="s">
        <v>12</v>
      </c>
      <c r="Y1604" s="29" t="s">
        <v>13</v>
      </c>
      <c r="AD1604" s="29" t="s">
        <v>12</v>
      </c>
      <c r="AI1604" s="29" t="s">
        <v>81</v>
      </c>
    </row>
    <row r="1605" spans="2:46" ht="18.649999999999999" customHeight="1" thickBot="1">
      <c r="B1605" s="28"/>
      <c r="D1605" s="227" t="s">
        <v>70</v>
      </c>
      <c r="E1605" s="228"/>
      <c r="F1605" s="229" t="s">
        <v>71</v>
      </c>
      <c r="G1605" s="230"/>
      <c r="H1605" s="203"/>
      <c r="I1605" s="231" t="s">
        <v>15</v>
      </c>
      <c r="J1605" s="232"/>
      <c r="K1605" s="233" t="s">
        <v>16</v>
      </c>
      <c r="L1605" s="234"/>
      <c r="M1605" s="30"/>
      <c r="N1605" s="231" t="s">
        <v>72</v>
      </c>
      <c r="O1605" s="232"/>
      <c r="P1605" s="233" t="s">
        <v>73</v>
      </c>
      <c r="Q1605" s="234"/>
      <c r="R1605" s="30"/>
      <c r="S1605" s="227" t="s">
        <v>74</v>
      </c>
      <c r="T1605" s="228"/>
      <c r="U1605" s="229" t="s">
        <v>75</v>
      </c>
      <c r="V1605" s="230"/>
      <c r="W1605" s="8"/>
      <c r="X1605" s="231" t="s">
        <v>76</v>
      </c>
      <c r="Y1605" s="232"/>
      <c r="Z1605" s="233" t="s">
        <v>77</v>
      </c>
      <c r="AA1605" s="234"/>
      <c r="AB1605" s="8"/>
      <c r="AC1605" s="231" t="s">
        <v>78</v>
      </c>
      <c r="AD1605" s="232"/>
      <c r="AE1605" s="233" t="s">
        <v>17</v>
      </c>
      <c r="AF1605" s="234"/>
      <c r="AG1605" s="8"/>
      <c r="AH1605" s="231" t="s">
        <v>79</v>
      </c>
      <c r="AI1605" s="232"/>
      <c r="AJ1605" s="233" t="s">
        <v>80</v>
      </c>
      <c r="AK1605" s="234"/>
      <c r="AL1605" s="8"/>
      <c r="AM1605" s="35" t="s">
        <v>82</v>
      </c>
      <c r="AO1605" s="147" t="s">
        <v>83</v>
      </c>
      <c r="AP1605" s="4"/>
      <c r="AQ1605" s="44"/>
      <c r="AR1605" s="44"/>
      <c r="AS1605" s="44"/>
      <c r="AT1605" s="44"/>
    </row>
    <row r="1606" spans="2:46" ht="18.649999999999999" customHeight="1" thickTop="1" thickBot="1">
      <c r="B1606" s="55">
        <v>4.5999999999999996</v>
      </c>
      <c r="D1606" s="37">
        <v>1</v>
      </c>
      <c r="E1606" s="38">
        <v>0</v>
      </c>
      <c r="F1606" s="39">
        <v>0</v>
      </c>
      <c r="G1606" s="40">
        <f t="shared" ref="G1606" si="5237">-1/($E$8*$B1606)</f>
        <v>-0.13895217391304346</v>
      </c>
      <c r="I1606" s="37">
        <v>1</v>
      </c>
      <c r="J1606" s="41">
        <v>0</v>
      </c>
      <c r="K1606" s="39">
        <v>0</v>
      </c>
      <c r="L1606" s="40">
        <v>0</v>
      </c>
      <c r="N1606" s="37">
        <f t="shared" ref="N1606" si="5238">D1606*I1606+F1606*I1609-E1606*J1606-G1606*J1609</f>
        <v>0.96695562286076853</v>
      </c>
      <c r="O1606" s="41">
        <f t="shared" ref="O1606" si="5239">(D1606*J1606+E1606*I1606+F1606*J1609+G1606*I1609)</f>
        <v>0</v>
      </c>
      <c r="P1606" s="39">
        <f t="shared" ref="P1606" si="5240">D1606*K1606+F1606*K1609-E1606*L1606-G1606*L1609</f>
        <v>0</v>
      </c>
      <c r="Q1606" s="40">
        <f t="shared" ref="Q1606" si="5241">(D1606*L1606+E1606*K1606+F1606*L1609+G1606*K1609)</f>
        <v>-0.13895217391304346</v>
      </c>
      <c r="S1606" s="37">
        <v>1</v>
      </c>
      <c r="T1606" s="38">
        <v>0</v>
      </c>
      <c r="U1606" s="39">
        <v>0</v>
      </c>
      <c r="V1606" s="40">
        <f t="shared" ref="V1606" si="5242">-1/($T$8*$B1606)</f>
        <v>-0.27212608695652174</v>
      </c>
      <c r="X1606" s="37">
        <f t="shared" ref="X1606" si="5243">N1606*S1606+P1606*S1609-O1606*T1606-Q1606*T1609</f>
        <v>0.96695562286076853</v>
      </c>
      <c r="Y1606" s="41">
        <f t="shared" ref="Y1606" si="5244">(N1606*T1606+O1606*S1606+P1606*T1609+Q1606*S1609)</f>
        <v>0</v>
      </c>
      <c r="Z1606" s="39">
        <f t="shared" ref="Z1606" si="5245">N1606*U1606+P1606*U1609-O1606*V1606-Q1606*V1609</f>
        <v>0</v>
      </c>
      <c r="AA1606" s="40">
        <f t="shared" ref="AA1606" si="5246">(N1606*V1606+O1606*U1606+P1606*V1609+Q1606*U1609)</f>
        <v>-0.4020860238227506</v>
      </c>
      <c r="AB1606" s="8"/>
      <c r="AC1606" s="37">
        <v>1</v>
      </c>
      <c r="AD1606" s="38">
        <v>0</v>
      </c>
      <c r="AE1606" s="39">
        <v>0</v>
      </c>
      <c r="AF1606" s="40">
        <v>0</v>
      </c>
      <c r="AH1606" s="37">
        <f>X1606*AC1606+Z1606*AC1609-Y1606*AD1606-AA1606*AD1609</f>
        <v>0.89633270917650953</v>
      </c>
      <c r="AI1606" s="41">
        <f>(X1606*AD1606+Y1606*AC1606+Z1606*AD1609+AA1606*AC1609)</f>
        <v>0</v>
      </c>
      <c r="AJ1606" s="39">
        <f>X1606*AE1606+Z1606*AE1609-Y1606*AF1606-AA1606*AF1609</f>
        <v>0</v>
      </c>
      <c r="AK1606" s="40">
        <f>(X1606*AF1606+Y1606*AE1606+Z1606*AF1609+AA1606*AE1609)</f>
        <v>-0.4020860238227506</v>
      </c>
      <c r="AL1606" s="8"/>
      <c r="AM1606" s="43">
        <f t="shared" ref="AM1606" si="5247">20*LOG((2*$AH$8)/(($AH$8*AH1606+AJ1606+$AH$8*AH1609+AJ1609)^2+($AH$8*AI1606+AK1606+$AH$8*AI1609+AK1609)^2)^0.5)</f>
        <v>-1.6470866929390942E-3</v>
      </c>
      <c r="AO1606" s="148">
        <f t="shared" ref="AO1606" si="5248">((AH1606^2+AI1606^2)/(AH1609^2+AI1609^2))^0.5</f>
        <v>2.2292070133184998</v>
      </c>
      <c r="AP1606" s="4"/>
      <c r="AQ1606" s="44"/>
      <c r="AR1606" s="44"/>
      <c r="AS1606" s="44"/>
      <c r="AT1606" s="44"/>
    </row>
    <row r="1607" spans="2:46" ht="18.649999999999999" customHeight="1" thickBot="1">
      <c r="D1607" s="45"/>
      <c r="G1607" s="46"/>
      <c r="I1607" s="45"/>
      <c r="L1607" s="46"/>
      <c r="N1607" s="45"/>
      <c r="Q1607" s="46"/>
      <c r="S1607" s="45"/>
      <c r="V1607" s="46"/>
      <c r="X1607" s="45"/>
      <c r="AA1607" s="46"/>
      <c r="AC1607" s="45"/>
      <c r="AF1607" s="46"/>
      <c r="AH1607" s="45"/>
      <c r="AK1607" s="46"/>
      <c r="AO1607" s="149"/>
      <c r="AP1607" s="149"/>
      <c r="AQ1607" s="44"/>
      <c r="AR1607" s="44"/>
      <c r="AS1607" s="44"/>
      <c r="AT1607" s="44"/>
    </row>
    <row r="1608" spans="2:46" ht="18.649999999999999" customHeight="1" thickBot="1">
      <c r="D1608" s="227" t="s">
        <v>70</v>
      </c>
      <c r="E1608" s="228"/>
      <c r="F1608" s="229" t="s">
        <v>71</v>
      </c>
      <c r="G1608" s="230"/>
      <c r="H1608" s="203"/>
      <c r="I1608" s="231" t="s">
        <v>15</v>
      </c>
      <c r="J1608" s="232"/>
      <c r="K1608" s="233" t="s">
        <v>16</v>
      </c>
      <c r="L1608" s="234"/>
      <c r="M1608" s="30"/>
      <c r="N1608" s="231" t="s">
        <v>72</v>
      </c>
      <c r="O1608" s="232"/>
      <c r="P1608" s="233" t="s">
        <v>73</v>
      </c>
      <c r="Q1608" s="234"/>
      <c r="R1608" s="30"/>
      <c r="S1608" s="227" t="s">
        <v>74</v>
      </c>
      <c r="T1608" s="228"/>
      <c r="U1608" s="229" t="s">
        <v>75</v>
      </c>
      <c r="V1608" s="230"/>
      <c r="W1608" s="8"/>
      <c r="X1608" s="231" t="s">
        <v>76</v>
      </c>
      <c r="Y1608" s="232"/>
      <c r="Z1608" s="233" t="s">
        <v>77</v>
      </c>
      <c r="AA1608" s="234"/>
      <c r="AB1608" s="8"/>
      <c r="AC1608" s="231" t="s">
        <v>78</v>
      </c>
      <c r="AD1608" s="232"/>
      <c r="AE1608" s="233" t="s">
        <v>17</v>
      </c>
      <c r="AF1608" s="234"/>
      <c r="AG1608" s="8"/>
      <c r="AH1608" s="231" t="s">
        <v>79</v>
      </c>
      <c r="AI1608" s="232"/>
      <c r="AJ1608" s="233" t="s">
        <v>80</v>
      </c>
      <c r="AK1608" s="234"/>
      <c r="AL1608" s="8"/>
      <c r="AM1608" s="52" t="s">
        <v>84</v>
      </c>
      <c r="AO1608" s="150" t="s">
        <v>85</v>
      </c>
      <c r="AP1608" s="149"/>
      <c r="AQ1608" s="44"/>
      <c r="AR1608" s="44"/>
      <c r="AS1608" s="44"/>
      <c r="AT1608" s="44"/>
    </row>
    <row r="1609" spans="2:46" ht="18.649999999999999" customHeight="1" thickTop="1" thickBot="1">
      <c r="D1609" s="37">
        <v>0</v>
      </c>
      <c r="E1609" s="41">
        <v>0</v>
      </c>
      <c r="F1609" s="39">
        <v>1</v>
      </c>
      <c r="G1609" s="40">
        <v>0</v>
      </c>
      <c r="I1609" s="37">
        <v>0</v>
      </c>
      <c r="J1609" s="41">
        <f t="shared" ref="J1609" si="5249">IF(0=(1-$J$8*$K$8*$B1606^2),10^14,$B1606*$K$8/(1-$J$8*$K$8*$B1606^2))</f>
        <v>-0.23781115623214838</v>
      </c>
      <c r="K1609" s="39">
        <v>1</v>
      </c>
      <c r="L1609" s="40">
        <v>0</v>
      </c>
      <c r="N1609" s="37">
        <f t="shared" ref="N1609" si="5250">D1609*I1606+F1609*I1609-E1609*J1606-G1609*J1609</f>
        <v>0</v>
      </c>
      <c r="O1609" s="41">
        <f t="shared" ref="O1609" si="5251">(D1609*J1606+E1609*I1606+F1609*J1609+G1609*I1609)</f>
        <v>-0.23781115623214838</v>
      </c>
      <c r="P1609" s="39">
        <f t="shared" ref="P1609" si="5252">D1609*K1606+F1609*K1609-E1609*L1606-G1609*L1609</f>
        <v>1</v>
      </c>
      <c r="Q1609" s="40">
        <f t="shared" ref="Q1609" si="5253">(D1609*L1606+E1609*K1606+F1609*L1609+G1609*K1609)</f>
        <v>0</v>
      </c>
      <c r="S1609" s="37">
        <v>0</v>
      </c>
      <c r="T1609" s="41">
        <v>0</v>
      </c>
      <c r="U1609" s="39">
        <v>1</v>
      </c>
      <c r="V1609" s="40">
        <v>0</v>
      </c>
      <c r="X1609" s="37">
        <f t="shared" ref="X1609" si="5254">N1609*S1606+P1609*S1609-O1609*T1606-Q1609*T1609</f>
        <v>0</v>
      </c>
      <c r="Y1609" s="41">
        <f t="shared" ref="Y1609" si="5255">(N1609*T1606+O1609*S1606+P1609*T1609+Q1609*S1609)</f>
        <v>-0.23781115623214838</v>
      </c>
      <c r="Z1609" s="39">
        <f t="shared" ref="Z1609" si="5256">N1609*U1606+P1609*U1609-O1609*V1606-Q1609*V1609</f>
        <v>0.93528538061993938</v>
      </c>
      <c r="AA1609" s="40">
        <f t="shared" ref="AA1609" si="5257">(N1609*V1606+O1609*U1606+P1609*V1609+Q1609*U1609)</f>
        <v>0</v>
      </c>
      <c r="AB1609" s="8"/>
      <c r="AC1609" s="37">
        <v>0</v>
      </c>
      <c r="AD1609" s="40">
        <f>-1/($AD$8*$B1606)</f>
        <v>-0.17564130434782607</v>
      </c>
      <c r="AE1609" s="39">
        <v>1</v>
      </c>
      <c r="AF1609" s="40">
        <v>0</v>
      </c>
      <c r="AH1609" s="37">
        <f>X1609*AC1606+Z1609*AC1609-Y1609*AD1606-AA1609*AD1609</f>
        <v>0</v>
      </c>
      <c r="AI1609" s="41">
        <f>(X1609*AD1606+Y1609*AC1606+Z1609*AD1609+AA1609*AC1609)</f>
        <v>-0.40208590042168746</v>
      </c>
      <c r="AJ1609" s="39">
        <f>X1609*AE1606+Z1609*AE1609-Y1609*AF1606-AA1609*AF1609</f>
        <v>0.93528538061993938</v>
      </c>
      <c r="AK1609" s="40">
        <f>(X1609*AF1606+Y1609*AE1606+Z1609*AF1609+AA1609*AE1609)</f>
        <v>0</v>
      </c>
      <c r="AL1609" s="8"/>
      <c r="AM1609" s="54">
        <f t="shared" ref="AM1609" si="5258">(180/PI())*ATAN(-1*(($AH1597*AI1606+AK1606+$AH$8*AI1609+AK1609)/($AH$8*AH1606+AJ1606+$AH$8*AH1609+AJ1609)))</f>
        <v>23.703876205819185</v>
      </c>
      <c r="AO1609" s="151">
        <f t="shared" ref="AO1609" si="5259">20*LOG(((($AH$8*AH1606+AJ1606-$AH$8*AH1609-AJ1609)^2+($AH$8*AI1606+AK1606-$AH$8*AI1609-AK1609)^2)/(($AH$8*AH1606+AJ1606+$AH$8*AH1609+AJ1609)^2+($AH$8*AI1606+AK1606+$AH$8*AI1609+AK1609)^2))^0.5)</f>
        <v>-34.211502045582556</v>
      </c>
      <c r="AP1609" s="149"/>
      <c r="AQ1609" s="44"/>
      <c r="AR1609" s="44"/>
      <c r="AS1609" s="44"/>
      <c r="AT1609" s="44"/>
    </row>
    <row r="1610" spans="2:46" ht="18.649999999999999" customHeight="1">
      <c r="AO1610" s="48"/>
    </row>
    <row r="1611" spans="2:46" ht="18.649999999999999" customHeight="1" thickBot="1">
      <c r="E1611" s="29" t="s">
        <v>9</v>
      </c>
      <c r="J1611" s="29" t="s">
        <v>10</v>
      </c>
      <c r="O1611" s="29" t="s">
        <v>11</v>
      </c>
      <c r="T1611" s="29" t="s">
        <v>12</v>
      </c>
      <c r="Y1611" s="29" t="s">
        <v>13</v>
      </c>
      <c r="AD1611" s="29" t="s">
        <v>12</v>
      </c>
      <c r="AI1611" s="29" t="s">
        <v>81</v>
      </c>
    </row>
    <row r="1612" spans="2:46" ht="18.649999999999999" customHeight="1" thickBot="1">
      <c r="B1612" s="28"/>
      <c r="D1612" s="227" t="s">
        <v>70</v>
      </c>
      <c r="E1612" s="228"/>
      <c r="F1612" s="229" t="s">
        <v>71</v>
      </c>
      <c r="G1612" s="230"/>
      <c r="H1612" s="203"/>
      <c r="I1612" s="231" t="s">
        <v>15</v>
      </c>
      <c r="J1612" s="232"/>
      <c r="K1612" s="233" t="s">
        <v>16</v>
      </c>
      <c r="L1612" s="234"/>
      <c r="M1612" s="30"/>
      <c r="N1612" s="231" t="s">
        <v>72</v>
      </c>
      <c r="O1612" s="232"/>
      <c r="P1612" s="233" t="s">
        <v>73</v>
      </c>
      <c r="Q1612" s="234"/>
      <c r="R1612" s="30"/>
      <c r="S1612" s="227" t="s">
        <v>74</v>
      </c>
      <c r="T1612" s="228"/>
      <c r="U1612" s="229" t="s">
        <v>75</v>
      </c>
      <c r="V1612" s="230"/>
      <c r="W1612" s="8"/>
      <c r="X1612" s="231" t="s">
        <v>76</v>
      </c>
      <c r="Y1612" s="232"/>
      <c r="Z1612" s="233" t="s">
        <v>77</v>
      </c>
      <c r="AA1612" s="234"/>
      <c r="AB1612" s="8"/>
      <c r="AC1612" s="231" t="s">
        <v>78</v>
      </c>
      <c r="AD1612" s="232"/>
      <c r="AE1612" s="233" t="s">
        <v>17</v>
      </c>
      <c r="AF1612" s="234"/>
      <c r="AG1612" s="8"/>
      <c r="AH1612" s="231" t="s">
        <v>79</v>
      </c>
      <c r="AI1612" s="232"/>
      <c r="AJ1612" s="233" t="s">
        <v>80</v>
      </c>
      <c r="AK1612" s="234"/>
      <c r="AL1612" s="8"/>
      <c r="AM1612" s="35" t="s">
        <v>82</v>
      </c>
      <c r="AO1612" s="147" t="s">
        <v>83</v>
      </c>
      <c r="AP1612" s="4"/>
      <c r="AQ1612" s="44"/>
      <c r="AR1612" s="44"/>
      <c r="AS1612" s="44"/>
      <c r="AT1612" s="44"/>
    </row>
    <row r="1613" spans="2:46" ht="18.649999999999999" customHeight="1" thickTop="1" thickBot="1">
      <c r="B1613" s="55">
        <v>4.62</v>
      </c>
      <c r="D1613" s="37">
        <v>1</v>
      </c>
      <c r="E1613" s="38">
        <v>0</v>
      </c>
      <c r="F1613" s="39">
        <v>0</v>
      </c>
      <c r="G1613" s="40">
        <f t="shared" ref="G1613" si="5260">-1/($E$8*$B1613)</f>
        <v>-0.13835064935064934</v>
      </c>
      <c r="I1613" s="37">
        <v>1</v>
      </c>
      <c r="J1613" s="41">
        <v>0</v>
      </c>
      <c r="K1613" s="39">
        <v>0</v>
      </c>
      <c r="L1613" s="40">
        <v>0</v>
      </c>
      <c r="N1613" s="37">
        <f t="shared" ref="N1613" si="5261">D1613*I1613+F1613*I1616-E1613*J1613-G1613*J1616</f>
        <v>0.96724395582112377</v>
      </c>
      <c r="O1613" s="41">
        <f t="shared" ref="O1613" si="5262">(D1613*J1613+E1613*I1613+F1613*J1616+G1613*I1616)</f>
        <v>0</v>
      </c>
      <c r="P1613" s="39">
        <f t="shared" ref="P1613" si="5263">D1613*K1613+F1613*K1616-E1613*L1613-G1613*L1616</f>
        <v>0</v>
      </c>
      <c r="Q1613" s="40">
        <f t="shared" ref="Q1613" si="5264">(D1613*L1613+E1613*K1613+F1613*L1616+G1613*K1616)</f>
        <v>-0.13835064935064934</v>
      </c>
      <c r="S1613" s="37">
        <v>1</v>
      </c>
      <c r="T1613" s="38">
        <v>0</v>
      </c>
      <c r="U1613" s="39">
        <v>0</v>
      </c>
      <c r="V1613" s="40">
        <f t="shared" ref="V1613" si="5265">-1/($T$8*$B1613)</f>
        <v>-0.27094805194805194</v>
      </c>
      <c r="X1613" s="37">
        <f t="shared" ref="X1613" si="5266">N1613*S1613+P1613*S1616-O1613*T1613-Q1613*T1616</f>
        <v>0.96724395582112377</v>
      </c>
      <c r="Y1613" s="41">
        <f t="shared" ref="Y1613" si="5267">(N1613*T1613+O1613*S1613+P1613*T1616+Q1613*S1616)</f>
        <v>0</v>
      </c>
      <c r="Z1613" s="39">
        <f t="shared" ref="Z1613" si="5268">N1613*U1613+P1613*U1616-O1613*V1613-Q1613*V1616</f>
        <v>0</v>
      </c>
      <c r="AA1613" s="40">
        <f t="shared" ref="AA1613" si="5269">(N1613*V1613+O1613*U1613+P1613*V1616+Q1613*U1616)</f>
        <v>-0.40042351493891043</v>
      </c>
      <c r="AB1613" s="8"/>
      <c r="AC1613" s="37">
        <v>1</v>
      </c>
      <c r="AD1613" s="38">
        <v>0</v>
      </c>
      <c r="AE1613" s="39">
        <v>0</v>
      </c>
      <c r="AF1613" s="40">
        <v>0</v>
      </c>
      <c r="AH1613" s="37">
        <f>X1613*AC1613+Z1613*AC1616-Y1613*AD1613-AA1613*AD1616</f>
        <v>0.89721751017287865</v>
      </c>
      <c r="AI1613" s="41">
        <f>(X1613*AD1613+Y1613*AC1613+Z1613*AD1616+AA1613*AC1616)</f>
        <v>0</v>
      </c>
      <c r="AJ1613" s="39">
        <f>X1613*AE1613+Z1613*AE1616-Y1613*AF1613-AA1613*AF1616</f>
        <v>0</v>
      </c>
      <c r="AK1613" s="40">
        <f>(X1613*AF1613+Y1613*AE1613+Z1613*AF1616+AA1613*AE1616)</f>
        <v>-0.40042351493891043</v>
      </c>
      <c r="AL1613" s="8"/>
      <c r="AM1613" s="43">
        <f t="shared" ref="AM1613" si="5270">20*LOG((2*$AH$8)/(($AH$8*AH1613+AJ1613+$AH$8*AH1616+AJ1616)^2+($AH$8*AI1613+AK1613+$AH$8*AI1616+AK1616)^2)^0.5)</f>
        <v>-1.620130416925979E-3</v>
      </c>
      <c r="AO1613" s="148">
        <f t="shared" ref="AO1613" si="5271">((AH1613^2+AI1613^2)/(AH1616^2+AI1616^2))^0.5</f>
        <v>2.24067206245841</v>
      </c>
      <c r="AP1613" s="4"/>
      <c r="AQ1613" s="44"/>
      <c r="AR1613" s="44"/>
      <c r="AS1613" s="44"/>
      <c r="AT1613" s="44"/>
    </row>
    <row r="1614" spans="2:46" ht="18.649999999999999" customHeight="1" thickBot="1">
      <c r="D1614" s="45"/>
      <c r="G1614" s="46"/>
      <c r="I1614" s="45"/>
      <c r="L1614" s="46"/>
      <c r="N1614" s="45"/>
      <c r="Q1614" s="46"/>
      <c r="S1614" s="45"/>
      <c r="V1614" s="46"/>
      <c r="X1614" s="45"/>
      <c r="AA1614" s="46"/>
      <c r="AC1614" s="45"/>
      <c r="AF1614" s="46"/>
      <c r="AH1614" s="45"/>
      <c r="AK1614" s="46"/>
      <c r="AO1614" s="149"/>
      <c r="AP1614" s="149"/>
      <c r="AQ1614" s="44"/>
      <c r="AR1614" s="44"/>
      <c r="AS1614" s="44"/>
      <c r="AT1614" s="44"/>
    </row>
    <row r="1615" spans="2:46" ht="18.649999999999999" customHeight="1" thickBot="1">
      <c r="D1615" s="227" t="s">
        <v>70</v>
      </c>
      <c r="E1615" s="228"/>
      <c r="F1615" s="229" t="s">
        <v>71</v>
      </c>
      <c r="G1615" s="230"/>
      <c r="H1615" s="203"/>
      <c r="I1615" s="231" t="s">
        <v>15</v>
      </c>
      <c r="J1615" s="232"/>
      <c r="K1615" s="233" t="s">
        <v>16</v>
      </c>
      <c r="L1615" s="234"/>
      <c r="M1615" s="30"/>
      <c r="N1615" s="231" t="s">
        <v>72</v>
      </c>
      <c r="O1615" s="232"/>
      <c r="P1615" s="233" t="s">
        <v>73</v>
      </c>
      <c r="Q1615" s="234"/>
      <c r="R1615" s="30"/>
      <c r="S1615" s="227" t="s">
        <v>74</v>
      </c>
      <c r="T1615" s="228"/>
      <c r="U1615" s="229" t="s">
        <v>75</v>
      </c>
      <c r="V1615" s="230"/>
      <c r="W1615" s="8"/>
      <c r="X1615" s="231" t="s">
        <v>76</v>
      </c>
      <c r="Y1615" s="232"/>
      <c r="Z1615" s="233" t="s">
        <v>77</v>
      </c>
      <c r="AA1615" s="234"/>
      <c r="AB1615" s="8"/>
      <c r="AC1615" s="231" t="s">
        <v>78</v>
      </c>
      <c r="AD1615" s="232"/>
      <c r="AE1615" s="233" t="s">
        <v>17</v>
      </c>
      <c r="AF1615" s="234"/>
      <c r="AG1615" s="8"/>
      <c r="AH1615" s="231" t="s">
        <v>79</v>
      </c>
      <c r="AI1615" s="232"/>
      <c r="AJ1615" s="233" t="s">
        <v>80</v>
      </c>
      <c r="AK1615" s="234"/>
      <c r="AL1615" s="8"/>
      <c r="AM1615" s="52" t="s">
        <v>84</v>
      </c>
      <c r="AO1615" s="150" t="s">
        <v>85</v>
      </c>
      <c r="AP1615" s="149"/>
      <c r="AQ1615" s="44"/>
      <c r="AR1615" s="44"/>
      <c r="AS1615" s="44"/>
      <c r="AT1615" s="44"/>
    </row>
    <row r="1616" spans="2:46" ht="18.649999999999999" customHeight="1" thickTop="1" thickBot="1">
      <c r="D1616" s="37">
        <v>0</v>
      </c>
      <c r="E1616" s="41">
        <v>0</v>
      </c>
      <c r="F1616" s="39">
        <v>1</v>
      </c>
      <c r="G1616" s="40">
        <v>0</v>
      </c>
      <c r="I1616" s="37">
        <v>0</v>
      </c>
      <c r="J1616" s="41">
        <f t="shared" ref="J1616" si="5272">IF(0=(1-$J$8*$K$8*$B1613^2),10^14,$B1613*$K$8/(1-$J$8*$K$8*$B1613^2))</f>
        <v>-0.23676104400389306</v>
      </c>
      <c r="K1616" s="39">
        <v>1</v>
      </c>
      <c r="L1616" s="40">
        <v>0</v>
      </c>
      <c r="N1616" s="37">
        <f t="shared" ref="N1616" si="5273">D1616*I1613+F1616*I1616-E1616*J1613-G1616*J1616</f>
        <v>0</v>
      </c>
      <c r="O1616" s="41">
        <f t="shared" ref="O1616" si="5274">(D1616*J1613+E1616*I1613+F1616*J1616+G1616*I1616)</f>
        <v>-0.23676104400389306</v>
      </c>
      <c r="P1616" s="39">
        <f t="shared" ref="P1616" si="5275">D1616*K1613+F1616*K1616-E1616*L1613-G1616*L1616</f>
        <v>1</v>
      </c>
      <c r="Q1616" s="40">
        <f t="shared" ref="Q1616" si="5276">(D1616*L1613+E1616*K1613+F1616*L1616+G1616*K1616)</f>
        <v>0</v>
      </c>
      <c r="S1616" s="37">
        <v>0</v>
      </c>
      <c r="T1616" s="41">
        <v>0</v>
      </c>
      <c r="U1616" s="39">
        <v>1</v>
      </c>
      <c r="V1616" s="40">
        <v>0</v>
      </c>
      <c r="X1616" s="37">
        <f t="shared" ref="X1616" si="5277">N1616*S1613+P1616*S1616-O1616*T1613-Q1616*T1616</f>
        <v>0</v>
      </c>
      <c r="Y1616" s="41">
        <f t="shared" ref="Y1616" si="5278">(N1616*T1613+O1616*S1613+P1616*T1616+Q1616*S1616)</f>
        <v>-0.23676104400389306</v>
      </c>
      <c r="Z1616" s="39">
        <f t="shared" ref="Z1616" si="5279">N1616*U1613+P1616*U1616-O1616*V1613-Q1616*V1616</f>
        <v>0.93585005634995821</v>
      </c>
      <c r="AA1616" s="40">
        <f t="shared" ref="AA1616" si="5280">(N1616*V1613+O1616*U1613+P1616*V1616+Q1616*U1616)</f>
        <v>0</v>
      </c>
      <c r="AB1616" s="8"/>
      <c r="AC1616" s="37">
        <v>0</v>
      </c>
      <c r="AD1616" s="40">
        <f>-1/($AD$8*$B1613)</f>
        <v>-0.17488095238095236</v>
      </c>
      <c r="AE1616" s="39">
        <v>1</v>
      </c>
      <c r="AF1616" s="40">
        <v>0</v>
      </c>
      <c r="AH1616" s="37">
        <f>X1616*AC1613+Z1616*AC1616-Y1616*AD1613-AA1616*AD1616</f>
        <v>0</v>
      </c>
      <c r="AI1616" s="41">
        <f>(X1616*AD1613+Y1616*AC1613+Z1616*AD1616+AA1616*AC1616)</f>
        <v>-0.40042339314414166</v>
      </c>
      <c r="AJ1616" s="39">
        <f>X1616*AE1613+Z1616*AE1616-Y1616*AF1613-AA1616*AF1616</f>
        <v>0.93585005634995821</v>
      </c>
      <c r="AK1616" s="40">
        <f>(X1616*AF1613+Y1616*AE1613+Z1616*AF1616+AA1616*AE1616)</f>
        <v>0</v>
      </c>
      <c r="AL1616" s="8"/>
      <c r="AM1616" s="54">
        <f t="shared" ref="AM1616" si="5281">(180/PI())*ATAN(-1*(($AH1604*AI1613+AK1613+$AH$8*AI1616+AK1616)/($AH$8*AH1613+AJ1613+$AH$8*AH1616+AJ1616)))</f>
        <v>23.599983724835965</v>
      </c>
      <c r="AO1616" s="151">
        <f t="shared" ref="AO1616" si="5282">20*LOG(((($AH$8*AH1613+AJ1613-$AH$8*AH1616-AJ1616)^2+($AH$8*AI1613+AK1613-$AH$8*AI1616-AK1616)^2)/(($AH$8*AH1613+AJ1613+$AH$8*AH1616+AJ1616)^2+($AH$8*AI1613+AK1613+$AH$8*AI1616+AK1616)^2))^0.5)</f>
        <v>-34.283153396048299</v>
      </c>
      <c r="AP1616" s="149"/>
      <c r="AQ1616" s="44"/>
      <c r="AR1616" s="44"/>
      <c r="AS1616" s="44"/>
      <c r="AT1616" s="44"/>
    </row>
    <row r="1617" spans="2:46" ht="18.649999999999999" customHeight="1">
      <c r="AO1617" s="48"/>
    </row>
    <row r="1618" spans="2:46" ht="18.649999999999999" customHeight="1" thickBot="1">
      <c r="E1618" s="29" t="s">
        <v>9</v>
      </c>
      <c r="J1618" s="29" t="s">
        <v>10</v>
      </c>
      <c r="O1618" s="29" t="s">
        <v>11</v>
      </c>
      <c r="T1618" s="29" t="s">
        <v>12</v>
      </c>
      <c r="Y1618" s="29" t="s">
        <v>13</v>
      </c>
      <c r="AD1618" s="29" t="s">
        <v>12</v>
      </c>
      <c r="AI1618" s="29" t="s">
        <v>81</v>
      </c>
    </row>
    <row r="1619" spans="2:46" ht="18.649999999999999" customHeight="1" thickBot="1">
      <c r="B1619" s="28"/>
      <c r="D1619" s="227" t="s">
        <v>70</v>
      </c>
      <c r="E1619" s="228"/>
      <c r="F1619" s="229" t="s">
        <v>71</v>
      </c>
      <c r="G1619" s="230"/>
      <c r="H1619" s="203"/>
      <c r="I1619" s="231" t="s">
        <v>15</v>
      </c>
      <c r="J1619" s="232"/>
      <c r="K1619" s="233" t="s">
        <v>16</v>
      </c>
      <c r="L1619" s="234"/>
      <c r="M1619" s="30"/>
      <c r="N1619" s="231" t="s">
        <v>72</v>
      </c>
      <c r="O1619" s="232"/>
      <c r="P1619" s="233" t="s">
        <v>73</v>
      </c>
      <c r="Q1619" s="234"/>
      <c r="R1619" s="30"/>
      <c r="S1619" s="227" t="s">
        <v>74</v>
      </c>
      <c r="T1619" s="228"/>
      <c r="U1619" s="229" t="s">
        <v>75</v>
      </c>
      <c r="V1619" s="230"/>
      <c r="W1619" s="8"/>
      <c r="X1619" s="231" t="s">
        <v>76</v>
      </c>
      <c r="Y1619" s="232"/>
      <c r="Z1619" s="233" t="s">
        <v>77</v>
      </c>
      <c r="AA1619" s="234"/>
      <c r="AB1619" s="8"/>
      <c r="AC1619" s="231" t="s">
        <v>78</v>
      </c>
      <c r="AD1619" s="232"/>
      <c r="AE1619" s="233" t="s">
        <v>17</v>
      </c>
      <c r="AF1619" s="234"/>
      <c r="AG1619" s="8"/>
      <c r="AH1619" s="231" t="s">
        <v>79</v>
      </c>
      <c r="AI1619" s="232"/>
      <c r="AJ1619" s="233" t="s">
        <v>80</v>
      </c>
      <c r="AK1619" s="234"/>
      <c r="AL1619" s="8"/>
      <c r="AM1619" s="35" t="s">
        <v>82</v>
      </c>
      <c r="AO1619" s="147" t="s">
        <v>83</v>
      </c>
      <c r="AP1619" s="4"/>
      <c r="AQ1619" s="44"/>
      <c r="AR1619" s="44"/>
      <c r="AS1619" s="44"/>
      <c r="AT1619" s="44"/>
    </row>
    <row r="1620" spans="2:46" ht="18.649999999999999" customHeight="1" thickTop="1" thickBot="1">
      <c r="B1620" s="55">
        <v>4.6399999999999997</v>
      </c>
      <c r="D1620" s="37">
        <v>1</v>
      </c>
      <c r="E1620" s="38">
        <v>0</v>
      </c>
      <c r="F1620" s="39">
        <v>0</v>
      </c>
      <c r="G1620" s="40">
        <f t="shared" ref="G1620" si="5283">-1/($E$8*$B1620)</f>
        <v>-0.13775431034482757</v>
      </c>
      <c r="I1620" s="37">
        <v>1</v>
      </c>
      <c r="J1620" s="41">
        <v>0</v>
      </c>
      <c r="K1620" s="39">
        <v>0</v>
      </c>
      <c r="L1620" s="40">
        <v>0</v>
      </c>
      <c r="N1620" s="37">
        <f t="shared" ref="N1620" si="5284">D1620*I1620+F1620*I1623-E1620*J1620-G1620*J1623</f>
        <v>0.96752851911665583</v>
      </c>
      <c r="O1620" s="41">
        <f t="shared" ref="O1620" si="5285">(D1620*J1620+E1620*I1620+F1620*J1623+G1620*I1623)</f>
        <v>0</v>
      </c>
      <c r="P1620" s="39">
        <f t="shared" ref="P1620" si="5286">D1620*K1620+F1620*K1623-E1620*L1620-G1620*L1623</f>
        <v>0</v>
      </c>
      <c r="Q1620" s="40">
        <f t="shared" ref="Q1620" si="5287">(D1620*L1620+E1620*K1620+F1620*L1623+G1620*K1623)</f>
        <v>-0.13775431034482757</v>
      </c>
      <c r="S1620" s="37">
        <v>1</v>
      </c>
      <c r="T1620" s="38">
        <v>0</v>
      </c>
      <c r="U1620" s="39">
        <v>0</v>
      </c>
      <c r="V1620" s="40">
        <f t="shared" ref="V1620" si="5288">-1/($T$8*$B1620)</f>
        <v>-0.2697801724137931</v>
      </c>
      <c r="X1620" s="37">
        <f t="shared" ref="X1620" si="5289">N1620*S1620+P1620*S1623-O1620*T1620-Q1620*T1623</f>
        <v>0.96752851911665583</v>
      </c>
      <c r="Y1620" s="41">
        <f t="shared" ref="Y1620" si="5290">(N1620*T1620+O1620*S1620+P1620*T1623+Q1620*S1623)</f>
        <v>0</v>
      </c>
      <c r="Z1620" s="39">
        <f t="shared" ref="Z1620" si="5291">N1620*U1620+P1620*U1623-O1620*V1620-Q1620*V1623</f>
        <v>0</v>
      </c>
      <c r="AA1620" s="40">
        <f t="shared" ref="AA1620" si="5292">(N1620*V1620+O1620*U1620+P1620*V1623+Q1620*U1623)</f>
        <v>-0.39877432104738086</v>
      </c>
      <c r="AB1620" s="8"/>
      <c r="AC1620" s="37">
        <v>1</v>
      </c>
      <c r="AD1620" s="38">
        <v>0</v>
      </c>
      <c r="AE1620" s="39">
        <v>0</v>
      </c>
      <c r="AF1620" s="40">
        <v>0</v>
      </c>
      <c r="AH1620" s="37">
        <f>X1620*AC1620+Z1620*AC1623-Y1620*AD1620-AA1620*AD1623</f>
        <v>0.89809108103686464</v>
      </c>
      <c r="AI1620" s="41">
        <f>(X1620*AD1620+Y1620*AC1620+Z1620*AD1623+AA1620*AC1623)</f>
        <v>0</v>
      </c>
      <c r="AJ1620" s="39">
        <f>X1620*AE1620+Z1620*AE1623-Y1620*AF1620-AA1620*AF1623</f>
        <v>0</v>
      </c>
      <c r="AK1620" s="40">
        <f>(X1620*AF1620+Y1620*AE1620+Z1620*AF1623+AA1620*AE1623)</f>
        <v>-0.39877432104738086</v>
      </c>
      <c r="AL1620" s="8"/>
      <c r="AM1620" s="43">
        <f t="shared" ref="AM1620" si="5293">20*LOG((2*$AH$8)/(($AH$8*AH1620+AJ1620+$AH$8*AH1623+AJ1623)^2+($AH$8*AI1620+AK1620+$AH$8*AI1623+AK1623)^2)^0.5)</f>
        <v>-1.5937164190236682E-3</v>
      </c>
      <c r="AO1620" s="148">
        <f t="shared" ref="AO1620" si="5294">((AH1620^2+AI1620^2)/(AH1623^2+AI1623^2))^0.5</f>
        <v>2.2521293483006506</v>
      </c>
      <c r="AP1620" s="4"/>
      <c r="AQ1620" s="44"/>
      <c r="AR1620" s="44"/>
      <c r="AS1620" s="44"/>
      <c r="AT1620" s="44"/>
    </row>
    <row r="1621" spans="2:46" ht="18.649999999999999" customHeight="1" thickBot="1">
      <c r="D1621" s="45"/>
      <c r="G1621" s="46"/>
      <c r="I1621" s="45"/>
      <c r="L1621" s="46"/>
      <c r="N1621" s="45"/>
      <c r="Q1621" s="46"/>
      <c r="S1621" s="45"/>
      <c r="V1621" s="46"/>
      <c r="X1621" s="45"/>
      <c r="AA1621" s="46"/>
      <c r="AC1621" s="45"/>
      <c r="AF1621" s="46"/>
      <c r="AH1621" s="45"/>
      <c r="AK1621" s="46"/>
      <c r="AO1621" s="149"/>
      <c r="AP1621" s="149"/>
      <c r="AQ1621" s="44"/>
      <c r="AR1621" s="44"/>
      <c r="AS1621" s="44"/>
      <c r="AT1621" s="44"/>
    </row>
    <row r="1622" spans="2:46" ht="18.649999999999999" customHeight="1" thickBot="1">
      <c r="D1622" s="227" t="s">
        <v>70</v>
      </c>
      <c r="E1622" s="228"/>
      <c r="F1622" s="229" t="s">
        <v>71</v>
      </c>
      <c r="G1622" s="230"/>
      <c r="H1622" s="203"/>
      <c r="I1622" s="231" t="s">
        <v>15</v>
      </c>
      <c r="J1622" s="232"/>
      <c r="K1622" s="233" t="s">
        <v>16</v>
      </c>
      <c r="L1622" s="234"/>
      <c r="M1622" s="30"/>
      <c r="N1622" s="231" t="s">
        <v>72</v>
      </c>
      <c r="O1622" s="232"/>
      <c r="P1622" s="233" t="s">
        <v>73</v>
      </c>
      <c r="Q1622" s="234"/>
      <c r="R1622" s="30"/>
      <c r="S1622" s="227" t="s">
        <v>74</v>
      </c>
      <c r="T1622" s="228"/>
      <c r="U1622" s="229" t="s">
        <v>75</v>
      </c>
      <c r="V1622" s="230"/>
      <c r="W1622" s="8"/>
      <c r="X1622" s="231" t="s">
        <v>76</v>
      </c>
      <c r="Y1622" s="232"/>
      <c r="Z1622" s="233" t="s">
        <v>77</v>
      </c>
      <c r="AA1622" s="234"/>
      <c r="AB1622" s="8"/>
      <c r="AC1622" s="231" t="s">
        <v>78</v>
      </c>
      <c r="AD1622" s="232"/>
      <c r="AE1622" s="233" t="s">
        <v>17</v>
      </c>
      <c r="AF1622" s="234"/>
      <c r="AG1622" s="8"/>
      <c r="AH1622" s="231" t="s">
        <v>79</v>
      </c>
      <c r="AI1622" s="232"/>
      <c r="AJ1622" s="233" t="s">
        <v>80</v>
      </c>
      <c r="AK1622" s="234"/>
      <c r="AL1622" s="8"/>
      <c r="AM1622" s="52" t="s">
        <v>84</v>
      </c>
      <c r="AO1622" s="150" t="s">
        <v>85</v>
      </c>
      <c r="AP1622" s="149"/>
      <c r="AQ1622" s="44"/>
      <c r="AR1622" s="44"/>
      <c r="AS1622" s="44"/>
      <c r="AT1622" s="44"/>
    </row>
    <row r="1623" spans="2:46" ht="18.649999999999999" customHeight="1" thickTop="1" thickBot="1">
      <c r="D1623" s="37">
        <v>0</v>
      </c>
      <c r="E1623" s="41">
        <v>0</v>
      </c>
      <c r="F1623" s="39">
        <v>1</v>
      </c>
      <c r="G1623" s="40">
        <v>0</v>
      </c>
      <c r="I1623" s="37">
        <v>0</v>
      </c>
      <c r="J1623" s="41">
        <f t="shared" ref="J1623" si="5295">IF(0=(1-$J$8*$K$8*$B1620^2),10^14,$B1620*$K$8/(1-$J$8*$K$8*$B1620^2))</f>
        <v>-0.23572025297837407</v>
      </c>
      <c r="K1623" s="39">
        <v>1</v>
      </c>
      <c r="L1623" s="40">
        <v>0</v>
      </c>
      <c r="N1623" s="37">
        <f t="shared" ref="N1623" si="5296">D1623*I1620+F1623*I1623-E1623*J1620-G1623*J1623</f>
        <v>0</v>
      </c>
      <c r="O1623" s="41">
        <f t="shared" ref="O1623" si="5297">(D1623*J1620+E1623*I1620+F1623*J1623+G1623*I1623)</f>
        <v>-0.23572025297837407</v>
      </c>
      <c r="P1623" s="39">
        <f t="shared" ref="P1623" si="5298">D1623*K1620+F1623*K1623-E1623*L1620-G1623*L1623</f>
        <v>1</v>
      </c>
      <c r="Q1623" s="40">
        <f t="shared" ref="Q1623" si="5299">(D1623*L1620+E1623*K1620+F1623*L1623+G1623*K1623)</f>
        <v>0</v>
      </c>
      <c r="S1623" s="37">
        <v>0</v>
      </c>
      <c r="T1623" s="41">
        <v>0</v>
      </c>
      <c r="U1623" s="39">
        <v>1</v>
      </c>
      <c r="V1623" s="40">
        <v>0</v>
      </c>
      <c r="X1623" s="37">
        <f t="shared" ref="X1623" si="5300">N1623*S1620+P1623*S1623-O1623*T1620-Q1623*T1623</f>
        <v>0</v>
      </c>
      <c r="Y1623" s="41">
        <f t="shared" ref="Y1623" si="5301">(N1623*T1620+O1623*S1620+P1623*T1623+Q1623*S1623)</f>
        <v>-0.23572025297837407</v>
      </c>
      <c r="Z1623" s="39">
        <f t="shared" ref="Z1623" si="5302">N1623*U1620+P1623*U1623-O1623*V1620-Q1623*V1623</f>
        <v>0.93640734951007132</v>
      </c>
      <c r="AA1623" s="40">
        <f t="shared" ref="AA1623" si="5303">(N1623*V1620+O1623*U1620+P1623*V1623+Q1623*U1623)</f>
        <v>0</v>
      </c>
      <c r="AB1623" s="8"/>
      <c r="AC1623" s="37">
        <v>0</v>
      </c>
      <c r="AD1623" s="40">
        <f>-1/($AD$8*$B1620)</f>
        <v>-0.17412715517241378</v>
      </c>
      <c r="AE1623" s="39">
        <v>1</v>
      </c>
      <c r="AF1623" s="40">
        <v>0</v>
      </c>
      <c r="AH1623" s="37">
        <f>X1623*AC1620+Z1623*AC1623-Y1623*AD1620-AA1623*AD1623</f>
        <v>0</v>
      </c>
      <c r="AI1623" s="41">
        <f>(X1623*AD1620+Y1623*AC1620+Z1623*AD1623+AA1623*AC1623)</f>
        <v>-0.39877420083110293</v>
      </c>
      <c r="AJ1623" s="39">
        <f>X1623*AE1620+Z1623*AE1623-Y1623*AF1620-AA1623*AF1623</f>
        <v>0.93640734951007132</v>
      </c>
      <c r="AK1623" s="40">
        <f>(X1623*AF1620+Y1623*AE1620+Z1623*AF1623+AA1623*AE1623)</f>
        <v>0</v>
      </c>
      <c r="AL1623" s="8"/>
      <c r="AM1623" s="54">
        <f t="shared" ref="AM1623" si="5304">(180/PI())*ATAN(-1*(($AH1611*AI1620+AK1620+$AH$8*AI1623+AK1623)/($AH$8*AH1620+AJ1620+$AH$8*AH1623+AJ1623)))</f>
        <v>23.497002997319353</v>
      </c>
      <c r="AO1623" s="151">
        <f t="shared" ref="AO1623" si="5305">20*LOG(((($AH$8*AH1620+AJ1620-$AH$8*AH1623-AJ1623)^2+($AH$8*AI1620+AK1620-$AH$8*AI1623-AK1623)^2)/(($AH$8*AH1620+AJ1620+$AH$8*AH1623+AJ1623)^2+($AH$8*AI1620+AK1620+$AH$8*AI1623+AK1623)^2))^0.5)</f>
        <v>-34.354529477687066</v>
      </c>
      <c r="AP1623" s="149"/>
      <c r="AQ1623" s="44"/>
      <c r="AR1623" s="44"/>
      <c r="AS1623" s="44"/>
      <c r="AT1623" s="44"/>
    </row>
    <row r="1624" spans="2:46" ht="18.649999999999999" customHeight="1">
      <c r="AO1624" s="48"/>
    </row>
    <row r="1625" spans="2:46" ht="18.649999999999999" customHeight="1" thickBot="1">
      <c r="E1625" s="29" t="s">
        <v>9</v>
      </c>
      <c r="J1625" s="29" t="s">
        <v>10</v>
      </c>
      <c r="O1625" s="29" t="s">
        <v>11</v>
      </c>
      <c r="T1625" s="29" t="s">
        <v>12</v>
      </c>
      <c r="Y1625" s="29" t="s">
        <v>13</v>
      </c>
      <c r="AD1625" s="29" t="s">
        <v>12</v>
      </c>
      <c r="AI1625" s="29" t="s">
        <v>81</v>
      </c>
    </row>
    <row r="1626" spans="2:46" ht="18.649999999999999" customHeight="1" thickBot="1">
      <c r="B1626" s="28"/>
      <c r="D1626" s="227" t="s">
        <v>70</v>
      </c>
      <c r="E1626" s="228"/>
      <c r="F1626" s="229" t="s">
        <v>71</v>
      </c>
      <c r="G1626" s="230"/>
      <c r="H1626" s="203"/>
      <c r="I1626" s="231" t="s">
        <v>15</v>
      </c>
      <c r="J1626" s="232"/>
      <c r="K1626" s="233" t="s">
        <v>16</v>
      </c>
      <c r="L1626" s="234"/>
      <c r="M1626" s="30"/>
      <c r="N1626" s="231" t="s">
        <v>72</v>
      </c>
      <c r="O1626" s="232"/>
      <c r="P1626" s="233" t="s">
        <v>73</v>
      </c>
      <c r="Q1626" s="234"/>
      <c r="R1626" s="30"/>
      <c r="S1626" s="227" t="s">
        <v>74</v>
      </c>
      <c r="T1626" s="228"/>
      <c r="U1626" s="229" t="s">
        <v>75</v>
      </c>
      <c r="V1626" s="230"/>
      <c r="W1626" s="8"/>
      <c r="X1626" s="231" t="s">
        <v>76</v>
      </c>
      <c r="Y1626" s="232"/>
      <c r="Z1626" s="233" t="s">
        <v>77</v>
      </c>
      <c r="AA1626" s="234"/>
      <c r="AB1626" s="8"/>
      <c r="AC1626" s="231" t="s">
        <v>78</v>
      </c>
      <c r="AD1626" s="232"/>
      <c r="AE1626" s="233" t="s">
        <v>17</v>
      </c>
      <c r="AF1626" s="234"/>
      <c r="AG1626" s="8"/>
      <c r="AH1626" s="231" t="s">
        <v>79</v>
      </c>
      <c r="AI1626" s="232"/>
      <c r="AJ1626" s="233" t="s">
        <v>80</v>
      </c>
      <c r="AK1626" s="234"/>
      <c r="AL1626" s="8"/>
      <c r="AM1626" s="35" t="s">
        <v>82</v>
      </c>
      <c r="AO1626" s="147" t="s">
        <v>83</v>
      </c>
      <c r="AP1626" s="4"/>
      <c r="AQ1626" s="44"/>
      <c r="AR1626" s="44"/>
      <c r="AS1626" s="44"/>
      <c r="AT1626" s="44"/>
    </row>
    <row r="1627" spans="2:46" ht="18.649999999999999" customHeight="1" thickTop="1" thickBot="1">
      <c r="B1627" s="55">
        <v>4.66</v>
      </c>
      <c r="D1627" s="37">
        <v>1</v>
      </c>
      <c r="E1627" s="38">
        <v>0</v>
      </c>
      <c r="F1627" s="39">
        <v>0</v>
      </c>
      <c r="G1627" s="40">
        <f t="shared" ref="G1627" si="5306">-1/($E$8*$B1627)</f>
        <v>-0.13716309012875533</v>
      </c>
      <c r="I1627" s="37">
        <v>1</v>
      </c>
      <c r="J1627" s="41">
        <v>0</v>
      </c>
      <c r="K1627" s="39">
        <v>0</v>
      </c>
      <c r="L1627" s="40">
        <v>0</v>
      </c>
      <c r="N1627" s="37">
        <f t="shared" ref="N1627" si="5307">D1627*I1627+F1627*I1630-E1627*J1627-G1627*J1630</f>
        <v>0.96780937838403791</v>
      </c>
      <c r="O1627" s="41">
        <f t="shared" ref="O1627" si="5308">(D1627*J1627+E1627*I1627+F1627*J1630+G1627*I1630)</f>
        <v>0</v>
      </c>
      <c r="P1627" s="39">
        <f t="shared" ref="P1627" si="5309">D1627*K1627+F1627*K1630-E1627*L1627-G1627*L1630</f>
        <v>0</v>
      </c>
      <c r="Q1627" s="40">
        <f t="shared" ref="Q1627" si="5310">(D1627*L1627+E1627*K1627+F1627*L1630+G1627*K1630)</f>
        <v>-0.13716309012875533</v>
      </c>
      <c r="S1627" s="37">
        <v>1</v>
      </c>
      <c r="T1627" s="38">
        <v>0</v>
      </c>
      <c r="U1627" s="39">
        <v>0</v>
      </c>
      <c r="V1627" s="40">
        <f t="shared" ref="V1627" si="5311">-1/($T$8*$B1627)</f>
        <v>-0.26862231759656646</v>
      </c>
      <c r="X1627" s="37">
        <f t="shared" ref="X1627" si="5312">N1627*S1627+P1627*S1630-O1627*T1627-Q1627*T1630</f>
        <v>0.96780937838403791</v>
      </c>
      <c r="Y1627" s="41">
        <f t="shared" ref="Y1627" si="5313">(N1627*T1627+O1627*S1627+P1627*T1630+Q1627*S1630)</f>
        <v>0</v>
      </c>
      <c r="Z1627" s="39">
        <f t="shared" ref="Z1627" si="5314">N1627*U1627+P1627*U1630-O1627*V1627-Q1627*V1630</f>
        <v>0</v>
      </c>
      <c r="AA1627" s="40">
        <f t="shared" ref="AA1627" si="5315">(N1627*V1627+O1627*U1627+P1627*V1630+Q1627*U1630)</f>
        <v>-0.3971382883419679</v>
      </c>
      <c r="AB1627" s="8"/>
      <c r="AC1627" s="37">
        <v>1</v>
      </c>
      <c r="AD1627" s="38">
        <v>0</v>
      </c>
      <c r="AE1627" s="39">
        <v>0</v>
      </c>
      <c r="AF1627" s="40">
        <v>0</v>
      </c>
      <c r="AH1627" s="37">
        <f>X1627*AC1627+Z1627*AC1630-Y1627*AD1627-AA1627*AD1630</f>
        <v>0.89895361012955444</v>
      </c>
      <c r="AI1627" s="41">
        <f>(X1627*AD1627+Y1627*AC1627+Z1627*AD1630+AA1627*AC1630)</f>
        <v>0</v>
      </c>
      <c r="AJ1627" s="39">
        <f>X1627*AE1627+Z1627*AE1630-Y1627*AF1627-AA1627*AF1630</f>
        <v>0</v>
      </c>
      <c r="AK1627" s="40">
        <f>(X1627*AF1627+Y1627*AE1627+Z1627*AF1630+AA1627*AE1630)</f>
        <v>-0.3971382883419679</v>
      </c>
      <c r="AL1627" s="8"/>
      <c r="AM1627" s="43">
        <f t="shared" ref="AM1627" si="5316">20*LOG((2*$AH$8)/(($AH$8*AH1627+AJ1627+$AH$8*AH1630+AJ1630)^2+($AH$8*AI1627+AK1627+$AH$8*AI1630+AK1630)^2)^0.5)</f>
        <v>-1.5678318500151876E-3</v>
      </c>
      <c r="AO1627" s="148">
        <f t="shared" ref="AO1627" si="5317">((AH1627^2+AI1627^2)/(AH1630^2+AI1630^2))^0.5</f>
        <v>2.2635789726803184</v>
      </c>
      <c r="AP1627" s="4"/>
      <c r="AQ1627" s="44"/>
      <c r="AR1627" s="44"/>
      <c r="AS1627" s="44"/>
      <c r="AT1627" s="44"/>
    </row>
    <row r="1628" spans="2:46" ht="18.649999999999999" customHeight="1" thickBot="1">
      <c r="D1628" s="45"/>
      <c r="G1628" s="46"/>
      <c r="I1628" s="45"/>
      <c r="L1628" s="46"/>
      <c r="N1628" s="45"/>
      <c r="Q1628" s="46"/>
      <c r="S1628" s="45"/>
      <c r="V1628" s="46"/>
      <c r="X1628" s="45"/>
      <c r="AA1628" s="46"/>
      <c r="AC1628" s="45"/>
      <c r="AF1628" s="46"/>
      <c r="AH1628" s="45"/>
      <c r="AK1628" s="46"/>
      <c r="AO1628" s="149"/>
      <c r="AP1628" s="149"/>
      <c r="AQ1628" s="44"/>
      <c r="AR1628" s="44"/>
      <c r="AS1628" s="44"/>
      <c r="AT1628" s="44"/>
    </row>
    <row r="1629" spans="2:46" ht="18.649999999999999" customHeight="1" thickBot="1">
      <c r="D1629" s="227" t="s">
        <v>70</v>
      </c>
      <c r="E1629" s="228"/>
      <c r="F1629" s="229" t="s">
        <v>71</v>
      </c>
      <c r="G1629" s="230"/>
      <c r="H1629" s="203"/>
      <c r="I1629" s="231" t="s">
        <v>15</v>
      </c>
      <c r="J1629" s="232"/>
      <c r="K1629" s="233" t="s">
        <v>16</v>
      </c>
      <c r="L1629" s="234"/>
      <c r="M1629" s="30"/>
      <c r="N1629" s="231" t="s">
        <v>72</v>
      </c>
      <c r="O1629" s="232"/>
      <c r="P1629" s="233" t="s">
        <v>73</v>
      </c>
      <c r="Q1629" s="234"/>
      <c r="R1629" s="30"/>
      <c r="S1629" s="227" t="s">
        <v>74</v>
      </c>
      <c r="T1629" s="228"/>
      <c r="U1629" s="229" t="s">
        <v>75</v>
      </c>
      <c r="V1629" s="230"/>
      <c r="W1629" s="8"/>
      <c r="X1629" s="231" t="s">
        <v>76</v>
      </c>
      <c r="Y1629" s="232"/>
      <c r="Z1629" s="233" t="s">
        <v>77</v>
      </c>
      <c r="AA1629" s="234"/>
      <c r="AB1629" s="8"/>
      <c r="AC1629" s="231" t="s">
        <v>78</v>
      </c>
      <c r="AD1629" s="232"/>
      <c r="AE1629" s="233" t="s">
        <v>17</v>
      </c>
      <c r="AF1629" s="234"/>
      <c r="AG1629" s="8"/>
      <c r="AH1629" s="231" t="s">
        <v>79</v>
      </c>
      <c r="AI1629" s="232"/>
      <c r="AJ1629" s="233" t="s">
        <v>80</v>
      </c>
      <c r="AK1629" s="234"/>
      <c r="AL1629" s="8"/>
      <c r="AM1629" s="52" t="s">
        <v>84</v>
      </c>
      <c r="AO1629" s="150" t="s">
        <v>85</v>
      </c>
      <c r="AP1629" s="149"/>
      <c r="AQ1629" s="44"/>
      <c r="AR1629" s="44"/>
      <c r="AS1629" s="44"/>
      <c r="AT1629" s="44"/>
    </row>
    <row r="1630" spans="2:46" ht="18.649999999999999" customHeight="1" thickTop="1" thickBot="1">
      <c r="D1630" s="37">
        <v>0</v>
      </c>
      <c r="E1630" s="41">
        <v>0</v>
      </c>
      <c r="F1630" s="39">
        <v>1</v>
      </c>
      <c r="G1630" s="40">
        <v>0</v>
      </c>
      <c r="I1630" s="37">
        <v>0</v>
      </c>
      <c r="J1630" s="41">
        <f t="shared" ref="J1630" si="5318">IF(0=(1-$J$8*$K$8*$B1627^2),10^14,$B1627*$K$8/(1-$J$8*$K$8*$B1627^2))</f>
        <v>-0.23468865848490766</v>
      </c>
      <c r="K1630" s="39">
        <v>1</v>
      </c>
      <c r="L1630" s="40">
        <v>0</v>
      </c>
      <c r="N1630" s="37">
        <f t="shared" ref="N1630" si="5319">D1630*I1627+F1630*I1630-E1630*J1627-G1630*J1630</f>
        <v>0</v>
      </c>
      <c r="O1630" s="41">
        <f t="shared" ref="O1630" si="5320">(D1630*J1627+E1630*I1627+F1630*J1630+G1630*I1630)</f>
        <v>-0.23468865848490766</v>
      </c>
      <c r="P1630" s="39">
        <f t="shared" ref="P1630" si="5321">D1630*K1627+F1630*K1630-E1630*L1627-G1630*L1630</f>
        <v>1</v>
      </c>
      <c r="Q1630" s="40">
        <f t="shared" ref="Q1630" si="5322">(D1630*L1627+E1630*K1627+F1630*L1630+G1630*K1630)</f>
        <v>0</v>
      </c>
      <c r="S1630" s="37">
        <v>0</v>
      </c>
      <c r="T1630" s="41">
        <v>0</v>
      </c>
      <c r="U1630" s="39">
        <v>1</v>
      </c>
      <c r="V1630" s="40">
        <v>0</v>
      </c>
      <c r="X1630" s="37">
        <f t="shared" ref="X1630" si="5323">N1630*S1627+P1630*S1630-O1630*T1627-Q1630*T1630</f>
        <v>0</v>
      </c>
      <c r="Y1630" s="41">
        <f t="shared" ref="Y1630" si="5324">(N1630*T1627+O1630*S1627+P1630*T1630+Q1630*S1630)</f>
        <v>-0.23468865848490766</v>
      </c>
      <c r="Z1630" s="39">
        <f t="shared" ref="Z1630" si="5325">N1630*U1627+P1630*U1630-O1630*V1627-Q1630*V1630</f>
        <v>0.93695738864415501</v>
      </c>
      <c r="AA1630" s="40">
        <f t="shared" ref="AA1630" si="5326">(N1630*V1627+O1630*U1627+P1630*V1630+Q1630*U1630)</f>
        <v>0</v>
      </c>
      <c r="AB1630" s="8"/>
      <c r="AC1630" s="37">
        <v>0</v>
      </c>
      <c r="AD1630" s="40">
        <f>-1/($AD$8*$B1627)</f>
        <v>-0.17337982832618024</v>
      </c>
      <c r="AE1630" s="39">
        <v>1</v>
      </c>
      <c r="AF1630" s="40">
        <v>0</v>
      </c>
      <c r="AH1630" s="37">
        <f>X1630*AC1627+Z1630*AC1630-Y1630*AD1627-AA1630*AD1630</f>
        <v>0</v>
      </c>
      <c r="AI1630" s="41">
        <f>(X1630*AD1627+Y1630*AC1627+Z1630*AD1630+AA1630*AC1630)</f>
        <v>-0.3971381696769774</v>
      </c>
      <c r="AJ1630" s="39">
        <f>X1630*AE1627+Z1630*AE1630-Y1630*AF1627-AA1630*AF1630</f>
        <v>0.93695738864415501</v>
      </c>
      <c r="AK1630" s="40">
        <f>(X1630*AF1627+Y1630*AE1627+Z1630*AF1630+AA1630*AE1630)</f>
        <v>0</v>
      </c>
      <c r="AL1630" s="8"/>
      <c r="AM1630" s="54">
        <f t="shared" ref="AM1630" si="5327">(180/PI())*ATAN(-1*(($AH1618*AI1627+AK1627+$AH$8*AI1630+AK1630)/($AH$8*AH1627+AJ1627+$AH$8*AH1630+AJ1630)))</f>
        <v>23.394922014301933</v>
      </c>
      <c r="AO1630" s="151">
        <f t="shared" ref="AO1630" si="5328">20*LOG(((($AH$8*AH1627+AJ1627-$AH$8*AH1630-AJ1630)^2+($AH$8*AI1627+AK1627-$AH$8*AI1630-AK1630)^2)/(($AH$8*AH1627+AJ1627+$AH$8*AH1630+AJ1630)^2+($AH$8*AI1627+AK1627+$AH$8*AI1630+AK1630)^2))^0.5)</f>
        <v>-34.42563217777176</v>
      </c>
      <c r="AP1630" s="149"/>
      <c r="AQ1630" s="44"/>
      <c r="AR1630" s="44"/>
      <c r="AS1630" s="44"/>
      <c r="AT1630" s="44"/>
    </row>
    <row r="1631" spans="2:46" ht="18.649999999999999" customHeight="1">
      <c r="AO1631" s="48"/>
    </row>
    <row r="1632" spans="2:46" ht="18.649999999999999" customHeight="1" thickBot="1">
      <c r="E1632" s="29" t="s">
        <v>9</v>
      </c>
      <c r="J1632" s="29" t="s">
        <v>10</v>
      </c>
      <c r="O1632" s="29" t="s">
        <v>11</v>
      </c>
      <c r="T1632" s="29" t="s">
        <v>12</v>
      </c>
      <c r="Y1632" s="29" t="s">
        <v>13</v>
      </c>
      <c r="AD1632" s="29" t="s">
        <v>12</v>
      </c>
      <c r="AI1632" s="29" t="s">
        <v>81</v>
      </c>
    </row>
    <row r="1633" spans="2:46" ht="18.649999999999999" customHeight="1" thickBot="1">
      <c r="B1633" s="28"/>
      <c r="D1633" s="227" t="s">
        <v>70</v>
      </c>
      <c r="E1633" s="228"/>
      <c r="F1633" s="229" t="s">
        <v>71</v>
      </c>
      <c r="G1633" s="230"/>
      <c r="H1633" s="203"/>
      <c r="I1633" s="231" t="s">
        <v>15</v>
      </c>
      <c r="J1633" s="232"/>
      <c r="K1633" s="233" t="s">
        <v>16</v>
      </c>
      <c r="L1633" s="234"/>
      <c r="M1633" s="30"/>
      <c r="N1633" s="231" t="s">
        <v>72</v>
      </c>
      <c r="O1633" s="232"/>
      <c r="P1633" s="233" t="s">
        <v>73</v>
      </c>
      <c r="Q1633" s="234"/>
      <c r="R1633" s="30"/>
      <c r="S1633" s="227" t="s">
        <v>74</v>
      </c>
      <c r="T1633" s="228"/>
      <c r="U1633" s="229" t="s">
        <v>75</v>
      </c>
      <c r="V1633" s="230"/>
      <c r="W1633" s="8"/>
      <c r="X1633" s="231" t="s">
        <v>76</v>
      </c>
      <c r="Y1633" s="232"/>
      <c r="Z1633" s="233" t="s">
        <v>77</v>
      </c>
      <c r="AA1633" s="234"/>
      <c r="AB1633" s="8"/>
      <c r="AC1633" s="231" t="s">
        <v>78</v>
      </c>
      <c r="AD1633" s="232"/>
      <c r="AE1633" s="233" t="s">
        <v>17</v>
      </c>
      <c r="AF1633" s="234"/>
      <c r="AG1633" s="8"/>
      <c r="AH1633" s="231" t="s">
        <v>79</v>
      </c>
      <c r="AI1633" s="232"/>
      <c r="AJ1633" s="233" t="s">
        <v>80</v>
      </c>
      <c r="AK1633" s="234"/>
      <c r="AL1633" s="8"/>
      <c r="AM1633" s="35" t="s">
        <v>82</v>
      </c>
      <c r="AO1633" s="147" t="s">
        <v>83</v>
      </c>
      <c r="AP1633" s="4"/>
      <c r="AQ1633" s="44"/>
      <c r="AR1633" s="44"/>
      <c r="AS1633" s="44"/>
      <c r="AT1633" s="44"/>
    </row>
    <row r="1634" spans="2:46" ht="18.649999999999999" customHeight="1" thickTop="1" thickBot="1">
      <c r="B1634" s="55">
        <v>4.68</v>
      </c>
      <c r="D1634" s="37">
        <v>1</v>
      </c>
      <c r="E1634" s="38">
        <v>0</v>
      </c>
      <c r="F1634" s="39">
        <v>0</v>
      </c>
      <c r="G1634" s="40">
        <f t="shared" ref="G1634" si="5329">-1/($E$8*$B1634)</f>
        <v>-0.13657692307692307</v>
      </c>
      <c r="I1634" s="37">
        <v>1</v>
      </c>
      <c r="J1634" s="41">
        <v>0</v>
      </c>
      <c r="K1634" s="39">
        <v>0</v>
      </c>
      <c r="L1634" s="40">
        <v>0</v>
      </c>
      <c r="N1634" s="37">
        <f t="shared" ref="N1634" si="5330">D1634*I1634+F1634*I1637-E1634*J1634-G1634*J1637</f>
        <v>0.96808659783312478</v>
      </c>
      <c r="O1634" s="41">
        <f t="shared" ref="O1634" si="5331">(D1634*J1634+E1634*I1634+F1634*J1637+G1634*I1637)</f>
        <v>0</v>
      </c>
      <c r="P1634" s="39">
        <f t="shared" ref="P1634" si="5332">D1634*K1634+F1634*K1637-E1634*L1634-G1634*L1637</f>
        <v>0</v>
      </c>
      <c r="Q1634" s="40">
        <f t="shared" ref="Q1634" si="5333">(D1634*L1634+E1634*K1634+F1634*L1637+G1634*K1637)</f>
        <v>-0.13657692307692307</v>
      </c>
      <c r="S1634" s="37">
        <v>1</v>
      </c>
      <c r="T1634" s="38">
        <v>0</v>
      </c>
      <c r="U1634" s="39">
        <v>0</v>
      </c>
      <c r="V1634" s="40">
        <f t="shared" ref="V1634" si="5334">-1/($T$8*$B1634)</f>
        <v>-0.26747435897435895</v>
      </c>
      <c r="X1634" s="37">
        <f t="shared" ref="X1634" si="5335">N1634*S1634+P1634*S1637-O1634*T1634-Q1634*T1637</f>
        <v>0.96808659783312478</v>
      </c>
      <c r="Y1634" s="41">
        <f t="shared" ref="Y1634" si="5336">(N1634*T1634+O1634*S1634+P1634*T1637+Q1634*S1637)</f>
        <v>0</v>
      </c>
      <c r="Z1634" s="39">
        <f t="shared" ref="Z1634" si="5337">N1634*U1634+P1634*U1637-O1634*V1634-Q1634*V1637</f>
        <v>0</v>
      </c>
      <c r="AA1634" s="40">
        <f t="shared" ref="AA1634" si="5338">(N1634*V1634+O1634*U1634+P1634*V1637+Q1634*U1637)</f>
        <v>-0.39551526526400616</v>
      </c>
      <c r="AB1634" s="8"/>
      <c r="AC1634" s="37">
        <v>1</v>
      </c>
      <c r="AD1634" s="38">
        <v>0</v>
      </c>
      <c r="AE1634" s="39">
        <v>0</v>
      </c>
      <c r="AF1634" s="40">
        <v>0</v>
      </c>
      <c r="AH1634" s="37">
        <f>X1634*AC1634+Z1634*AC1637-Y1634*AD1634-AA1634*AD1637</f>
        <v>0.8998052818993526</v>
      </c>
      <c r="AI1634" s="41">
        <f>(X1634*AD1634+Y1634*AC1634+Z1634*AD1637+AA1634*AC1637)</f>
        <v>0</v>
      </c>
      <c r="AJ1634" s="39">
        <f>X1634*AE1634+Z1634*AE1637-Y1634*AF1634-AA1634*AF1637</f>
        <v>0</v>
      </c>
      <c r="AK1634" s="40">
        <f>(X1634*AF1634+Y1634*AE1634+Z1634*AF1637+AA1634*AE1637)</f>
        <v>-0.39551526526400616</v>
      </c>
      <c r="AL1634" s="8"/>
      <c r="AM1634" s="43">
        <f t="shared" ref="AM1634" si="5339">20*LOG((2*$AH$8)/(($AH$8*AH1634+AJ1634+$AH$8*AH1637+AJ1637)^2+($AH$8*AI1634+AK1634+$AH$8*AI1637+AK1637)^2)^0.5)</f>
        <v>-1.542464208417946E-3</v>
      </c>
      <c r="AO1634" s="148">
        <f t="shared" ref="AO1634" si="5340">((AH1634^2+AI1634^2)/(AH1637^2+AI1637^2))^0.5</f>
        <v>2.2750210356493583</v>
      </c>
      <c r="AP1634" s="4"/>
      <c r="AQ1634" s="44"/>
      <c r="AR1634" s="44"/>
      <c r="AS1634" s="44"/>
      <c r="AT1634" s="44"/>
    </row>
    <row r="1635" spans="2:46" ht="18.649999999999999" customHeight="1" thickBot="1">
      <c r="D1635" s="45"/>
      <c r="G1635" s="46"/>
      <c r="I1635" s="45"/>
      <c r="L1635" s="46"/>
      <c r="N1635" s="45"/>
      <c r="Q1635" s="46"/>
      <c r="S1635" s="45"/>
      <c r="V1635" s="46"/>
      <c r="X1635" s="45"/>
      <c r="AA1635" s="46"/>
      <c r="AC1635" s="45"/>
      <c r="AF1635" s="46"/>
      <c r="AH1635" s="45"/>
      <c r="AK1635" s="46"/>
      <c r="AO1635" s="149"/>
      <c r="AP1635" s="149"/>
      <c r="AQ1635" s="44"/>
      <c r="AR1635" s="44"/>
      <c r="AS1635" s="44"/>
      <c r="AT1635" s="44"/>
    </row>
    <row r="1636" spans="2:46" ht="18.649999999999999" customHeight="1" thickBot="1">
      <c r="D1636" s="227" t="s">
        <v>70</v>
      </c>
      <c r="E1636" s="228"/>
      <c r="F1636" s="229" t="s">
        <v>71</v>
      </c>
      <c r="G1636" s="230"/>
      <c r="H1636" s="203"/>
      <c r="I1636" s="231" t="s">
        <v>15</v>
      </c>
      <c r="J1636" s="232"/>
      <c r="K1636" s="233" t="s">
        <v>16</v>
      </c>
      <c r="L1636" s="234"/>
      <c r="M1636" s="30"/>
      <c r="N1636" s="231" t="s">
        <v>72</v>
      </c>
      <c r="O1636" s="232"/>
      <c r="P1636" s="233" t="s">
        <v>73</v>
      </c>
      <c r="Q1636" s="234"/>
      <c r="R1636" s="30"/>
      <c r="S1636" s="227" t="s">
        <v>74</v>
      </c>
      <c r="T1636" s="228"/>
      <c r="U1636" s="229" t="s">
        <v>75</v>
      </c>
      <c r="V1636" s="230"/>
      <c r="W1636" s="8"/>
      <c r="X1636" s="231" t="s">
        <v>76</v>
      </c>
      <c r="Y1636" s="232"/>
      <c r="Z1636" s="233" t="s">
        <v>77</v>
      </c>
      <c r="AA1636" s="234"/>
      <c r="AB1636" s="8"/>
      <c r="AC1636" s="231" t="s">
        <v>78</v>
      </c>
      <c r="AD1636" s="232"/>
      <c r="AE1636" s="233" t="s">
        <v>17</v>
      </c>
      <c r="AF1636" s="234"/>
      <c r="AG1636" s="8"/>
      <c r="AH1636" s="231" t="s">
        <v>79</v>
      </c>
      <c r="AI1636" s="232"/>
      <c r="AJ1636" s="233" t="s">
        <v>80</v>
      </c>
      <c r="AK1636" s="234"/>
      <c r="AL1636" s="8"/>
      <c r="AM1636" s="52" t="s">
        <v>84</v>
      </c>
      <c r="AO1636" s="150" t="s">
        <v>85</v>
      </c>
      <c r="AP1636" s="149"/>
      <c r="AQ1636" s="44"/>
      <c r="AR1636" s="44"/>
      <c r="AS1636" s="44"/>
      <c r="AT1636" s="44"/>
    </row>
    <row r="1637" spans="2:46" ht="18.649999999999999" customHeight="1" thickTop="1" thickBot="1">
      <c r="D1637" s="37">
        <v>0</v>
      </c>
      <c r="E1637" s="41">
        <v>0</v>
      </c>
      <c r="F1637" s="39">
        <v>1</v>
      </c>
      <c r="G1637" s="40">
        <v>0</v>
      </c>
      <c r="I1637" s="37">
        <v>0</v>
      </c>
      <c r="J1637" s="41">
        <f t="shared" ref="J1637" si="5341">IF(0=(1-$J$8*$K$8*$B1634^2),10^14,$B1634*$K$8/(1-$J$8*$K$8*$B1634^2))</f>
        <v>-0.23366613808469566</v>
      </c>
      <c r="K1637" s="39">
        <v>1</v>
      </c>
      <c r="L1637" s="40">
        <v>0</v>
      </c>
      <c r="N1637" s="37">
        <f t="shared" ref="N1637" si="5342">D1637*I1634+F1637*I1637-E1637*J1634-G1637*J1637</f>
        <v>0</v>
      </c>
      <c r="O1637" s="41">
        <f t="shared" ref="O1637" si="5343">(D1637*J1634+E1637*I1634+F1637*J1637+G1637*I1637)</f>
        <v>-0.23366613808469566</v>
      </c>
      <c r="P1637" s="39">
        <f t="shared" ref="P1637" si="5344">D1637*K1634+F1637*K1637-E1637*L1634-G1637*L1637</f>
        <v>1</v>
      </c>
      <c r="Q1637" s="40">
        <f t="shared" ref="Q1637" si="5345">(D1637*L1634+E1637*K1634+F1637*L1637+G1637*K1637)</f>
        <v>0</v>
      </c>
      <c r="S1637" s="37">
        <v>0</v>
      </c>
      <c r="T1637" s="41">
        <v>0</v>
      </c>
      <c r="U1637" s="39">
        <v>1</v>
      </c>
      <c r="V1637" s="40">
        <v>0</v>
      </c>
      <c r="X1637" s="37">
        <f t="shared" ref="X1637" si="5346">N1637*S1634+P1637*S1637-O1637*T1634-Q1637*T1637</f>
        <v>0</v>
      </c>
      <c r="Y1637" s="41">
        <f t="shared" ref="Y1637" si="5347">(N1637*T1634+O1637*S1634+P1637*T1637+Q1637*S1637)</f>
        <v>-0.23366613808469566</v>
      </c>
      <c r="Z1637" s="39">
        <f t="shared" ref="Z1637" si="5348">N1637*U1634+P1637*U1637-O1637*V1634-Q1637*V1637</f>
        <v>0.93750029950178204</v>
      </c>
      <c r="AA1637" s="40">
        <f t="shared" ref="AA1637" si="5349">(N1637*V1634+O1637*U1634+P1637*V1637+Q1637*U1637)</f>
        <v>0</v>
      </c>
      <c r="AB1637" s="8"/>
      <c r="AC1637" s="37">
        <v>0</v>
      </c>
      <c r="AD1637" s="40">
        <f>-1/($AD$8*$B1634)</f>
        <v>-0.1726388888888889</v>
      </c>
      <c r="AE1637" s="39">
        <v>1</v>
      </c>
      <c r="AF1637" s="40">
        <v>0</v>
      </c>
      <c r="AH1637" s="37">
        <f>X1637*AC1634+Z1637*AC1637-Y1637*AD1634-AA1637*AD1637</f>
        <v>0</v>
      </c>
      <c r="AI1637" s="41">
        <f>(X1637*AD1634+Y1637*AC1634+Z1637*AD1637+AA1637*AC1637)</f>
        <v>-0.39551514812368388</v>
      </c>
      <c r="AJ1637" s="39">
        <f>X1637*AE1634+Z1637*AE1637-Y1637*AF1634-AA1637*AF1637</f>
        <v>0.93750029950178204</v>
      </c>
      <c r="AK1637" s="40">
        <f>(X1637*AF1634+Y1637*AE1634+Z1637*AF1637+AA1637*AE1637)</f>
        <v>0</v>
      </c>
      <c r="AL1637" s="8"/>
      <c r="AM1637" s="54">
        <f t="shared" ref="AM1637" si="5350">(180/PI())*ATAN(-1*(($AH1625*AI1634+AK1634+$AH$8*AI1637+AK1637)/($AH$8*AH1634+AJ1634+$AH$8*AH1637+AJ1637)))</f>
        <v>23.293728977707872</v>
      </c>
      <c r="AO1637" s="151">
        <f t="shared" ref="AO1637" si="5351">20*LOG(((($AH$8*AH1634+AJ1634-$AH$8*AH1637-AJ1637)^2+($AH$8*AI1634+AK1634-$AH$8*AI1637-AK1637)^2)/(($AH$8*AH1634+AJ1634+$AH$8*AH1637+AJ1637)^2+($AH$8*AI1634+AK1634+$AH$8*AI1637+AK1637)^2))^0.5)</f>
        <v>-34.496463368433105</v>
      </c>
      <c r="AP1637" s="149"/>
      <c r="AQ1637" s="44"/>
      <c r="AR1637" s="44"/>
      <c r="AS1637" s="44"/>
      <c r="AT1637" s="44"/>
    </row>
    <row r="1638" spans="2:46" ht="18.649999999999999" customHeight="1">
      <c r="AO1638" s="48"/>
    </row>
    <row r="1639" spans="2:46" ht="18.649999999999999" customHeight="1" thickBot="1">
      <c r="E1639" s="29" t="s">
        <v>9</v>
      </c>
      <c r="J1639" s="29" t="s">
        <v>10</v>
      </c>
      <c r="O1639" s="29" t="s">
        <v>11</v>
      </c>
      <c r="T1639" s="29" t="s">
        <v>12</v>
      </c>
      <c r="Y1639" s="29" t="s">
        <v>13</v>
      </c>
      <c r="AD1639" s="29" t="s">
        <v>12</v>
      </c>
      <c r="AI1639" s="29" t="s">
        <v>81</v>
      </c>
    </row>
    <row r="1640" spans="2:46" ht="18.649999999999999" customHeight="1" thickBot="1">
      <c r="B1640" s="28"/>
      <c r="D1640" s="227" t="s">
        <v>70</v>
      </c>
      <c r="E1640" s="228"/>
      <c r="F1640" s="229" t="s">
        <v>71</v>
      </c>
      <c r="G1640" s="230"/>
      <c r="H1640" s="203"/>
      <c r="I1640" s="231" t="s">
        <v>15</v>
      </c>
      <c r="J1640" s="232"/>
      <c r="K1640" s="233" t="s">
        <v>16</v>
      </c>
      <c r="L1640" s="234"/>
      <c r="M1640" s="30"/>
      <c r="N1640" s="231" t="s">
        <v>72</v>
      </c>
      <c r="O1640" s="232"/>
      <c r="P1640" s="233" t="s">
        <v>73</v>
      </c>
      <c r="Q1640" s="234"/>
      <c r="R1640" s="30"/>
      <c r="S1640" s="227" t="s">
        <v>74</v>
      </c>
      <c r="T1640" s="228"/>
      <c r="U1640" s="229" t="s">
        <v>75</v>
      </c>
      <c r="V1640" s="230"/>
      <c r="W1640" s="8"/>
      <c r="X1640" s="231" t="s">
        <v>76</v>
      </c>
      <c r="Y1640" s="232"/>
      <c r="Z1640" s="233" t="s">
        <v>77</v>
      </c>
      <c r="AA1640" s="234"/>
      <c r="AB1640" s="8"/>
      <c r="AC1640" s="231" t="s">
        <v>78</v>
      </c>
      <c r="AD1640" s="232"/>
      <c r="AE1640" s="233" t="s">
        <v>17</v>
      </c>
      <c r="AF1640" s="234"/>
      <c r="AG1640" s="8"/>
      <c r="AH1640" s="231" t="s">
        <v>79</v>
      </c>
      <c r="AI1640" s="232"/>
      <c r="AJ1640" s="233" t="s">
        <v>80</v>
      </c>
      <c r="AK1640" s="234"/>
      <c r="AL1640" s="8"/>
      <c r="AM1640" s="35" t="s">
        <v>82</v>
      </c>
      <c r="AO1640" s="147" t="s">
        <v>83</v>
      </c>
      <c r="AP1640" s="4"/>
      <c r="AQ1640" s="44"/>
      <c r="AR1640" s="44"/>
      <c r="AS1640" s="44"/>
      <c r="AT1640" s="44"/>
    </row>
    <row r="1641" spans="2:46" ht="18.649999999999999" customHeight="1" thickTop="1" thickBot="1">
      <c r="B1641" s="55">
        <v>4.7</v>
      </c>
      <c r="D1641" s="37">
        <v>1</v>
      </c>
      <c r="E1641" s="38">
        <v>0</v>
      </c>
      <c r="F1641" s="39">
        <v>0</v>
      </c>
      <c r="G1641" s="40">
        <f t="shared" ref="G1641" si="5352">-1/($E$8*$B1641)</f>
        <v>-0.13599574468085104</v>
      </c>
      <c r="I1641" s="37">
        <v>1</v>
      </c>
      <c r="J1641" s="41">
        <v>0</v>
      </c>
      <c r="K1641" s="39">
        <v>0</v>
      </c>
      <c r="L1641" s="40">
        <v>0</v>
      </c>
      <c r="N1641" s="37">
        <f t="shared" ref="N1641" si="5353">D1641*I1641+F1641*I1644-E1641*J1641-G1641*J1644</f>
        <v>0.96836024028412404</v>
      </c>
      <c r="O1641" s="41">
        <f t="shared" ref="O1641" si="5354">(D1641*J1641+E1641*I1641+F1641*J1644+G1641*I1644)</f>
        <v>0</v>
      </c>
      <c r="P1641" s="39">
        <f t="shared" ref="P1641" si="5355">D1641*K1641+F1641*K1644-E1641*L1641-G1641*L1644</f>
        <v>0</v>
      </c>
      <c r="Q1641" s="40">
        <f t="shared" ref="Q1641" si="5356">(D1641*L1641+E1641*K1641+F1641*L1644+G1641*K1644)</f>
        <v>-0.13599574468085104</v>
      </c>
      <c r="S1641" s="37">
        <v>1</v>
      </c>
      <c r="T1641" s="38">
        <v>0</v>
      </c>
      <c r="U1641" s="39">
        <v>0</v>
      </c>
      <c r="V1641" s="40">
        <f t="shared" ref="V1641" si="5357">-1/($T$8*$B1641)</f>
        <v>-0.26633617021276595</v>
      </c>
      <c r="X1641" s="37">
        <f t="shared" ref="X1641" si="5358">N1641*S1641+P1641*S1644-O1641*T1641-Q1641*T1644</f>
        <v>0.96836024028412404</v>
      </c>
      <c r="Y1641" s="41">
        <f t="shared" ref="Y1641" si="5359">(N1641*T1641+O1641*S1641+P1641*T1644+Q1641*S1644)</f>
        <v>0</v>
      </c>
      <c r="Z1641" s="39">
        <f t="shared" ref="Z1641" si="5360">N1641*U1641+P1641*U1644-O1641*V1641-Q1641*V1644</f>
        <v>0</v>
      </c>
      <c r="AA1641" s="40">
        <f t="shared" ref="AA1641" si="5361">(N1641*V1641+O1641*U1641+P1641*V1644+Q1641*U1644)</f>
        <v>-0.39390510246443844</v>
      </c>
      <c r="AB1641" s="8"/>
      <c r="AC1641" s="37">
        <v>1</v>
      </c>
      <c r="AD1641" s="38">
        <v>0</v>
      </c>
      <c r="AE1641" s="39">
        <v>0</v>
      </c>
      <c r="AF1641" s="40">
        <v>0</v>
      </c>
      <c r="AH1641" s="37">
        <f>X1641*AC1641+Z1641*AC1644-Y1641*AD1641-AA1641*AD1644</f>
        <v>0.9006462769785617</v>
      </c>
      <c r="AI1641" s="41">
        <f>(X1641*AD1641+Y1641*AC1641+Z1641*AD1644+AA1641*AC1644)</f>
        <v>0</v>
      </c>
      <c r="AJ1641" s="39">
        <f>X1641*AE1641+Z1641*AE1644-Y1641*AF1641-AA1641*AF1644</f>
        <v>0</v>
      </c>
      <c r="AK1641" s="40">
        <f>(X1641*AF1641+Y1641*AE1641+Z1641*AF1644+AA1641*AE1644)</f>
        <v>-0.39390510246443844</v>
      </c>
      <c r="AL1641" s="8"/>
      <c r="AM1641" s="43">
        <f t="shared" ref="AM1641" si="5362">20*LOG((2*$AH$8)/(($AH$8*AH1641+AJ1641+$AH$8*AH1644+AJ1644)^2+($AH$8*AI1641+AK1641+$AH$8*AI1644+AK1644)^2)^0.5)</f>
        <v>-1.5176013299937035E-3</v>
      </c>
      <c r="AO1641" s="148">
        <f t="shared" ref="AO1641" si="5363">((AH1641^2+AI1641^2)/(AH1644^2+AI1644^2))^0.5</f>
        <v>2.2864556355156553</v>
      </c>
      <c r="AP1641" s="4"/>
      <c r="AQ1641" s="44"/>
      <c r="AR1641" s="44"/>
      <c r="AS1641" s="44"/>
      <c r="AT1641" s="44"/>
    </row>
    <row r="1642" spans="2:46" ht="18.649999999999999" customHeight="1" thickBot="1">
      <c r="D1642" s="45"/>
      <c r="G1642" s="46"/>
      <c r="I1642" s="45"/>
      <c r="L1642" s="46"/>
      <c r="N1642" s="45"/>
      <c r="Q1642" s="46"/>
      <c r="S1642" s="45"/>
      <c r="V1642" s="46"/>
      <c r="X1642" s="45"/>
      <c r="AA1642" s="46"/>
      <c r="AC1642" s="45"/>
      <c r="AF1642" s="46"/>
      <c r="AH1642" s="45"/>
      <c r="AK1642" s="46"/>
      <c r="AO1642" s="149"/>
      <c r="AP1642" s="149"/>
      <c r="AQ1642" s="44"/>
      <c r="AR1642" s="44"/>
      <c r="AS1642" s="44"/>
      <c r="AT1642" s="44"/>
    </row>
    <row r="1643" spans="2:46" ht="18.649999999999999" customHeight="1" thickBot="1">
      <c r="D1643" s="227" t="s">
        <v>70</v>
      </c>
      <c r="E1643" s="228"/>
      <c r="F1643" s="229" t="s">
        <v>71</v>
      </c>
      <c r="G1643" s="230"/>
      <c r="H1643" s="203"/>
      <c r="I1643" s="231" t="s">
        <v>15</v>
      </c>
      <c r="J1643" s="232"/>
      <c r="K1643" s="233" t="s">
        <v>16</v>
      </c>
      <c r="L1643" s="234"/>
      <c r="M1643" s="30"/>
      <c r="N1643" s="231" t="s">
        <v>72</v>
      </c>
      <c r="O1643" s="232"/>
      <c r="P1643" s="233" t="s">
        <v>73</v>
      </c>
      <c r="Q1643" s="234"/>
      <c r="R1643" s="30"/>
      <c r="S1643" s="227" t="s">
        <v>74</v>
      </c>
      <c r="T1643" s="228"/>
      <c r="U1643" s="229" t="s">
        <v>75</v>
      </c>
      <c r="V1643" s="230"/>
      <c r="W1643" s="8"/>
      <c r="X1643" s="231" t="s">
        <v>76</v>
      </c>
      <c r="Y1643" s="232"/>
      <c r="Z1643" s="233" t="s">
        <v>77</v>
      </c>
      <c r="AA1643" s="234"/>
      <c r="AB1643" s="8"/>
      <c r="AC1643" s="231" t="s">
        <v>78</v>
      </c>
      <c r="AD1643" s="232"/>
      <c r="AE1643" s="233" t="s">
        <v>17</v>
      </c>
      <c r="AF1643" s="234"/>
      <c r="AG1643" s="8"/>
      <c r="AH1643" s="231" t="s">
        <v>79</v>
      </c>
      <c r="AI1643" s="232"/>
      <c r="AJ1643" s="233" t="s">
        <v>80</v>
      </c>
      <c r="AK1643" s="234"/>
      <c r="AL1643" s="8"/>
      <c r="AM1643" s="52" t="s">
        <v>84</v>
      </c>
      <c r="AO1643" s="150" t="s">
        <v>85</v>
      </c>
      <c r="AP1643" s="149"/>
      <c r="AQ1643" s="44"/>
      <c r="AR1643" s="44"/>
      <c r="AS1643" s="44"/>
      <c r="AT1643" s="44"/>
    </row>
    <row r="1644" spans="2:46" ht="18.649999999999999" customHeight="1" thickTop="1" thickBot="1">
      <c r="D1644" s="37">
        <v>0</v>
      </c>
      <c r="E1644" s="41">
        <v>0</v>
      </c>
      <c r="F1644" s="39">
        <v>1</v>
      </c>
      <c r="G1644" s="40">
        <v>0</v>
      </c>
      <c r="I1644" s="37">
        <v>0</v>
      </c>
      <c r="J1644" s="41">
        <f t="shared" ref="J1644" si="5364">IF(0=(1-$J$8*$K$8*$B1641^2),10^14,$B1641*$K$8/(1-$J$8*$K$8*$B1641^2))</f>
        <v>-0.23265257152072466</v>
      </c>
      <c r="K1644" s="39">
        <v>1</v>
      </c>
      <c r="L1644" s="40">
        <v>0</v>
      </c>
      <c r="N1644" s="37">
        <f t="shared" ref="N1644" si="5365">D1644*I1641+F1644*I1644-E1644*J1641-G1644*J1644</f>
        <v>0</v>
      </c>
      <c r="O1644" s="41">
        <f t="shared" ref="O1644" si="5366">(D1644*J1641+E1644*I1641+F1644*J1644+G1644*I1644)</f>
        <v>-0.23265257152072466</v>
      </c>
      <c r="P1644" s="39">
        <f t="shared" ref="P1644" si="5367">D1644*K1641+F1644*K1644-E1644*L1641-G1644*L1644</f>
        <v>1</v>
      </c>
      <c r="Q1644" s="40">
        <f t="shared" ref="Q1644" si="5368">(D1644*L1641+E1644*K1641+F1644*L1644+G1644*K1644)</f>
        <v>0</v>
      </c>
      <c r="S1644" s="37">
        <v>0</v>
      </c>
      <c r="T1644" s="41">
        <v>0</v>
      </c>
      <c r="U1644" s="39">
        <v>1</v>
      </c>
      <c r="V1644" s="40">
        <v>0</v>
      </c>
      <c r="X1644" s="37">
        <f t="shared" ref="X1644" si="5369">N1644*S1641+P1644*S1644-O1644*T1641-Q1644*T1644</f>
        <v>0</v>
      </c>
      <c r="Y1644" s="41">
        <f t="shared" ref="Y1644" si="5370">(N1644*T1641+O1644*S1641+P1644*T1644+Q1644*S1644)</f>
        <v>-0.23265257152072466</v>
      </c>
      <c r="Z1644" s="39">
        <f t="shared" ref="Z1644" si="5371">N1644*U1641+P1644*U1644-O1644*V1641-Q1644*V1644</f>
        <v>0.9380362051110186</v>
      </c>
      <c r="AA1644" s="40">
        <f t="shared" ref="AA1644" si="5372">(N1644*V1641+O1644*U1641+P1644*V1644+Q1644*U1644)</f>
        <v>0</v>
      </c>
      <c r="AB1644" s="8"/>
      <c r="AC1644" s="37">
        <v>0</v>
      </c>
      <c r="AD1644" s="40">
        <f>-1/($AD$8*$B1641)</f>
        <v>-0.17190425531914891</v>
      </c>
      <c r="AE1644" s="39">
        <v>1</v>
      </c>
      <c r="AF1644" s="40">
        <v>0</v>
      </c>
      <c r="AH1644" s="37">
        <f>X1644*AC1641+Z1644*AC1644-Y1644*AD1641-AA1644*AD1644</f>
        <v>0</v>
      </c>
      <c r="AI1644" s="41">
        <f>(X1644*AD1641+Y1644*AC1641+Z1644*AD1644+AA1644*AC1644)</f>
        <v>-0.39390498682273473</v>
      </c>
      <c r="AJ1644" s="39">
        <f>X1644*AE1641+Z1644*AE1644-Y1644*AF1641-AA1644*AF1644</f>
        <v>0.9380362051110186</v>
      </c>
      <c r="AK1644" s="40">
        <f>(X1644*AF1641+Y1644*AE1641+Z1644*AF1644+AA1644*AE1644)</f>
        <v>0</v>
      </c>
      <c r="AL1644" s="8"/>
      <c r="AM1644" s="54">
        <f t="shared" ref="AM1644" si="5373">(180/PI())*ATAN(-1*(($AH1632*AI1641+AK1641+$AH$8*AI1644+AK1644)/($AH$8*AH1641+AJ1641+$AH$8*AH1644+AJ1644)))</f>
        <v>23.193412295726123</v>
      </c>
      <c r="AO1644" s="151">
        <f t="shared" ref="AO1644" si="5374">20*LOG(((($AH$8*AH1641+AJ1641-$AH$8*AH1644-AJ1644)^2+($AH$8*AI1641+AK1641-$AH$8*AI1644-AK1644)^2)/(($AH$8*AH1641+AJ1641+$AH$8*AH1644+AJ1644)^2+($AH$8*AI1641+AK1641+$AH$8*AI1644+AK1644)^2))^0.5)</f>
        <v>-34.567024906700262</v>
      </c>
      <c r="AP1644" s="149"/>
      <c r="AQ1644" s="44"/>
      <c r="AR1644" s="44"/>
      <c r="AS1644" s="44"/>
      <c r="AT1644" s="44"/>
    </row>
    <row r="1645" spans="2:46" ht="18.649999999999999" customHeight="1">
      <c r="AO1645" s="48"/>
    </row>
    <row r="1646" spans="2:46" ht="18.649999999999999" customHeight="1" thickBot="1">
      <c r="E1646" s="29" t="s">
        <v>9</v>
      </c>
      <c r="J1646" s="29" t="s">
        <v>10</v>
      </c>
      <c r="O1646" s="29" t="s">
        <v>11</v>
      </c>
      <c r="T1646" s="29" t="s">
        <v>12</v>
      </c>
      <c r="Y1646" s="29" t="s">
        <v>13</v>
      </c>
      <c r="AD1646" s="29" t="s">
        <v>12</v>
      </c>
      <c r="AI1646" s="29" t="s">
        <v>81</v>
      </c>
    </row>
    <row r="1647" spans="2:46" ht="18.649999999999999" customHeight="1" thickBot="1">
      <c r="B1647" s="28"/>
      <c r="D1647" s="227" t="s">
        <v>70</v>
      </c>
      <c r="E1647" s="228"/>
      <c r="F1647" s="229" t="s">
        <v>71</v>
      </c>
      <c r="G1647" s="230"/>
      <c r="H1647" s="203"/>
      <c r="I1647" s="231" t="s">
        <v>15</v>
      </c>
      <c r="J1647" s="232"/>
      <c r="K1647" s="233" t="s">
        <v>16</v>
      </c>
      <c r="L1647" s="234"/>
      <c r="M1647" s="30"/>
      <c r="N1647" s="231" t="s">
        <v>72</v>
      </c>
      <c r="O1647" s="232"/>
      <c r="P1647" s="233" t="s">
        <v>73</v>
      </c>
      <c r="Q1647" s="234"/>
      <c r="R1647" s="30"/>
      <c r="S1647" s="227" t="s">
        <v>74</v>
      </c>
      <c r="T1647" s="228"/>
      <c r="U1647" s="229" t="s">
        <v>75</v>
      </c>
      <c r="V1647" s="230"/>
      <c r="W1647" s="8"/>
      <c r="X1647" s="231" t="s">
        <v>76</v>
      </c>
      <c r="Y1647" s="232"/>
      <c r="Z1647" s="233" t="s">
        <v>77</v>
      </c>
      <c r="AA1647" s="234"/>
      <c r="AB1647" s="8"/>
      <c r="AC1647" s="231" t="s">
        <v>78</v>
      </c>
      <c r="AD1647" s="232"/>
      <c r="AE1647" s="233" t="s">
        <v>17</v>
      </c>
      <c r="AF1647" s="234"/>
      <c r="AG1647" s="8"/>
      <c r="AH1647" s="231" t="s">
        <v>79</v>
      </c>
      <c r="AI1647" s="232"/>
      <c r="AJ1647" s="233" t="s">
        <v>80</v>
      </c>
      <c r="AK1647" s="234"/>
      <c r="AL1647" s="8"/>
      <c r="AM1647" s="35" t="s">
        <v>82</v>
      </c>
      <c r="AO1647" s="147" t="s">
        <v>83</v>
      </c>
      <c r="AP1647" s="4"/>
      <c r="AQ1647" s="44"/>
      <c r="AR1647" s="44"/>
      <c r="AS1647" s="44"/>
      <c r="AT1647" s="44"/>
    </row>
    <row r="1648" spans="2:46" ht="18.649999999999999" customHeight="1" thickTop="1" thickBot="1">
      <c r="B1648" s="55">
        <v>4.72</v>
      </c>
      <c r="D1648" s="37">
        <v>1</v>
      </c>
      <c r="E1648" s="38">
        <v>0</v>
      </c>
      <c r="F1648" s="39">
        <v>0</v>
      </c>
      <c r="G1648" s="40">
        <f t="shared" ref="G1648" si="5375">-1/($E$8*$B1648)</f>
        <v>-0.13541949152542371</v>
      </c>
      <c r="I1648" s="37">
        <v>1</v>
      </c>
      <c r="J1648" s="41">
        <v>0</v>
      </c>
      <c r="K1648" s="39">
        <v>0</v>
      </c>
      <c r="L1648" s="40">
        <v>0</v>
      </c>
      <c r="N1648" s="37">
        <f t="shared" ref="N1648" si="5376">D1648*I1648+F1648*I1651-E1648*J1648-G1648*J1651</f>
        <v>0.96863036720363915</v>
      </c>
      <c r="O1648" s="41">
        <f t="shared" ref="O1648" si="5377">(D1648*J1648+E1648*I1648+F1648*J1651+G1648*I1651)</f>
        <v>0</v>
      </c>
      <c r="P1648" s="39">
        <f t="shared" ref="P1648" si="5378">D1648*K1648+F1648*K1651-E1648*L1648-G1648*L1651</f>
        <v>0</v>
      </c>
      <c r="Q1648" s="40">
        <f t="shared" ref="Q1648" si="5379">(D1648*L1648+E1648*K1648+F1648*L1651+G1648*K1651)</f>
        <v>-0.13541949152542371</v>
      </c>
      <c r="S1648" s="37">
        <v>1</v>
      </c>
      <c r="T1648" s="38">
        <v>0</v>
      </c>
      <c r="U1648" s="39">
        <v>0</v>
      </c>
      <c r="V1648" s="40">
        <f t="shared" ref="V1648" si="5380">-1/($T$8*$B1648)</f>
        <v>-0.26520762711864404</v>
      </c>
      <c r="X1648" s="37">
        <f t="shared" ref="X1648" si="5381">N1648*S1648+P1648*S1651-O1648*T1648-Q1648*T1651</f>
        <v>0.96863036720363915</v>
      </c>
      <c r="Y1648" s="41">
        <f t="shared" ref="Y1648" si="5382">(N1648*T1648+O1648*S1648+P1648*T1651+Q1648*S1651)</f>
        <v>0</v>
      </c>
      <c r="Z1648" s="39">
        <f t="shared" ref="Z1648" si="5383">N1648*U1648+P1648*U1651-O1648*V1648-Q1648*V1651</f>
        <v>0</v>
      </c>
      <c r="AA1648" s="40">
        <f t="shared" ref="AA1648" si="5384">(N1648*V1648+O1648*U1648+P1648*V1651+Q1648*U1651)</f>
        <v>-0.39230765276656171</v>
      </c>
      <c r="AB1648" s="8"/>
      <c r="AC1648" s="37">
        <v>1</v>
      </c>
      <c r="AD1648" s="38">
        <v>0</v>
      </c>
      <c r="AE1648" s="39">
        <v>0</v>
      </c>
      <c r="AF1648" s="40">
        <v>0</v>
      </c>
      <c r="AH1648" s="37">
        <f>X1648*AC1648+Z1648*AC1651-Y1648*AD1648-AA1648*AD1651</f>
        <v>0.90147677227721046</v>
      </c>
      <c r="AI1648" s="41">
        <f>(X1648*AD1648+Y1648*AC1648+Z1648*AD1651+AA1648*AC1651)</f>
        <v>0</v>
      </c>
      <c r="AJ1648" s="39">
        <f>X1648*AE1648+Z1648*AE1651-Y1648*AF1648-AA1648*AF1651</f>
        <v>0</v>
      </c>
      <c r="AK1648" s="40">
        <f>(X1648*AF1648+Y1648*AE1648+Z1648*AF1651+AA1648*AE1651)</f>
        <v>-0.39230765276656171</v>
      </c>
      <c r="AL1648" s="8"/>
      <c r="AM1648" s="43">
        <f t="shared" ref="AM1648" si="5385">20*LOG((2*$AH$8)/(($AH$8*AH1648+AJ1648+$AH$8*AH1651+AJ1651)^2+($AH$8*AI1648+AK1648+$AH$8*AI1651+AK1651)^2)^0.5)</f>
        <v>-1.4932313775987056E-3</v>
      </c>
      <c r="AO1648" s="148">
        <f t="shared" ref="AO1648" si="5386">((AH1648^2+AI1648^2)/(AH1651^2+AI1651^2))^0.5</f>
        <v>2.2978828688810924</v>
      </c>
      <c r="AP1648" s="4"/>
      <c r="AQ1648" s="44"/>
      <c r="AR1648" s="44"/>
      <c r="AS1648" s="44"/>
      <c r="AT1648" s="44"/>
    </row>
    <row r="1649" spans="2:46" ht="18.649999999999999" customHeight="1" thickBot="1">
      <c r="D1649" s="45"/>
      <c r="G1649" s="46"/>
      <c r="I1649" s="45"/>
      <c r="L1649" s="46"/>
      <c r="N1649" s="45"/>
      <c r="Q1649" s="46"/>
      <c r="S1649" s="45"/>
      <c r="V1649" s="46"/>
      <c r="X1649" s="45"/>
      <c r="AA1649" s="46"/>
      <c r="AC1649" s="45"/>
      <c r="AF1649" s="46"/>
      <c r="AH1649" s="45"/>
      <c r="AK1649" s="46"/>
      <c r="AO1649" s="149"/>
      <c r="AP1649" s="149"/>
      <c r="AQ1649" s="44"/>
      <c r="AR1649" s="44"/>
      <c r="AS1649" s="44"/>
      <c r="AT1649" s="44"/>
    </row>
    <row r="1650" spans="2:46" ht="18.649999999999999" customHeight="1" thickBot="1">
      <c r="D1650" s="227" t="s">
        <v>70</v>
      </c>
      <c r="E1650" s="228"/>
      <c r="F1650" s="229" t="s">
        <v>71</v>
      </c>
      <c r="G1650" s="230"/>
      <c r="H1650" s="203"/>
      <c r="I1650" s="231" t="s">
        <v>15</v>
      </c>
      <c r="J1650" s="232"/>
      <c r="K1650" s="233" t="s">
        <v>16</v>
      </c>
      <c r="L1650" s="234"/>
      <c r="M1650" s="30"/>
      <c r="N1650" s="231" t="s">
        <v>72</v>
      </c>
      <c r="O1650" s="232"/>
      <c r="P1650" s="233" t="s">
        <v>73</v>
      </c>
      <c r="Q1650" s="234"/>
      <c r="R1650" s="30"/>
      <c r="S1650" s="227" t="s">
        <v>74</v>
      </c>
      <c r="T1650" s="228"/>
      <c r="U1650" s="229" t="s">
        <v>75</v>
      </c>
      <c r="V1650" s="230"/>
      <c r="W1650" s="8"/>
      <c r="X1650" s="231" t="s">
        <v>76</v>
      </c>
      <c r="Y1650" s="232"/>
      <c r="Z1650" s="233" t="s">
        <v>77</v>
      </c>
      <c r="AA1650" s="234"/>
      <c r="AB1650" s="8"/>
      <c r="AC1650" s="231" t="s">
        <v>78</v>
      </c>
      <c r="AD1650" s="232"/>
      <c r="AE1650" s="233" t="s">
        <v>17</v>
      </c>
      <c r="AF1650" s="234"/>
      <c r="AG1650" s="8"/>
      <c r="AH1650" s="231" t="s">
        <v>79</v>
      </c>
      <c r="AI1650" s="232"/>
      <c r="AJ1650" s="233" t="s">
        <v>80</v>
      </c>
      <c r="AK1650" s="234"/>
      <c r="AL1650" s="8"/>
      <c r="AM1650" s="52" t="s">
        <v>84</v>
      </c>
      <c r="AO1650" s="150" t="s">
        <v>85</v>
      </c>
      <c r="AP1650" s="149"/>
      <c r="AQ1650" s="44"/>
      <c r="AR1650" s="44"/>
      <c r="AS1650" s="44"/>
      <c r="AT1650" s="44"/>
    </row>
    <row r="1651" spans="2:46" ht="18.649999999999999" customHeight="1" thickTop="1" thickBot="1">
      <c r="D1651" s="37">
        <v>0</v>
      </c>
      <c r="E1651" s="41">
        <v>0</v>
      </c>
      <c r="F1651" s="39">
        <v>1</v>
      </c>
      <c r="G1651" s="40">
        <v>0</v>
      </c>
      <c r="I1651" s="37">
        <v>0</v>
      </c>
      <c r="J1651" s="41">
        <f t="shared" ref="J1651" si="5387">IF(0=(1-$J$8*$K$8*$B1648^2),10^14,$B1648*$K$8/(1-$J$8*$K$8*$B1648^2))</f>
        <v>-0.23164784066901803</v>
      </c>
      <c r="K1651" s="39">
        <v>1</v>
      </c>
      <c r="L1651" s="40">
        <v>0</v>
      </c>
      <c r="N1651" s="37">
        <f t="shared" ref="N1651" si="5388">D1651*I1648+F1651*I1651-E1651*J1648-G1651*J1651</f>
        <v>0</v>
      </c>
      <c r="O1651" s="41">
        <f t="shared" ref="O1651" si="5389">(D1651*J1648+E1651*I1648+F1651*J1651+G1651*I1651)</f>
        <v>-0.23164784066901803</v>
      </c>
      <c r="P1651" s="39">
        <f t="shared" ref="P1651" si="5390">D1651*K1648+F1651*K1651-E1651*L1648-G1651*L1651</f>
        <v>1</v>
      </c>
      <c r="Q1651" s="40">
        <f t="shared" ref="Q1651" si="5391">(D1651*L1648+E1651*K1648+F1651*L1651+G1651*K1651)</f>
        <v>0</v>
      </c>
      <c r="S1651" s="37">
        <v>0</v>
      </c>
      <c r="T1651" s="41">
        <v>0</v>
      </c>
      <c r="U1651" s="39">
        <v>1</v>
      </c>
      <c r="V1651" s="40">
        <v>0</v>
      </c>
      <c r="X1651" s="37">
        <f t="shared" ref="X1651" si="5392">N1651*S1648+P1651*S1651-O1651*T1648-Q1651*T1651</f>
        <v>0</v>
      </c>
      <c r="Y1651" s="41">
        <f t="shared" ref="Y1651" si="5393">(N1651*T1648+O1651*S1648+P1651*T1651+Q1651*S1651)</f>
        <v>-0.23164784066901803</v>
      </c>
      <c r="Z1651" s="39">
        <f t="shared" ref="Z1651" si="5394">N1651*U1648+P1651*U1651-O1651*V1648-Q1651*V1651</f>
        <v>0.93856522584901203</v>
      </c>
      <c r="AA1651" s="40">
        <f t="shared" ref="AA1651" si="5395">(N1651*V1648+O1651*U1648+P1651*V1651+Q1651*U1651)</f>
        <v>0</v>
      </c>
      <c r="AB1651" s="8"/>
      <c r="AC1651" s="37">
        <v>0</v>
      </c>
      <c r="AD1651" s="40">
        <f>-1/($AD$8*$B1648)</f>
        <v>-0.17117584745762712</v>
      </c>
      <c r="AE1651" s="39">
        <v>1</v>
      </c>
      <c r="AF1651" s="40">
        <v>0</v>
      </c>
      <c r="AH1651" s="37">
        <f>X1651*AC1648+Z1651*AC1651-Y1651*AD1648-AA1651*AD1651</f>
        <v>0</v>
      </c>
      <c r="AI1651" s="41">
        <f>(X1651*AD1648+Y1651*AC1648+Z1651*AD1651+AA1651*AC1651)</f>
        <v>-0.39230753859798184</v>
      </c>
      <c r="AJ1651" s="39">
        <f>X1651*AE1648+Z1651*AE1651-Y1651*AF1648-AA1651*AF1651</f>
        <v>0.93856522584901203</v>
      </c>
      <c r="AK1651" s="40">
        <f>(X1651*AF1648+Y1651*AE1648+Z1651*AF1651+AA1651*AE1651)</f>
        <v>0</v>
      </c>
      <c r="AL1651" s="8"/>
      <c r="AM1651" s="54">
        <f t="shared" ref="AM1651" si="5396">(180/PI())*ATAN(-1*(($AH1639*AI1648+AK1648+$AH$8*AI1651+AK1651)/($AH$8*AH1648+AJ1648+$AH$8*AH1651+AJ1651)))</f>
        <v>23.093960578305349</v>
      </c>
      <c r="AO1651" s="151">
        <f t="shared" ref="AO1651" si="5397">20*LOG(((($AH$8*AH1648+AJ1648-$AH$8*AH1651-AJ1651)^2+($AH$8*AI1648+AK1648-$AH$8*AI1651-AK1651)^2)/(($AH$8*AH1648+AJ1648+$AH$8*AH1651+AJ1651)^2+($AH$8*AI1648+AK1648+$AH$8*AI1651+AK1651)^2))^0.5)</f>
        <v>-34.63731863454673</v>
      </c>
      <c r="AP1651" s="149"/>
      <c r="AQ1651" s="44"/>
      <c r="AR1651" s="44"/>
      <c r="AS1651" s="44"/>
      <c r="AT1651" s="44"/>
    </row>
    <row r="1652" spans="2:46" ht="18.649999999999999" customHeight="1">
      <c r="AO1652" s="48"/>
    </row>
    <row r="1653" spans="2:46" ht="18.649999999999999" customHeight="1" thickBot="1">
      <c r="E1653" s="29" t="s">
        <v>9</v>
      </c>
      <c r="J1653" s="29" t="s">
        <v>10</v>
      </c>
      <c r="O1653" s="29" t="s">
        <v>11</v>
      </c>
      <c r="T1653" s="29" t="s">
        <v>12</v>
      </c>
      <c r="Y1653" s="29" t="s">
        <v>13</v>
      </c>
      <c r="AD1653" s="29" t="s">
        <v>12</v>
      </c>
      <c r="AI1653" s="29" t="s">
        <v>81</v>
      </c>
    </row>
    <row r="1654" spans="2:46" ht="18.649999999999999" customHeight="1" thickBot="1">
      <c r="B1654" s="28"/>
      <c r="D1654" s="227" t="s">
        <v>70</v>
      </c>
      <c r="E1654" s="228"/>
      <c r="F1654" s="229" t="s">
        <v>71</v>
      </c>
      <c r="G1654" s="230"/>
      <c r="H1654" s="203"/>
      <c r="I1654" s="231" t="s">
        <v>15</v>
      </c>
      <c r="J1654" s="232"/>
      <c r="K1654" s="233" t="s">
        <v>16</v>
      </c>
      <c r="L1654" s="234"/>
      <c r="M1654" s="30"/>
      <c r="N1654" s="231" t="s">
        <v>72</v>
      </c>
      <c r="O1654" s="232"/>
      <c r="P1654" s="233" t="s">
        <v>73</v>
      </c>
      <c r="Q1654" s="234"/>
      <c r="R1654" s="30"/>
      <c r="S1654" s="227" t="s">
        <v>74</v>
      </c>
      <c r="T1654" s="228"/>
      <c r="U1654" s="229" t="s">
        <v>75</v>
      </c>
      <c r="V1654" s="230"/>
      <c r="W1654" s="8"/>
      <c r="X1654" s="231" t="s">
        <v>76</v>
      </c>
      <c r="Y1654" s="232"/>
      <c r="Z1654" s="233" t="s">
        <v>77</v>
      </c>
      <c r="AA1654" s="234"/>
      <c r="AB1654" s="8"/>
      <c r="AC1654" s="231" t="s">
        <v>78</v>
      </c>
      <c r="AD1654" s="232"/>
      <c r="AE1654" s="233" t="s">
        <v>17</v>
      </c>
      <c r="AF1654" s="234"/>
      <c r="AG1654" s="8"/>
      <c r="AH1654" s="231" t="s">
        <v>79</v>
      </c>
      <c r="AI1654" s="232"/>
      <c r="AJ1654" s="233" t="s">
        <v>80</v>
      </c>
      <c r="AK1654" s="234"/>
      <c r="AL1654" s="8"/>
      <c r="AM1654" s="35" t="s">
        <v>82</v>
      </c>
      <c r="AO1654" s="147" t="s">
        <v>83</v>
      </c>
      <c r="AP1654" s="4"/>
      <c r="AQ1654" s="44"/>
      <c r="AR1654" s="44"/>
      <c r="AS1654" s="44"/>
      <c r="AT1654" s="44"/>
    </row>
    <row r="1655" spans="2:46" ht="18.649999999999999" customHeight="1" thickTop="1" thickBot="1">
      <c r="B1655" s="55">
        <v>4.74</v>
      </c>
      <c r="D1655" s="37">
        <v>1</v>
      </c>
      <c r="E1655" s="38">
        <v>0</v>
      </c>
      <c r="F1655" s="39">
        <v>0</v>
      </c>
      <c r="G1655" s="40">
        <f t="shared" ref="G1655" si="5398">-1/($E$8*$B1655)</f>
        <v>-0.13484810126582278</v>
      </c>
      <c r="I1655" s="37">
        <v>1</v>
      </c>
      <c r="J1655" s="41">
        <v>0</v>
      </c>
      <c r="K1655" s="39">
        <v>0</v>
      </c>
      <c r="L1655" s="40">
        <v>0</v>
      </c>
      <c r="N1655" s="37">
        <f t="shared" ref="N1655" si="5399">D1655*I1655+F1655*I1658-E1655*J1655-G1655*J1658</f>
        <v>0.96889703873962363</v>
      </c>
      <c r="O1655" s="41">
        <f t="shared" ref="O1655" si="5400">(D1655*J1655+E1655*I1655+F1655*J1658+G1655*I1658)</f>
        <v>0</v>
      </c>
      <c r="P1655" s="39">
        <f t="shared" ref="P1655" si="5401">D1655*K1655+F1655*K1658-E1655*L1655-G1655*L1658</f>
        <v>0</v>
      </c>
      <c r="Q1655" s="40">
        <f t="shared" ref="Q1655" si="5402">(D1655*L1655+E1655*K1655+F1655*L1658+G1655*K1658)</f>
        <v>-0.13484810126582278</v>
      </c>
      <c r="S1655" s="37">
        <v>1</v>
      </c>
      <c r="T1655" s="38">
        <v>0</v>
      </c>
      <c r="U1655" s="39">
        <v>0</v>
      </c>
      <c r="V1655" s="40">
        <f t="shared" ref="V1655" si="5403">-1/($T$8*$B1655)</f>
        <v>-0.26408860759493669</v>
      </c>
      <c r="X1655" s="37">
        <f t="shared" ref="X1655" si="5404">N1655*S1655+P1655*S1658-O1655*T1655-Q1655*T1658</f>
        <v>0.96889703873962363</v>
      </c>
      <c r="Y1655" s="41">
        <f t="shared" ref="Y1655" si="5405">(N1655*T1655+O1655*S1655+P1655*T1658+Q1655*S1658)</f>
        <v>0</v>
      </c>
      <c r="Z1655" s="39">
        <f t="shared" ref="Z1655" si="5406">N1655*U1655+P1655*U1658-O1655*V1655-Q1655*V1658</f>
        <v>0</v>
      </c>
      <c r="AA1655" s="40">
        <f t="shared" ref="AA1655" si="5407">(N1655*V1655+O1655*U1655+P1655*V1658+Q1655*U1658)</f>
        <v>-0.39072277112942744</v>
      </c>
      <c r="AB1655" s="8"/>
      <c r="AC1655" s="37">
        <v>1</v>
      </c>
      <c r="AD1655" s="38">
        <v>0</v>
      </c>
      <c r="AE1655" s="39">
        <v>0</v>
      </c>
      <c r="AF1655" s="40">
        <v>0</v>
      </c>
      <c r="AH1655" s="37">
        <f>X1655*AC1655+Z1655*AC1658-Y1655*AD1655-AA1655*AD1658</f>
        <v>0.90229694107421843</v>
      </c>
      <c r="AI1655" s="41">
        <f>(X1655*AD1655+Y1655*AC1655+Z1655*AD1658+AA1655*AC1658)</f>
        <v>0</v>
      </c>
      <c r="AJ1655" s="39">
        <f>X1655*AE1655+Z1655*AE1658-Y1655*AF1655-AA1655*AF1658</f>
        <v>0</v>
      </c>
      <c r="AK1655" s="40">
        <f>(X1655*AF1655+Y1655*AE1655+Z1655*AF1658+AA1655*AE1658)</f>
        <v>-0.39072277112942744</v>
      </c>
      <c r="AL1655" s="8"/>
      <c r="AM1655" s="43">
        <f t="shared" ref="AM1655" si="5408">20*LOG((2*$AH$8)/(($AH$8*AH1655+AJ1655+$AH$8*AH1658+AJ1658)^2+($AH$8*AI1655+AK1655+$AH$8*AI1658+AK1658)^2)^0.5)</f>
        <v>-1.4693428313816562E-3</v>
      </c>
      <c r="AO1655" s="148">
        <f t="shared" ref="AO1655" si="5409">((AH1655^2+AI1655^2)/(AH1658^2+AI1658^2))^0.5</f>
        <v>2.3093028306786185</v>
      </c>
      <c r="AP1655" s="4"/>
      <c r="AQ1655" s="44"/>
      <c r="AR1655" s="44"/>
      <c r="AS1655" s="44"/>
      <c r="AT1655" s="44"/>
    </row>
    <row r="1656" spans="2:46" ht="18.649999999999999" customHeight="1" thickBot="1">
      <c r="D1656" s="45"/>
      <c r="G1656" s="46"/>
      <c r="I1656" s="45"/>
      <c r="L1656" s="46"/>
      <c r="N1656" s="45"/>
      <c r="Q1656" s="46"/>
      <c r="S1656" s="45"/>
      <c r="V1656" s="46"/>
      <c r="X1656" s="45"/>
      <c r="AA1656" s="46"/>
      <c r="AC1656" s="45"/>
      <c r="AF1656" s="46"/>
      <c r="AH1656" s="45"/>
      <c r="AK1656" s="46"/>
      <c r="AO1656" s="149"/>
      <c r="AP1656" s="149"/>
      <c r="AQ1656" s="44"/>
      <c r="AR1656" s="44"/>
      <c r="AS1656" s="44"/>
      <c r="AT1656" s="44"/>
    </row>
    <row r="1657" spans="2:46" ht="18.649999999999999" customHeight="1" thickBot="1">
      <c r="D1657" s="227" t="s">
        <v>70</v>
      </c>
      <c r="E1657" s="228"/>
      <c r="F1657" s="229" t="s">
        <v>71</v>
      </c>
      <c r="G1657" s="230"/>
      <c r="H1657" s="203"/>
      <c r="I1657" s="231" t="s">
        <v>15</v>
      </c>
      <c r="J1657" s="232"/>
      <c r="K1657" s="233" t="s">
        <v>16</v>
      </c>
      <c r="L1657" s="234"/>
      <c r="M1657" s="30"/>
      <c r="N1657" s="231" t="s">
        <v>72</v>
      </c>
      <c r="O1657" s="232"/>
      <c r="P1657" s="233" t="s">
        <v>73</v>
      </c>
      <c r="Q1657" s="234"/>
      <c r="R1657" s="30"/>
      <c r="S1657" s="227" t="s">
        <v>74</v>
      </c>
      <c r="T1657" s="228"/>
      <c r="U1657" s="229" t="s">
        <v>75</v>
      </c>
      <c r="V1657" s="230"/>
      <c r="W1657" s="8"/>
      <c r="X1657" s="231" t="s">
        <v>76</v>
      </c>
      <c r="Y1657" s="232"/>
      <c r="Z1657" s="233" t="s">
        <v>77</v>
      </c>
      <c r="AA1657" s="234"/>
      <c r="AB1657" s="8"/>
      <c r="AC1657" s="231" t="s">
        <v>78</v>
      </c>
      <c r="AD1657" s="232"/>
      <c r="AE1657" s="233" t="s">
        <v>17</v>
      </c>
      <c r="AF1657" s="234"/>
      <c r="AG1657" s="8"/>
      <c r="AH1657" s="231" t="s">
        <v>79</v>
      </c>
      <c r="AI1657" s="232"/>
      <c r="AJ1657" s="233" t="s">
        <v>80</v>
      </c>
      <c r="AK1657" s="234"/>
      <c r="AL1657" s="8"/>
      <c r="AM1657" s="52" t="s">
        <v>84</v>
      </c>
      <c r="AO1657" s="150" t="s">
        <v>85</v>
      </c>
      <c r="AP1657" s="149"/>
      <c r="AQ1657" s="44"/>
      <c r="AR1657" s="44"/>
      <c r="AS1657" s="44"/>
      <c r="AT1657" s="44"/>
    </row>
    <row r="1658" spans="2:46" ht="18.649999999999999" customHeight="1" thickTop="1" thickBot="1">
      <c r="D1658" s="37">
        <v>0</v>
      </c>
      <c r="E1658" s="41">
        <v>0</v>
      </c>
      <c r="F1658" s="39">
        <v>1</v>
      </c>
      <c r="G1658" s="40">
        <v>0</v>
      </c>
      <c r="I1658" s="37">
        <v>0</v>
      </c>
      <c r="J1658" s="41">
        <f t="shared" ref="J1658" si="5410">IF(0=(1-$J$8*$K$8*$B1655^2),10^14,$B1655*$K$8/(1-$J$8*$K$8*$B1655^2))</f>
        <v>-0.23065182949119786</v>
      </c>
      <c r="K1658" s="39">
        <v>1</v>
      </c>
      <c r="L1658" s="40">
        <v>0</v>
      </c>
      <c r="N1658" s="37">
        <f t="shared" ref="N1658" si="5411">D1658*I1655+F1658*I1658-E1658*J1655-G1658*J1658</f>
        <v>0</v>
      </c>
      <c r="O1658" s="41">
        <f t="shared" ref="O1658" si="5412">(D1658*J1655+E1658*I1655+F1658*J1658+G1658*I1658)</f>
        <v>-0.23065182949119786</v>
      </c>
      <c r="P1658" s="39">
        <f t="shared" ref="P1658" si="5413">D1658*K1655+F1658*K1658-E1658*L1655-G1658*L1658</f>
        <v>1</v>
      </c>
      <c r="Q1658" s="40">
        <f t="shared" ref="Q1658" si="5414">(D1658*L1655+E1658*K1655+F1658*L1658+G1658*K1658)</f>
        <v>0</v>
      </c>
      <c r="S1658" s="37">
        <v>0</v>
      </c>
      <c r="T1658" s="41">
        <v>0</v>
      </c>
      <c r="U1658" s="39">
        <v>1</v>
      </c>
      <c r="V1658" s="40">
        <v>0</v>
      </c>
      <c r="X1658" s="37">
        <f t="shared" ref="X1658" si="5415">N1658*S1655+P1658*S1658-O1658*T1655-Q1658*T1658</f>
        <v>0</v>
      </c>
      <c r="Y1658" s="41">
        <f t="shared" ref="Y1658" si="5416">(N1658*T1655+O1658*S1655+P1658*T1658+Q1658*S1658)</f>
        <v>-0.23065182949119786</v>
      </c>
      <c r="Z1658" s="39">
        <f t="shared" ref="Z1658" si="5417">N1658*U1655+P1658*U1658-O1658*V1655-Q1658*V1658</f>
        <v>0.9390874795104448</v>
      </c>
      <c r="AA1658" s="40">
        <f t="shared" ref="AA1658" si="5418">(N1658*V1655+O1658*U1655+P1658*V1658+Q1658*U1658)</f>
        <v>0</v>
      </c>
      <c r="AB1658" s="8"/>
      <c r="AC1658" s="37">
        <v>0</v>
      </c>
      <c r="AD1658" s="40">
        <f>-1/($AD$8*$B1655)</f>
        <v>-0.17045358649789025</v>
      </c>
      <c r="AE1658" s="39">
        <v>1</v>
      </c>
      <c r="AF1658" s="40">
        <v>0</v>
      </c>
      <c r="AH1658" s="37">
        <f>X1658*AC1655+Z1658*AC1658-Y1658*AD1655-AA1658*AD1658</f>
        <v>0</v>
      </c>
      <c r="AI1658" s="41">
        <f>(X1658*AD1655+Y1658*AC1655+Z1658*AD1658+AA1658*AC1658)</f>
        <v>-0.39072265840901721</v>
      </c>
      <c r="AJ1658" s="39">
        <f>X1658*AE1655+Z1658*AE1658-Y1658*AF1655-AA1658*AF1658</f>
        <v>0.9390874795104448</v>
      </c>
      <c r="AK1658" s="40">
        <f>(X1658*AF1655+Y1658*AE1655+Z1658*AF1658+AA1658*AE1658)</f>
        <v>0</v>
      </c>
      <c r="AL1658" s="8"/>
      <c r="AM1658" s="54">
        <f t="shared" ref="AM1658" si="5419">(180/PI())*ATAN(-1*(($AH1646*AI1655+AK1655+$AH$8*AI1658+AK1658)/($AH$8*AH1655+AJ1655+$AH$8*AH1658+AJ1658)))</f>
        <v>22.99536263276676</v>
      </c>
      <c r="AO1658" s="151">
        <f t="shared" ref="AO1658" si="5420">20*LOG(((($AH$8*AH1655+AJ1655-$AH$8*AH1658-AJ1658)^2+($AH$8*AI1655+AK1655-$AH$8*AI1658-AK1658)^2)/(($AH$8*AH1655+AJ1655+$AH$8*AH1658+AJ1658)^2+($AH$8*AI1655+AK1655+$AH$8*AI1658+AK1658)^2))^0.5)</f>
        <v>-34.707346378941686</v>
      </c>
      <c r="AP1658" s="149"/>
      <c r="AQ1658" s="44"/>
      <c r="AR1658" s="44"/>
      <c r="AS1658" s="44"/>
      <c r="AT1658" s="44"/>
    </row>
    <row r="1659" spans="2:46" ht="18.649999999999999" customHeight="1">
      <c r="AO1659" s="48"/>
    </row>
    <row r="1660" spans="2:46" ht="18.649999999999999" customHeight="1" thickBot="1">
      <c r="E1660" s="29" t="s">
        <v>9</v>
      </c>
      <c r="J1660" s="29" t="s">
        <v>10</v>
      </c>
      <c r="O1660" s="29" t="s">
        <v>11</v>
      </c>
      <c r="T1660" s="29" t="s">
        <v>12</v>
      </c>
      <c r="Y1660" s="29" t="s">
        <v>13</v>
      </c>
      <c r="AD1660" s="29" t="s">
        <v>12</v>
      </c>
      <c r="AI1660" s="29" t="s">
        <v>81</v>
      </c>
    </row>
    <row r="1661" spans="2:46" ht="18.649999999999999" customHeight="1" thickBot="1">
      <c r="B1661" s="28"/>
      <c r="D1661" s="227" t="s">
        <v>70</v>
      </c>
      <c r="E1661" s="228"/>
      <c r="F1661" s="229" t="s">
        <v>71</v>
      </c>
      <c r="G1661" s="230"/>
      <c r="H1661" s="203"/>
      <c r="I1661" s="231" t="s">
        <v>15</v>
      </c>
      <c r="J1661" s="232"/>
      <c r="K1661" s="233" t="s">
        <v>16</v>
      </c>
      <c r="L1661" s="234"/>
      <c r="M1661" s="30"/>
      <c r="N1661" s="231" t="s">
        <v>72</v>
      </c>
      <c r="O1661" s="232"/>
      <c r="P1661" s="233" t="s">
        <v>73</v>
      </c>
      <c r="Q1661" s="234"/>
      <c r="R1661" s="30"/>
      <c r="S1661" s="227" t="s">
        <v>74</v>
      </c>
      <c r="T1661" s="228"/>
      <c r="U1661" s="229" t="s">
        <v>75</v>
      </c>
      <c r="V1661" s="230"/>
      <c r="W1661" s="8"/>
      <c r="X1661" s="231" t="s">
        <v>76</v>
      </c>
      <c r="Y1661" s="232"/>
      <c r="Z1661" s="233" t="s">
        <v>77</v>
      </c>
      <c r="AA1661" s="234"/>
      <c r="AB1661" s="8"/>
      <c r="AC1661" s="231" t="s">
        <v>78</v>
      </c>
      <c r="AD1661" s="232"/>
      <c r="AE1661" s="233" t="s">
        <v>17</v>
      </c>
      <c r="AF1661" s="234"/>
      <c r="AG1661" s="8"/>
      <c r="AH1661" s="231" t="s">
        <v>79</v>
      </c>
      <c r="AI1661" s="232"/>
      <c r="AJ1661" s="233" t="s">
        <v>80</v>
      </c>
      <c r="AK1661" s="234"/>
      <c r="AL1661" s="8"/>
      <c r="AM1661" s="35" t="s">
        <v>82</v>
      </c>
      <c r="AO1661" s="147" t="s">
        <v>83</v>
      </c>
      <c r="AP1661" s="4"/>
      <c r="AQ1661" s="44"/>
      <c r="AR1661" s="44"/>
      <c r="AS1661" s="44"/>
      <c r="AT1661" s="44"/>
    </row>
    <row r="1662" spans="2:46" ht="18.649999999999999" customHeight="1" thickTop="1" thickBot="1">
      <c r="B1662" s="55">
        <v>4.76</v>
      </c>
      <c r="D1662" s="37">
        <v>1</v>
      </c>
      <c r="E1662" s="38">
        <v>0</v>
      </c>
      <c r="F1662" s="39">
        <v>0</v>
      </c>
      <c r="G1662" s="40">
        <f t="shared" ref="G1662" si="5421">-1/($E$8*$B1662)</f>
        <v>-0.13428151260504201</v>
      </c>
      <c r="I1662" s="37">
        <v>1</v>
      </c>
      <c r="J1662" s="41">
        <v>0</v>
      </c>
      <c r="K1662" s="39">
        <v>0</v>
      </c>
      <c r="L1662" s="40">
        <v>0</v>
      </c>
      <c r="N1662" s="37">
        <f t="shared" ref="N1662" si="5422">D1662*I1662+F1662*I1665-E1662*J1662-G1662*J1665</f>
        <v>0.96916031375528322</v>
      </c>
      <c r="O1662" s="41">
        <f t="shared" ref="O1662" si="5423">(D1662*J1662+E1662*I1662+F1662*J1665+G1662*I1665)</f>
        <v>0</v>
      </c>
      <c r="P1662" s="39">
        <f t="shared" ref="P1662" si="5424">D1662*K1662+F1662*K1665-E1662*L1662-G1662*L1665</f>
        <v>0</v>
      </c>
      <c r="Q1662" s="40">
        <f t="shared" ref="Q1662" si="5425">(D1662*L1662+E1662*K1662+F1662*L1665+G1662*K1665)</f>
        <v>-0.13428151260504201</v>
      </c>
      <c r="S1662" s="37">
        <v>1</v>
      </c>
      <c r="T1662" s="38">
        <v>0</v>
      </c>
      <c r="U1662" s="39">
        <v>0</v>
      </c>
      <c r="V1662" s="40">
        <f t="shared" ref="V1662" si="5426">-1/($T$8*$B1662)</f>
        <v>-0.26297899159663862</v>
      </c>
      <c r="X1662" s="37">
        <f t="shared" ref="X1662" si="5427">N1662*S1662+P1662*S1665-O1662*T1662-Q1662*T1665</f>
        <v>0.96916031375528322</v>
      </c>
      <c r="Y1662" s="41">
        <f t="shared" ref="Y1662" si="5428">(N1662*T1662+O1662*S1662+P1662*T1665+Q1662*S1665)</f>
        <v>0</v>
      </c>
      <c r="Z1662" s="39">
        <f t="shared" ref="Z1662" si="5429">N1662*U1662+P1662*U1665-O1662*V1662-Q1662*V1665</f>
        <v>0</v>
      </c>
      <c r="AA1662" s="40">
        <f t="shared" ref="AA1662" si="5430">(N1662*V1662+O1662*U1662+P1662*V1665+Q1662*U1665)</f>
        <v>-0.38915031461188826</v>
      </c>
      <c r="AB1662" s="8"/>
      <c r="AC1662" s="37">
        <v>1</v>
      </c>
      <c r="AD1662" s="38">
        <v>0</v>
      </c>
      <c r="AE1662" s="39">
        <v>0</v>
      </c>
      <c r="AF1662" s="40">
        <v>0</v>
      </c>
      <c r="AH1662" s="37">
        <f>X1662*AC1662+Z1662*AC1665-Y1662*AD1662-AA1662*AD1665</f>
        <v>0.90310695310598177</v>
      </c>
      <c r="AI1662" s="41">
        <f>(X1662*AD1662+Y1662*AC1662+Z1662*AD1665+AA1662*AC1665)</f>
        <v>0</v>
      </c>
      <c r="AJ1662" s="39">
        <f>X1662*AE1662+Z1662*AE1665-Y1662*AF1662-AA1662*AF1665</f>
        <v>0</v>
      </c>
      <c r="AK1662" s="40">
        <f>(X1662*AF1662+Y1662*AE1662+Z1662*AF1665+AA1662*AE1665)</f>
        <v>-0.38915031461188826</v>
      </c>
      <c r="AL1662" s="8"/>
      <c r="AM1662" s="43">
        <f t="shared" ref="AM1662" si="5431">20*LOG((2*$AH$8)/(($AH$8*AH1662+AJ1662+$AH$8*AH1665+AJ1665)^2+($AH$8*AI1662+AK1662+$AH$8*AI1665+AK1665)^2)^0.5)</f>
        <v>-1.4459244792918921E-3</v>
      </c>
      <c r="AO1662" s="148">
        <f t="shared" ref="AO1662" si="5432">((AH1662^2+AI1662^2)/(AH1665^2+AI1665^2))^0.5</f>
        <v>2.3207156142083369</v>
      </c>
      <c r="AP1662" s="4"/>
      <c r="AQ1662" s="44"/>
      <c r="AR1662" s="44"/>
      <c r="AS1662" s="44"/>
      <c r="AT1662" s="44"/>
    </row>
    <row r="1663" spans="2:46" ht="18.649999999999999" customHeight="1" thickBot="1">
      <c r="D1663" s="45"/>
      <c r="G1663" s="46"/>
      <c r="I1663" s="45"/>
      <c r="L1663" s="46"/>
      <c r="N1663" s="45"/>
      <c r="Q1663" s="46"/>
      <c r="S1663" s="45"/>
      <c r="V1663" s="46"/>
      <c r="X1663" s="45"/>
      <c r="AA1663" s="46"/>
      <c r="AC1663" s="45"/>
      <c r="AF1663" s="46"/>
      <c r="AH1663" s="45"/>
      <c r="AK1663" s="46"/>
      <c r="AO1663" s="149"/>
      <c r="AP1663" s="149"/>
      <c r="AQ1663" s="44"/>
      <c r="AR1663" s="44"/>
      <c r="AS1663" s="44"/>
      <c r="AT1663" s="44"/>
    </row>
    <row r="1664" spans="2:46" ht="18.649999999999999" customHeight="1" thickBot="1">
      <c r="D1664" s="227" t="s">
        <v>70</v>
      </c>
      <c r="E1664" s="228"/>
      <c r="F1664" s="229" t="s">
        <v>71</v>
      </c>
      <c r="G1664" s="230"/>
      <c r="H1664" s="203"/>
      <c r="I1664" s="231" t="s">
        <v>15</v>
      </c>
      <c r="J1664" s="232"/>
      <c r="K1664" s="233" t="s">
        <v>16</v>
      </c>
      <c r="L1664" s="234"/>
      <c r="M1664" s="30"/>
      <c r="N1664" s="231" t="s">
        <v>72</v>
      </c>
      <c r="O1664" s="232"/>
      <c r="P1664" s="233" t="s">
        <v>73</v>
      </c>
      <c r="Q1664" s="234"/>
      <c r="R1664" s="30"/>
      <c r="S1664" s="227" t="s">
        <v>74</v>
      </c>
      <c r="T1664" s="228"/>
      <c r="U1664" s="229" t="s">
        <v>75</v>
      </c>
      <c r="V1664" s="230"/>
      <c r="W1664" s="8"/>
      <c r="X1664" s="231" t="s">
        <v>76</v>
      </c>
      <c r="Y1664" s="232"/>
      <c r="Z1664" s="233" t="s">
        <v>77</v>
      </c>
      <c r="AA1664" s="234"/>
      <c r="AB1664" s="8"/>
      <c r="AC1664" s="231" t="s">
        <v>78</v>
      </c>
      <c r="AD1664" s="232"/>
      <c r="AE1664" s="233" t="s">
        <v>17</v>
      </c>
      <c r="AF1664" s="234"/>
      <c r="AG1664" s="8"/>
      <c r="AH1664" s="231" t="s">
        <v>79</v>
      </c>
      <c r="AI1664" s="232"/>
      <c r="AJ1664" s="233" t="s">
        <v>80</v>
      </c>
      <c r="AK1664" s="234"/>
      <c r="AL1664" s="8"/>
      <c r="AM1664" s="52" t="s">
        <v>84</v>
      </c>
      <c r="AO1664" s="150" t="s">
        <v>85</v>
      </c>
      <c r="AP1664" s="149"/>
      <c r="AQ1664" s="44"/>
      <c r="AR1664" s="44"/>
      <c r="AS1664" s="44"/>
      <c r="AT1664" s="44"/>
    </row>
    <row r="1665" spans="2:46" ht="18.649999999999999" customHeight="1" thickTop="1" thickBot="1">
      <c r="D1665" s="37">
        <v>0</v>
      </c>
      <c r="E1665" s="41">
        <v>0</v>
      </c>
      <c r="F1665" s="39">
        <v>1</v>
      </c>
      <c r="G1665" s="40">
        <v>0</v>
      </c>
      <c r="I1665" s="37">
        <v>0</v>
      </c>
      <c r="J1665" s="41">
        <f t="shared" ref="J1665" si="5433">IF(0=(1-$J$8*$K$8*$B1662^2),10^14,$B1662*$K$8/(1-$J$8*$K$8*$B1662^2))</f>
        <v>-0.22966442398831605</v>
      </c>
      <c r="K1665" s="39">
        <v>1</v>
      </c>
      <c r="L1665" s="40">
        <v>0</v>
      </c>
      <c r="N1665" s="37">
        <f t="shared" ref="N1665" si="5434">D1665*I1662+F1665*I1665-E1665*J1662-G1665*J1665</f>
        <v>0</v>
      </c>
      <c r="O1665" s="41">
        <f t="shared" ref="O1665" si="5435">(D1665*J1662+E1665*I1662+F1665*J1665+G1665*I1665)</f>
        <v>-0.22966442398831605</v>
      </c>
      <c r="P1665" s="39">
        <f t="shared" ref="P1665" si="5436">D1665*K1662+F1665*K1665-E1665*L1662-G1665*L1665</f>
        <v>1</v>
      </c>
      <c r="Q1665" s="40">
        <f t="shared" ref="Q1665" si="5437">(D1665*L1662+E1665*K1662+F1665*L1665+G1665*K1665)</f>
        <v>0</v>
      </c>
      <c r="S1665" s="37">
        <v>0</v>
      </c>
      <c r="T1665" s="41">
        <v>0</v>
      </c>
      <c r="U1665" s="39">
        <v>1</v>
      </c>
      <c r="V1665" s="40">
        <v>0</v>
      </c>
      <c r="X1665" s="37">
        <f t="shared" ref="X1665" si="5438">N1665*S1662+P1665*S1665-O1665*T1662-Q1665*T1665</f>
        <v>0</v>
      </c>
      <c r="Y1665" s="41">
        <f t="shared" ref="Y1665" si="5439">(N1665*T1662+O1665*S1662+P1665*T1665+Q1665*S1665)</f>
        <v>-0.22966442398831605</v>
      </c>
      <c r="Z1665" s="39">
        <f t="shared" ref="Z1665" si="5440">N1665*U1662+P1665*U1665-O1665*V1662-Q1665*V1665</f>
        <v>0.93960308137392978</v>
      </c>
      <c r="AA1665" s="40">
        <f t="shared" ref="AA1665" si="5441">(N1665*V1662+O1665*U1662+P1665*V1665+Q1665*U1665)</f>
        <v>0</v>
      </c>
      <c r="AB1665" s="8"/>
      <c r="AC1665" s="37">
        <v>0</v>
      </c>
      <c r="AD1665" s="40">
        <f>-1/($AD$8*$B1662)</f>
        <v>-0.16973739495798318</v>
      </c>
      <c r="AE1665" s="39">
        <v>1</v>
      </c>
      <c r="AF1665" s="40">
        <v>0</v>
      </c>
      <c r="AH1665" s="37">
        <f>X1665*AC1662+Z1665*AC1665-Y1665*AD1662-AA1665*AD1665</f>
        <v>0</v>
      </c>
      <c r="AI1665" s="41">
        <f>(X1665*AD1662+Y1665*AC1662+Z1665*AD1665+AA1665*AC1665)</f>
        <v>-0.38915020331522077</v>
      </c>
      <c r="AJ1665" s="39">
        <f>X1665*AE1662+Z1665*AE1665-Y1665*AF1662-AA1665*AF1665</f>
        <v>0.93960308137392978</v>
      </c>
      <c r="AK1665" s="40">
        <f>(X1665*AF1662+Y1665*AE1662+Z1665*AF1665+AA1665*AE1665)</f>
        <v>0</v>
      </c>
      <c r="AL1665" s="8"/>
      <c r="AM1665" s="54">
        <f t="shared" ref="AM1665" si="5442">(180/PI())*ATAN(-1*(($AH1653*AI1662+AK1662+$AH$8*AI1665+AK1665)/($AH$8*AH1662+AJ1662+$AH$8*AH1665+AJ1665)))</f>
        <v>22.897607459531375</v>
      </c>
      <c r="AO1665" s="151">
        <f t="shared" ref="AO1665" si="5443">20*LOG(((($AH$8*AH1662+AJ1662-$AH$8*AH1665-AJ1665)^2+($AH$8*AI1662+AK1662-$AH$8*AI1665-AK1665)^2)/(($AH$8*AH1662+AJ1662+$AH$8*AH1665+AJ1665)^2+($AH$8*AI1662+AK1662+$AH$8*AI1665+AK1665)^2))^0.5)</f>
        <v>-34.777109951905651</v>
      </c>
      <c r="AP1665" s="149"/>
      <c r="AQ1665" s="44"/>
      <c r="AR1665" s="44"/>
      <c r="AS1665" s="44"/>
      <c r="AT1665" s="44"/>
    </row>
    <row r="1666" spans="2:46" ht="18.649999999999999" customHeight="1">
      <c r="AO1666" s="48"/>
    </row>
    <row r="1667" spans="2:46" ht="18.649999999999999" customHeight="1" thickBot="1">
      <c r="E1667" s="29" t="s">
        <v>9</v>
      </c>
      <c r="J1667" s="29" t="s">
        <v>10</v>
      </c>
      <c r="O1667" s="29" t="s">
        <v>11</v>
      </c>
      <c r="T1667" s="29" t="s">
        <v>12</v>
      </c>
      <c r="Y1667" s="29" t="s">
        <v>13</v>
      </c>
      <c r="AD1667" s="29" t="s">
        <v>12</v>
      </c>
      <c r="AI1667" s="29" t="s">
        <v>81</v>
      </c>
    </row>
    <row r="1668" spans="2:46" ht="18.649999999999999" customHeight="1" thickBot="1">
      <c r="B1668" s="28"/>
      <c r="D1668" s="227" t="s">
        <v>70</v>
      </c>
      <c r="E1668" s="228"/>
      <c r="F1668" s="229" t="s">
        <v>71</v>
      </c>
      <c r="G1668" s="230"/>
      <c r="H1668" s="203"/>
      <c r="I1668" s="231" t="s">
        <v>15</v>
      </c>
      <c r="J1668" s="232"/>
      <c r="K1668" s="233" t="s">
        <v>16</v>
      </c>
      <c r="L1668" s="234"/>
      <c r="M1668" s="30"/>
      <c r="N1668" s="231" t="s">
        <v>72</v>
      </c>
      <c r="O1668" s="232"/>
      <c r="P1668" s="233" t="s">
        <v>73</v>
      </c>
      <c r="Q1668" s="234"/>
      <c r="R1668" s="30"/>
      <c r="S1668" s="227" t="s">
        <v>74</v>
      </c>
      <c r="T1668" s="228"/>
      <c r="U1668" s="229" t="s">
        <v>75</v>
      </c>
      <c r="V1668" s="230"/>
      <c r="W1668" s="8"/>
      <c r="X1668" s="231" t="s">
        <v>76</v>
      </c>
      <c r="Y1668" s="232"/>
      <c r="Z1668" s="233" t="s">
        <v>77</v>
      </c>
      <c r="AA1668" s="234"/>
      <c r="AB1668" s="8"/>
      <c r="AC1668" s="231" t="s">
        <v>78</v>
      </c>
      <c r="AD1668" s="232"/>
      <c r="AE1668" s="233" t="s">
        <v>17</v>
      </c>
      <c r="AF1668" s="234"/>
      <c r="AG1668" s="8"/>
      <c r="AH1668" s="231" t="s">
        <v>79</v>
      </c>
      <c r="AI1668" s="232"/>
      <c r="AJ1668" s="233" t="s">
        <v>80</v>
      </c>
      <c r="AK1668" s="234"/>
      <c r="AL1668" s="8"/>
      <c r="AM1668" s="35" t="s">
        <v>82</v>
      </c>
      <c r="AO1668" s="147" t="s">
        <v>83</v>
      </c>
      <c r="AP1668" s="4"/>
      <c r="AQ1668" s="44"/>
      <c r="AR1668" s="44"/>
      <c r="AS1668" s="44"/>
      <c r="AT1668" s="44"/>
    </row>
    <row r="1669" spans="2:46" ht="18.649999999999999" customHeight="1" thickTop="1" thickBot="1">
      <c r="B1669" s="55">
        <v>4.78</v>
      </c>
      <c r="D1669" s="37">
        <v>1</v>
      </c>
      <c r="E1669" s="38">
        <v>0</v>
      </c>
      <c r="F1669" s="39">
        <v>0</v>
      </c>
      <c r="G1669" s="40">
        <f t="shared" ref="G1669" si="5444">-1/($E$8*$B1669)</f>
        <v>-0.13371966527196649</v>
      </c>
      <c r="I1669" s="37">
        <v>1</v>
      </c>
      <c r="J1669" s="41">
        <v>0</v>
      </c>
      <c r="K1669" s="39">
        <v>0</v>
      </c>
      <c r="L1669" s="40">
        <v>0</v>
      </c>
      <c r="N1669" s="37">
        <f t="shared" ref="N1669" si="5445">D1669*I1669+F1669*I1672-E1669*J1669-G1669*J1672</f>
        <v>0.96942024986196296</v>
      </c>
      <c r="O1669" s="41">
        <f t="shared" ref="O1669" si="5446">(D1669*J1669+E1669*I1669+F1669*J1672+G1669*I1672)</f>
        <v>0</v>
      </c>
      <c r="P1669" s="39">
        <f t="shared" ref="P1669" si="5447">D1669*K1669+F1669*K1672-E1669*L1669-G1669*L1672</f>
        <v>0</v>
      </c>
      <c r="Q1669" s="40">
        <f t="shared" ref="Q1669" si="5448">(D1669*L1669+E1669*K1669+F1669*L1672+G1669*K1672)</f>
        <v>-0.13371966527196649</v>
      </c>
      <c r="S1669" s="37">
        <v>1</v>
      </c>
      <c r="T1669" s="38">
        <v>0</v>
      </c>
      <c r="U1669" s="39">
        <v>0</v>
      </c>
      <c r="V1669" s="40">
        <f t="shared" ref="V1669" si="5449">-1/($T$8*$B1669)</f>
        <v>-0.26187866108786606</v>
      </c>
      <c r="X1669" s="37">
        <f t="shared" ref="X1669" si="5450">N1669*S1669+P1669*S1672-O1669*T1669-Q1669*T1672</f>
        <v>0.96942024986196296</v>
      </c>
      <c r="Y1669" s="41">
        <f t="shared" ref="Y1669" si="5451">(N1669*T1669+O1669*S1669+P1669*T1672+Q1669*S1672)</f>
        <v>0</v>
      </c>
      <c r="Z1669" s="39">
        <f t="shared" ref="Z1669" si="5452">N1669*U1669+P1669*U1672-O1669*V1669-Q1669*V1672</f>
        <v>0</v>
      </c>
      <c r="AA1669" s="40">
        <f t="shared" ref="AA1669" si="5453">(N1669*V1669+O1669*U1669+P1669*V1672+Q1669*U1672)</f>
        <v>-0.38759014233728195</v>
      </c>
      <c r="AB1669" s="8"/>
      <c r="AC1669" s="37">
        <v>1</v>
      </c>
      <c r="AD1669" s="38">
        <v>0</v>
      </c>
      <c r="AE1669" s="39">
        <v>0</v>
      </c>
      <c r="AF1669" s="40">
        <v>0</v>
      </c>
      <c r="AH1669" s="37">
        <f>X1669*AC1669+Z1669*AC1672-Y1669*AD1669-AA1669*AD1672</f>
        <v>0.90390697465246361</v>
      </c>
      <c r="AI1669" s="41">
        <f>(X1669*AD1669+Y1669*AC1669+Z1669*AD1672+AA1669*AC1672)</f>
        <v>0</v>
      </c>
      <c r="AJ1669" s="39">
        <f>X1669*AE1669+Z1669*AE1672-Y1669*AF1669-AA1669*AF1672</f>
        <v>0</v>
      </c>
      <c r="AK1669" s="40">
        <f>(X1669*AF1669+Y1669*AE1669+Z1669*AF1672+AA1669*AE1672)</f>
        <v>-0.38759014233728195</v>
      </c>
      <c r="AL1669" s="8"/>
      <c r="AM1669" s="43">
        <f t="shared" ref="AM1669" si="5454">20*LOG((2*$AH$8)/(($AH$8*AH1669+AJ1669+$AH$8*AH1672+AJ1672)^2+($AH$8*AI1669+AK1669+$AH$8*AI1672+AK1672)^2)^0.5)</f>
        <v>-1.4229654078996422E-3</v>
      </c>
      <c r="AO1669" s="148">
        <f t="shared" ref="AO1669" si="5455">((AH1669^2+AI1669^2)/(AH1672^2+AI1672^2))^0.5</f>
        <v>2.3321213111726666</v>
      </c>
      <c r="AP1669" s="4"/>
      <c r="AQ1669" s="44"/>
      <c r="AR1669" s="44"/>
      <c r="AS1669" s="44"/>
      <c r="AT1669" s="44"/>
    </row>
    <row r="1670" spans="2:46" ht="18.649999999999999" customHeight="1" thickBot="1">
      <c r="D1670" s="45"/>
      <c r="G1670" s="46"/>
      <c r="I1670" s="45"/>
      <c r="L1670" s="46"/>
      <c r="N1670" s="45"/>
      <c r="Q1670" s="46"/>
      <c r="S1670" s="45"/>
      <c r="V1670" s="46"/>
      <c r="X1670" s="45"/>
      <c r="AA1670" s="46"/>
      <c r="AC1670" s="45"/>
      <c r="AF1670" s="46"/>
      <c r="AH1670" s="45"/>
      <c r="AK1670" s="46"/>
      <c r="AO1670" s="149"/>
      <c r="AP1670" s="149"/>
      <c r="AQ1670" s="44"/>
      <c r="AR1670" s="44"/>
      <c r="AS1670" s="44"/>
      <c r="AT1670" s="44"/>
    </row>
    <row r="1671" spans="2:46" ht="18.649999999999999" customHeight="1" thickBot="1">
      <c r="D1671" s="227" t="s">
        <v>70</v>
      </c>
      <c r="E1671" s="228"/>
      <c r="F1671" s="229" t="s">
        <v>71</v>
      </c>
      <c r="G1671" s="230"/>
      <c r="H1671" s="203"/>
      <c r="I1671" s="231" t="s">
        <v>15</v>
      </c>
      <c r="J1671" s="232"/>
      <c r="K1671" s="233" t="s">
        <v>16</v>
      </c>
      <c r="L1671" s="234"/>
      <c r="M1671" s="30"/>
      <c r="N1671" s="231" t="s">
        <v>72</v>
      </c>
      <c r="O1671" s="232"/>
      <c r="P1671" s="233" t="s">
        <v>73</v>
      </c>
      <c r="Q1671" s="234"/>
      <c r="R1671" s="30"/>
      <c r="S1671" s="227" t="s">
        <v>74</v>
      </c>
      <c r="T1671" s="228"/>
      <c r="U1671" s="229" t="s">
        <v>75</v>
      </c>
      <c r="V1671" s="230"/>
      <c r="W1671" s="8"/>
      <c r="X1671" s="231" t="s">
        <v>76</v>
      </c>
      <c r="Y1671" s="232"/>
      <c r="Z1671" s="233" t="s">
        <v>77</v>
      </c>
      <c r="AA1671" s="234"/>
      <c r="AB1671" s="8"/>
      <c r="AC1671" s="231" t="s">
        <v>78</v>
      </c>
      <c r="AD1671" s="232"/>
      <c r="AE1671" s="233" t="s">
        <v>17</v>
      </c>
      <c r="AF1671" s="234"/>
      <c r="AG1671" s="8"/>
      <c r="AH1671" s="231" t="s">
        <v>79</v>
      </c>
      <c r="AI1671" s="232"/>
      <c r="AJ1671" s="233" t="s">
        <v>80</v>
      </c>
      <c r="AK1671" s="234"/>
      <c r="AL1671" s="8"/>
      <c r="AM1671" s="52" t="s">
        <v>84</v>
      </c>
      <c r="AO1671" s="150" t="s">
        <v>85</v>
      </c>
      <c r="AP1671" s="149"/>
      <c r="AQ1671" s="44"/>
      <c r="AR1671" s="44"/>
      <c r="AS1671" s="44"/>
      <c r="AT1671" s="44"/>
    </row>
    <row r="1672" spans="2:46" ht="18.649999999999999" customHeight="1" thickTop="1" thickBot="1">
      <c r="D1672" s="37">
        <v>0</v>
      </c>
      <c r="E1672" s="41">
        <v>0</v>
      </c>
      <c r="F1672" s="39">
        <v>1</v>
      </c>
      <c r="G1672" s="40">
        <v>0</v>
      </c>
      <c r="I1672" s="37">
        <v>0</v>
      </c>
      <c r="J1672" s="41">
        <f t="shared" ref="J1672" si="5456">IF(0=(1-$J$8*$K$8*$B1669^2),10^14,$B1669*$K$8/(1-$J$8*$K$8*$B1669^2))</f>
        <v>-0.22868551215591404</v>
      </c>
      <c r="K1672" s="39">
        <v>1</v>
      </c>
      <c r="L1672" s="40">
        <v>0</v>
      </c>
      <c r="N1672" s="37">
        <f t="shared" ref="N1672" si="5457">D1672*I1669+F1672*I1672-E1672*J1669-G1672*J1672</f>
        <v>0</v>
      </c>
      <c r="O1672" s="41">
        <f t="shared" ref="O1672" si="5458">(D1672*J1669+E1672*I1669+F1672*J1672+G1672*I1672)</f>
        <v>-0.22868551215591404</v>
      </c>
      <c r="P1672" s="39">
        <f t="shared" ref="P1672" si="5459">D1672*K1669+F1672*K1672-E1672*L1669-G1672*L1672</f>
        <v>1</v>
      </c>
      <c r="Q1672" s="40">
        <f t="shared" ref="Q1672" si="5460">(D1672*L1669+E1672*K1669+F1672*L1672+G1672*K1672)</f>
        <v>0</v>
      </c>
      <c r="S1672" s="37">
        <v>0</v>
      </c>
      <c r="T1672" s="41">
        <v>0</v>
      </c>
      <c r="U1672" s="39">
        <v>1</v>
      </c>
      <c r="V1672" s="40">
        <v>0</v>
      </c>
      <c r="X1672" s="37">
        <f t="shared" ref="X1672" si="5461">N1672*S1669+P1672*S1672-O1672*T1669-Q1672*T1672</f>
        <v>0</v>
      </c>
      <c r="Y1672" s="41">
        <f t="shared" ref="Y1672" si="5462">(N1672*T1669+O1672*S1669+P1672*T1672+Q1672*S1672)</f>
        <v>-0.22868551215591404</v>
      </c>
      <c r="Z1672" s="39">
        <f t="shared" ref="Z1672" si="5463">N1672*U1669+P1672*U1672-O1672*V1669-Q1672*V1672</f>
        <v>0.94011214426641632</v>
      </c>
      <c r="AA1672" s="40">
        <f t="shared" ref="AA1672" si="5464">(N1672*V1669+O1672*U1669+P1672*V1672+Q1672*U1672)</f>
        <v>0</v>
      </c>
      <c r="AB1672" s="8"/>
      <c r="AC1672" s="37">
        <v>0</v>
      </c>
      <c r="AD1672" s="40">
        <f>-1/($AD$8*$B1669)</f>
        <v>-0.16902719665271962</v>
      </c>
      <c r="AE1672" s="39">
        <v>1</v>
      </c>
      <c r="AF1672" s="40">
        <v>0</v>
      </c>
      <c r="AH1672" s="37">
        <f>X1672*AC1669+Z1672*AC1672-Y1672*AD1669-AA1672*AD1672</f>
        <v>0</v>
      </c>
      <c r="AI1672" s="41">
        <f>(X1672*AD1669+Y1672*AC1669+Z1672*AD1672+AA1672*AC1672)</f>
        <v>-0.38759003244044354</v>
      </c>
      <c r="AJ1672" s="39">
        <f>X1672*AE1669+Z1672*AE1672-Y1672*AF1669-AA1672*AF1672</f>
        <v>0.94011214426641632</v>
      </c>
      <c r="AK1672" s="40">
        <f>(X1672*AF1669+Y1672*AE1669+Z1672*AF1672+AA1672*AE1672)</f>
        <v>0</v>
      </c>
      <c r="AL1672" s="8"/>
      <c r="AM1672" s="54">
        <f t="shared" ref="AM1672" si="5465">(180/PI())*ATAN(-1*(($AH1660*AI1669+AK1669+$AH$8*AI1672+AK1672)/($AH$8*AH1669+AJ1669+$AH$8*AH1672+AJ1672)))</f>
        <v>22.800684247958145</v>
      </c>
      <c r="AO1672" s="151">
        <f t="shared" ref="AO1672" si="5466">20*LOG(((($AH$8*AH1669+AJ1669-$AH$8*AH1672-AJ1672)^2+($AH$8*AI1669+AK1669-$AH$8*AI1672-AK1672)^2)/(($AH$8*AH1669+AJ1669+$AH$8*AH1672+AJ1672)^2+($AH$8*AI1669+AK1669+$AH$8*AI1672+AK1672)^2))^0.5)</f>
        <v>-34.846611150570943</v>
      </c>
      <c r="AP1672" s="149"/>
      <c r="AQ1672" s="44"/>
      <c r="AR1672" s="44"/>
      <c r="AS1672" s="44"/>
      <c r="AT1672" s="44"/>
    </row>
    <row r="1673" spans="2:46" ht="18.649999999999999" customHeight="1">
      <c r="AO1673" s="48"/>
    </row>
    <row r="1674" spans="2:46" ht="18.649999999999999" customHeight="1" thickBot="1">
      <c r="E1674" s="29" t="s">
        <v>9</v>
      </c>
      <c r="J1674" s="29" t="s">
        <v>10</v>
      </c>
      <c r="O1674" s="29" t="s">
        <v>11</v>
      </c>
      <c r="T1674" s="29" t="s">
        <v>12</v>
      </c>
      <c r="Y1674" s="29" t="s">
        <v>13</v>
      </c>
      <c r="AD1674" s="29" t="s">
        <v>12</v>
      </c>
      <c r="AI1674" s="29" t="s">
        <v>81</v>
      </c>
    </row>
    <row r="1675" spans="2:46" ht="18.649999999999999" customHeight="1" thickBot="1">
      <c r="B1675" s="28"/>
      <c r="D1675" s="227" t="s">
        <v>70</v>
      </c>
      <c r="E1675" s="228"/>
      <c r="F1675" s="229" t="s">
        <v>71</v>
      </c>
      <c r="G1675" s="230"/>
      <c r="H1675" s="203"/>
      <c r="I1675" s="231" t="s">
        <v>15</v>
      </c>
      <c r="J1675" s="232"/>
      <c r="K1675" s="233" t="s">
        <v>16</v>
      </c>
      <c r="L1675" s="234"/>
      <c r="M1675" s="30"/>
      <c r="N1675" s="231" t="s">
        <v>72</v>
      </c>
      <c r="O1675" s="232"/>
      <c r="P1675" s="233" t="s">
        <v>73</v>
      </c>
      <c r="Q1675" s="234"/>
      <c r="R1675" s="30"/>
      <c r="S1675" s="227" t="s">
        <v>74</v>
      </c>
      <c r="T1675" s="228"/>
      <c r="U1675" s="229" t="s">
        <v>75</v>
      </c>
      <c r="V1675" s="230"/>
      <c r="W1675" s="8"/>
      <c r="X1675" s="231" t="s">
        <v>76</v>
      </c>
      <c r="Y1675" s="232"/>
      <c r="Z1675" s="233" t="s">
        <v>77</v>
      </c>
      <c r="AA1675" s="234"/>
      <c r="AB1675" s="8"/>
      <c r="AC1675" s="231" t="s">
        <v>78</v>
      </c>
      <c r="AD1675" s="232"/>
      <c r="AE1675" s="233" t="s">
        <v>17</v>
      </c>
      <c r="AF1675" s="234"/>
      <c r="AG1675" s="8"/>
      <c r="AH1675" s="231" t="s">
        <v>79</v>
      </c>
      <c r="AI1675" s="232"/>
      <c r="AJ1675" s="233" t="s">
        <v>80</v>
      </c>
      <c r="AK1675" s="234"/>
      <c r="AL1675" s="8"/>
      <c r="AM1675" s="35" t="s">
        <v>82</v>
      </c>
      <c r="AO1675" s="147" t="s">
        <v>83</v>
      </c>
      <c r="AP1675" s="4"/>
      <c r="AQ1675" s="44"/>
      <c r="AR1675" s="44"/>
      <c r="AS1675" s="44"/>
      <c r="AT1675" s="44"/>
    </row>
    <row r="1676" spans="2:46" ht="18.649999999999999" customHeight="1" thickTop="1" thickBot="1">
      <c r="B1676" s="55">
        <v>4.8</v>
      </c>
      <c r="D1676" s="37">
        <v>1</v>
      </c>
      <c r="E1676" s="38">
        <v>0</v>
      </c>
      <c r="F1676" s="39">
        <v>0</v>
      </c>
      <c r="G1676" s="40">
        <f t="shared" ref="G1676" si="5467">-1/($E$8*$B1676)</f>
        <v>-0.13316249999999999</v>
      </c>
      <c r="I1676" s="37">
        <v>1</v>
      </c>
      <c r="J1676" s="41">
        <v>0</v>
      </c>
      <c r="K1676" s="39">
        <v>0</v>
      </c>
      <c r="L1676" s="40">
        <v>0</v>
      </c>
      <c r="N1676" s="37">
        <f t="shared" ref="N1676" si="5468">D1676*I1676+F1676*I1679-E1676*J1676-G1676*J1679</f>
        <v>0.96967690345105317</v>
      </c>
      <c r="O1676" s="41">
        <f t="shared" ref="O1676" si="5469">(D1676*J1676+E1676*I1676+F1676*J1679+G1676*I1679)</f>
        <v>0</v>
      </c>
      <c r="P1676" s="39">
        <f t="shared" ref="P1676" si="5470">D1676*K1676+F1676*K1679-E1676*L1676-G1676*L1679</f>
        <v>0</v>
      </c>
      <c r="Q1676" s="40">
        <f t="shared" ref="Q1676" si="5471">(D1676*L1676+E1676*K1676+F1676*L1679+G1676*K1679)</f>
        <v>-0.13316249999999999</v>
      </c>
      <c r="S1676" s="37">
        <v>1</v>
      </c>
      <c r="T1676" s="38">
        <v>0</v>
      </c>
      <c r="U1676" s="39">
        <v>0</v>
      </c>
      <c r="V1676" s="40">
        <f t="shared" ref="V1676" si="5472">-1/($T$8*$B1676)</f>
        <v>-0.26078750000000001</v>
      </c>
      <c r="X1676" s="37">
        <f t="shared" ref="X1676" si="5473">N1676*S1676+P1676*S1679-O1676*T1676-Q1676*T1679</f>
        <v>0.96967690345105317</v>
      </c>
      <c r="Y1676" s="41">
        <f t="shared" ref="Y1676" si="5474">(N1676*T1676+O1676*S1676+P1676*T1679+Q1676*S1679)</f>
        <v>0</v>
      </c>
      <c r="Z1676" s="39">
        <f t="shared" ref="Z1676" si="5475">N1676*U1676+P1676*U1679-O1676*V1676-Q1676*V1679</f>
        <v>0</v>
      </c>
      <c r="AA1676" s="40">
        <f t="shared" ref="AA1676" si="5476">(N1676*V1676+O1676*U1676+P1676*V1679+Q1676*U1679)</f>
        <v>-0.38604211545874156</v>
      </c>
      <c r="AB1676" s="8"/>
      <c r="AC1676" s="37">
        <v>1</v>
      </c>
      <c r="AD1676" s="38">
        <v>0</v>
      </c>
      <c r="AE1676" s="39">
        <v>0</v>
      </c>
      <c r="AF1676" s="40">
        <v>0</v>
      </c>
      <c r="AH1676" s="37">
        <f>X1676*AC1676+Z1676*AC1679-Y1676*AD1676-AA1676*AD1679</f>
        <v>0.90469716862086769</v>
      </c>
      <c r="AI1676" s="41">
        <f>(X1676*AD1676+Y1676*AC1676+Z1676*AD1679+AA1676*AC1679)</f>
        <v>0</v>
      </c>
      <c r="AJ1676" s="39">
        <f>X1676*AE1676+Z1676*AE1679-Y1676*AF1676-AA1676*AF1679</f>
        <v>0</v>
      </c>
      <c r="AK1676" s="40">
        <f>(X1676*AF1676+Y1676*AE1676+Z1676*AF1679+AA1676*AE1679)</f>
        <v>-0.38604211545874156</v>
      </c>
      <c r="AL1676" s="8"/>
      <c r="AM1676" s="43">
        <f t="shared" ref="AM1676" si="5477">20*LOG((2*$AH$8)/(($AH$8*AH1676+AJ1676+$AH$8*AH1679+AJ1679)^2+($AH$8*AI1676+AK1676+$AH$8*AI1679+AK1679)^2)^0.5)</f>
        <v>-1.4004549935187076E-3</v>
      </c>
      <c r="AO1676" s="148">
        <f t="shared" ref="AO1676" si="5478">((AH1676^2+AI1676^2)/(AH1679^2+AI1679^2))^0.5</f>
        <v>2.3435200117105834</v>
      </c>
      <c r="AP1676" s="4"/>
      <c r="AQ1676" s="44"/>
      <c r="AR1676" s="44"/>
      <c r="AS1676" s="44"/>
      <c r="AT1676" s="44"/>
    </row>
    <row r="1677" spans="2:46" ht="18.649999999999999" customHeight="1" thickBot="1">
      <c r="D1677" s="45"/>
      <c r="G1677" s="46"/>
      <c r="I1677" s="45"/>
      <c r="L1677" s="46"/>
      <c r="N1677" s="45"/>
      <c r="Q1677" s="46"/>
      <c r="S1677" s="45"/>
      <c r="V1677" s="46"/>
      <c r="X1677" s="45"/>
      <c r="AA1677" s="46"/>
      <c r="AC1677" s="45"/>
      <c r="AF1677" s="46"/>
      <c r="AH1677" s="45"/>
      <c r="AK1677" s="46"/>
      <c r="AO1677" s="149"/>
      <c r="AP1677" s="149"/>
      <c r="AQ1677" s="44"/>
      <c r="AR1677" s="44"/>
      <c r="AS1677" s="44"/>
      <c r="AT1677" s="44"/>
    </row>
    <row r="1678" spans="2:46" ht="18.649999999999999" customHeight="1" thickBot="1">
      <c r="D1678" s="227" t="s">
        <v>70</v>
      </c>
      <c r="E1678" s="228"/>
      <c r="F1678" s="229" t="s">
        <v>71</v>
      </c>
      <c r="G1678" s="230"/>
      <c r="H1678" s="203"/>
      <c r="I1678" s="231" t="s">
        <v>15</v>
      </c>
      <c r="J1678" s="232"/>
      <c r="K1678" s="233" t="s">
        <v>16</v>
      </c>
      <c r="L1678" s="234"/>
      <c r="M1678" s="30"/>
      <c r="N1678" s="231" t="s">
        <v>72</v>
      </c>
      <c r="O1678" s="232"/>
      <c r="P1678" s="233" t="s">
        <v>73</v>
      </c>
      <c r="Q1678" s="234"/>
      <c r="R1678" s="30"/>
      <c r="S1678" s="227" t="s">
        <v>74</v>
      </c>
      <c r="T1678" s="228"/>
      <c r="U1678" s="229" t="s">
        <v>75</v>
      </c>
      <c r="V1678" s="230"/>
      <c r="W1678" s="8"/>
      <c r="X1678" s="231" t="s">
        <v>76</v>
      </c>
      <c r="Y1678" s="232"/>
      <c r="Z1678" s="233" t="s">
        <v>77</v>
      </c>
      <c r="AA1678" s="234"/>
      <c r="AB1678" s="8"/>
      <c r="AC1678" s="231" t="s">
        <v>78</v>
      </c>
      <c r="AD1678" s="232"/>
      <c r="AE1678" s="233" t="s">
        <v>17</v>
      </c>
      <c r="AF1678" s="234"/>
      <c r="AG1678" s="8"/>
      <c r="AH1678" s="231" t="s">
        <v>79</v>
      </c>
      <c r="AI1678" s="232"/>
      <c r="AJ1678" s="233" t="s">
        <v>80</v>
      </c>
      <c r="AK1678" s="234"/>
      <c r="AL1678" s="8"/>
      <c r="AM1678" s="52" t="s">
        <v>84</v>
      </c>
      <c r="AO1678" s="150" t="s">
        <v>85</v>
      </c>
      <c r="AP1678" s="149"/>
      <c r="AQ1678" s="44"/>
      <c r="AR1678" s="44"/>
      <c r="AS1678" s="44"/>
      <c r="AT1678" s="44"/>
    </row>
    <row r="1679" spans="2:46" ht="18.649999999999999" customHeight="1" thickTop="1" thickBot="1">
      <c r="D1679" s="37">
        <v>0</v>
      </c>
      <c r="E1679" s="41">
        <v>0</v>
      </c>
      <c r="F1679" s="39">
        <v>1</v>
      </c>
      <c r="G1679" s="40">
        <v>0</v>
      </c>
      <c r="I1679" s="37">
        <v>0</v>
      </c>
      <c r="J1679" s="41">
        <f t="shared" ref="J1679" si="5479">IF(0=(1-$J$8*$K$8*$B1676^2),10^14,$B1676*$K$8/(1-$J$8*$K$8*$B1676^2))</f>
        <v>-0.22771498394027478</v>
      </c>
      <c r="K1679" s="39">
        <v>1</v>
      </c>
      <c r="L1679" s="40">
        <v>0</v>
      </c>
      <c r="N1679" s="37">
        <f t="shared" ref="N1679" si="5480">D1679*I1676+F1679*I1679-E1679*J1676-G1679*J1679</f>
        <v>0</v>
      </c>
      <c r="O1679" s="41">
        <f t="shared" ref="O1679" si="5481">(D1679*J1676+E1679*I1676+F1679*J1679+G1679*I1679)</f>
        <v>-0.22771498394027478</v>
      </c>
      <c r="P1679" s="39">
        <f t="shared" ref="P1679" si="5482">D1679*K1676+F1679*K1679-E1679*L1676-G1679*L1679</f>
        <v>1</v>
      </c>
      <c r="Q1679" s="40">
        <f t="shared" ref="Q1679" si="5483">(D1679*L1676+E1679*K1676+F1679*L1679+G1679*K1679)</f>
        <v>0</v>
      </c>
      <c r="S1679" s="37">
        <v>0</v>
      </c>
      <c r="T1679" s="41">
        <v>0</v>
      </c>
      <c r="U1679" s="39">
        <v>1</v>
      </c>
      <c r="V1679" s="40">
        <v>0</v>
      </c>
      <c r="X1679" s="37">
        <f t="shared" ref="X1679" si="5484">N1679*S1676+P1679*S1679-O1679*T1676-Q1679*T1679</f>
        <v>0</v>
      </c>
      <c r="Y1679" s="41">
        <f t="shared" ref="Y1679" si="5485">(N1679*T1676+O1679*S1676+P1679*T1679+Q1679*S1679)</f>
        <v>-0.22771498394027478</v>
      </c>
      <c r="Z1679" s="39">
        <f t="shared" ref="Z1679" si="5486">N1679*U1676+P1679*U1679-O1679*V1676-Q1679*V1679</f>
        <v>0.94061477862567555</v>
      </c>
      <c r="AA1679" s="40">
        <f t="shared" ref="AA1679" si="5487">(N1679*V1676+O1679*U1676+P1679*V1679+Q1679*U1679)</f>
        <v>0</v>
      </c>
      <c r="AB1679" s="8"/>
      <c r="AC1679" s="37">
        <v>0</v>
      </c>
      <c r="AD1679" s="40">
        <f>-1/($AD$8*$B1676)</f>
        <v>-0.16832291666666666</v>
      </c>
      <c r="AE1679" s="39">
        <v>1</v>
      </c>
      <c r="AF1679" s="40">
        <v>0</v>
      </c>
      <c r="AH1679" s="37">
        <f>X1679*AC1676+Z1679*AC1679-Y1679*AD1676-AA1679*AD1679</f>
        <v>0</v>
      </c>
      <c r="AI1679" s="41">
        <f>(X1679*AD1676+Y1679*AC1676+Z1679*AD1679+AA1679*AC1679)</f>
        <v>-0.38604200693831947</v>
      </c>
      <c r="AJ1679" s="39">
        <f>X1679*AE1676+Z1679*AE1679-Y1679*AF1676-AA1679*AF1679</f>
        <v>0.94061477862567555</v>
      </c>
      <c r="AK1679" s="40">
        <f>(X1679*AF1676+Y1679*AE1676+Z1679*AF1679+AA1679*AE1679)</f>
        <v>0</v>
      </c>
      <c r="AL1679" s="8"/>
      <c r="AM1679" s="54">
        <f t="shared" ref="AM1679" si="5488">(180/PI())*ATAN(-1*(($AH1667*AI1676+AK1676+$AH$8*AI1679+AK1679)/($AH$8*AH1676+AJ1676+$AH$8*AH1679+AJ1679)))</f>
        <v>22.704582372289558</v>
      </c>
      <c r="AO1679" s="151">
        <f t="shared" ref="AO1679" si="5489">20*LOG(((($AH$8*AH1676+AJ1676-$AH$8*AH1679-AJ1679)^2+($AH$8*AI1676+AK1676-$AH$8*AI1679-AK1679)^2)/(($AH$8*AH1676+AJ1676+$AH$8*AH1679+AJ1679)^2+($AH$8*AI1676+AK1676+$AH$8*AI1679+AK1679)^2))^0.5)</f>
        <v>-34.915851757246024</v>
      </c>
      <c r="AP1679" s="149"/>
      <c r="AQ1679" s="44"/>
      <c r="AR1679" s="44"/>
      <c r="AS1679" s="44"/>
      <c r="AT1679" s="44"/>
    </row>
    <row r="1680" spans="2:46" ht="18.649999999999999" customHeight="1">
      <c r="AO1680" s="48"/>
    </row>
    <row r="1681" spans="2:46" ht="18.649999999999999" customHeight="1" thickBot="1">
      <c r="E1681" s="29" t="s">
        <v>9</v>
      </c>
      <c r="J1681" s="29" t="s">
        <v>10</v>
      </c>
      <c r="O1681" s="29" t="s">
        <v>11</v>
      </c>
      <c r="T1681" s="29" t="s">
        <v>12</v>
      </c>
      <c r="Y1681" s="29" t="s">
        <v>13</v>
      </c>
      <c r="AD1681" s="29" t="s">
        <v>12</v>
      </c>
      <c r="AI1681" s="29" t="s">
        <v>81</v>
      </c>
    </row>
    <row r="1682" spans="2:46" ht="18.649999999999999" customHeight="1" thickBot="1">
      <c r="B1682" s="28"/>
      <c r="D1682" s="227" t="s">
        <v>70</v>
      </c>
      <c r="E1682" s="228"/>
      <c r="F1682" s="229" t="s">
        <v>71</v>
      </c>
      <c r="G1682" s="230"/>
      <c r="H1682" s="203"/>
      <c r="I1682" s="231" t="s">
        <v>15</v>
      </c>
      <c r="J1682" s="232"/>
      <c r="K1682" s="233" t="s">
        <v>16</v>
      </c>
      <c r="L1682" s="234"/>
      <c r="M1682" s="30"/>
      <c r="N1682" s="231" t="s">
        <v>72</v>
      </c>
      <c r="O1682" s="232"/>
      <c r="P1682" s="233" t="s">
        <v>73</v>
      </c>
      <c r="Q1682" s="234"/>
      <c r="R1682" s="30"/>
      <c r="S1682" s="227" t="s">
        <v>74</v>
      </c>
      <c r="T1682" s="228"/>
      <c r="U1682" s="229" t="s">
        <v>75</v>
      </c>
      <c r="V1682" s="230"/>
      <c r="W1682" s="8"/>
      <c r="X1682" s="231" t="s">
        <v>76</v>
      </c>
      <c r="Y1682" s="232"/>
      <c r="Z1682" s="233" t="s">
        <v>77</v>
      </c>
      <c r="AA1682" s="234"/>
      <c r="AB1682" s="8"/>
      <c r="AC1682" s="231" t="s">
        <v>78</v>
      </c>
      <c r="AD1682" s="232"/>
      <c r="AE1682" s="233" t="s">
        <v>17</v>
      </c>
      <c r="AF1682" s="234"/>
      <c r="AG1682" s="8"/>
      <c r="AH1682" s="231" t="s">
        <v>79</v>
      </c>
      <c r="AI1682" s="232"/>
      <c r="AJ1682" s="233" t="s">
        <v>80</v>
      </c>
      <c r="AK1682" s="234"/>
      <c r="AL1682" s="8"/>
      <c r="AM1682" s="35" t="s">
        <v>82</v>
      </c>
      <c r="AO1682" s="147" t="s">
        <v>83</v>
      </c>
      <c r="AP1682" s="4"/>
      <c r="AQ1682" s="44"/>
      <c r="AR1682" s="44"/>
      <c r="AS1682" s="44"/>
      <c r="AT1682" s="44"/>
    </row>
    <row r="1683" spans="2:46" ht="18.649999999999999" customHeight="1" thickTop="1" thickBot="1">
      <c r="B1683" s="55">
        <v>4.82</v>
      </c>
      <c r="D1683" s="37">
        <v>1</v>
      </c>
      <c r="E1683" s="38">
        <v>0</v>
      </c>
      <c r="F1683" s="39">
        <v>0</v>
      </c>
      <c r="G1683" s="40">
        <f t="shared" ref="G1683" si="5490">-1/($E$8*$B1683)</f>
        <v>-0.13260995850622406</v>
      </c>
      <c r="I1683" s="37">
        <v>1</v>
      </c>
      <c r="J1683" s="41">
        <v>0</v>
      </c>
      <c r="K1683" s="39">
        <v>0</v>
      </c>
      <c r="L1683" s="40">
        <v>0</v>
      </c>
      <c r="N1683" s="37">
        <f t="shared" ref="N1683" si="5491">D1683*I1683+F1683*I1686-E1683*J1683-G1683*J1686</f>
        <v>0.9699303297249483</v>
      </c>
      <c r="O1683" s="41">
        <f t="shared" ref="O1683" si="5492">(D1683*J1683+E1683*I1683+F1683*J1686+G1683*I1686)</f>
        <v>0</v>
      </c>
      <c r="P1683" s="39">
        <f t="shared" ref="P1683" si="5493">D1683*K1683+F1683*K1686-E1683*L1683-G1683*L1686</f>
        <v>0</v>
      </c>
      <c r="Q1683" s="40">
        <f t="shared" ref="Q1683" si="5494">(D1683*L1683+E1683*K1683+F1683*L1686+G1683*K1686)</f>
        <v>-0.13260995850622406</v>
      </c>
      <c r="S1683" s="37">
        <v>1</v>
      </c>
      <c r="T1683" s="38">
        <v>0</v>
      </c>
      <c r="U1683" s="39">
        <v>0</v>
      </c>
      <c r="V1683" s="40">
        <f t="shared" ref="V1683" si="5495">-1/($T$8*$B1683)</f>
        <v>-0.2597053941908713</v>
      </c>
      <c r="X1683" s="37">
        <f t="shared" ref="X1683" si="5496">N1683*S1683+P1683*S1686-O1683*T1683-Q1683*T1686</f>
        <v>0.9699303297249483</v>
      </c>
      <c r="Y1683" s="41">
        <f t="shared" ref="Y1683" si="5497">(N1683*T1683+O1683*S1683+P1683*T1686+Q1683*S1686)</f>
        <v>0</v>
      </c>
      <c r="Z1683" s="39">
        <f t="shared" ref="Z1683" si="5498">N1683*U1683+P1683*U1686-O1683*V1683-Q1683*V1686</f>
        <v>0</v>
      </c>
      <c r="AA1683" s="40">
        <f t="shared" ref="AA1683" si="5499">(N1683*V1683+O1683*U1683+P1683*V1686+Q1683*U1686)</f>
        <v>-0.38450609712512351</v>
      </c>
      <c r="AB1683" s="8"/>
      <c r="AC1683" s="37">
        <v>1</v>
      </c>
      <c r="AD1683" s="38">
        <v>0</v>
      </c>
      <c r="AE1683" s="39">
        <v>0</v>
      </c>
      <c r="AF1683" s="40">
        <v>0</v>
      </c>
      <c r="AH1683" s="37">
        <f>X1683*AC1683+Z1683*AC1686-Y1683*AD1683-AA1683*AD1686</f>
        <v>0.90547769462697247</v>
      </c>
      <c r="AI1683" s="41">
        <f>(X1683*AD1683+Y1683*AC1683+Z1683*AD1686+AA1683*AC1686)</f>
        <v>0</v>
      </c>
      <c r="AJ1683" s="39">
        <f>X1683*AE1683+Z1683*AE1686-Y1683*AF1683-AA1683*AF1686</f>
        <v>0</v>
      </c>
      <c r="AK1683" s="40">
        <f>(X1683*AF1683+Y1683*AE1683+Z1683*AF1686+AA1683*AE1686)</f>
        <v>-0.38450609712512351</v>
      </c>
      <c r="AL1683" s="8"/>
      <c r="AM1683" s="43">
        <f t="shared" ref="AM1683" si="5500">20*LOG((2*$AH$8)/(($AH$8*AH1683+AJ1683+$AH$8*AH1686+AJ1686)^2+($AH$8*AI1683+AK1683+$AH$8*AI1686+AK1686)^2)^0.5)</f>
        <v>-1.3783828936170619E-3</v>
      </c>
      <c r="AO1683" s="148">
        <f t="shared" ref="AO1683" si="5501">((AH1683^2+AI1683^2)/(AH1686^2+AI1686^2))^0.5</f>
        <v>2.3549118044309876</v>
      </c>
      <c r="AP1683" s="4"/>
      <c r="AQ1683" s="44"/>
      <c r="AR1683" s="44"/>
      <c r="AS1683" s="44"/>
      <c r="AT1683" s="44"/>
    </row>
    <row r="1684" spans="2:46" ht="18.649999999999999" customHeight="1" thickBot="1">
      <c r="D1684" s="45"/>
      <c r="G1684" s="46"/>
      <c r="I1684" s="45"/>
      <c r="L1684" s="46"/>
      <c r="N1684" s="45"/>
      <c r="Q1684" s="46"/>
      <c r="S1684" s="45"/>
      <c r="V1684" s="46"/>
      <c r="X1684" s="45"/>
      <c r="AA1684" s="46"/>
      <c r="AC1684" s="45"/>
      <c r="AF1684" s="46"/>
      <c r="AH1684" s="45"/>
      <c r="AK1684" s="46"/>
      <c r="AO1684" s="149"/>
      <c r="AP1684" s="149"/>
      <c r="AQ1684" s="44"/>
      <c r="AR1684" s="44"/>
      <c r="AS1684" s="44"/>
      <c r="AT1684" s="44"/>
    </row>
    <row r="1685" spans="2:46" ht="18.649999999999999" customHeight="1" thickBot="1">
      <c r="D1685" s="227" t="s">
        <v>70</v>
      </c>
      <c r="E1685" s="228"/>
      <c r="F1685" s="229" t="s">
        <v>71</v>
      </c>
      <c r="G1685" s="230"/>
      <c r="H1685" s="203"/>
      <c r="I1685" s="231" t="s">
        <v>15</v>
      </c>
      <c r="J1685" s="232"/>
      <c r="K1685" s="233" t="s">
        <v>16</v>
      </c>
      <c r="L1685" s="234"/>
      <c r="M1685" s="30"/>
      <c r="N1685" s="231" t="s">
        <v>72</v>
      </c>
      <c r="O1685" s="232"/>
      <c r="P1685" s="233" t="s">
        <v>73</v>
      </c>
      <c r="Q1685" s="234"/>
      <c r="R1685" s="30"/>
      <c r="S1685" s="227" t="s">
        <v>74</v>
      </c>
      <c r="T1685" s="228"/>
      <c r="U1685" s="229" t="s">
        <v>75</v>
      </c>
      <c r="V1685" s="230"/>
      <c r="W1685" s="8"/>
      <c r="X1685" s="231" t="s">
        <v>76</v>
      </c>
      <c r="Y1685" s="232"/>
      <c r="Z1685" s="233" t="s">
        <v>77</v>
      </c>
      <c r="AA1685" s="234"/>
      <c r="AB1685" s="8"/>
      <c r="AC1685" s="231" t="s">
        <v>78</v>
      </c>
      <c r="AD1685" s="232"/>
      <c r="AE1685" s="233" t="s">
        <v>17</v>
      </c>
      <c r="AF1685" s="234"/>
      <c r="AG1685" s="8"/>
      <c r="AH1685" s="231" t="s">
        <v>79</v>
      </c>
      <c r="AI1685" s="232"/>
      <c r="AJ1685" s="233" t="s">
        <v>80</v>
      </c>
      <c r="AK1685" s="234"/>
      <c r="AL1685" s="8"/>
      <c r="AM1685" s="52" t="s">
        <v>84</v>
      </c>
      <c r="AO1685" s="150" t="s">
        <v>85</v>
      </c>
      <c r="AP1685" s="149"/>
      <c r="AQ1685" s="44"/>
      <c r="AR1685" s="44"/>
      <c r="AS1685" s="44"/>
      <c r="AT1685" s="44"/>
    </row>
    <row r="1686" spans="2:46" ht="18.649999999999999" customHeight="1" thickTop="1" thickBot="1">
      <c r="D1686" s="37">
        <v>0</v>
      </c>
      <c r="E1686" s="41">
        <v>0</v>
      </c>
      <c r="F1686" s="39">
        <v>1</v>
      </c>
      <c r="G1686" s="40">
        <v>0</v>
      </c>
      <c r="I1686" s="37">
        <v>0</v>
      </c>
      <c r="J1686" s="41">
        <f t="shared" ref="J1686" si="5502">IF(0=(1-$J$8*$K$8*$B1683^2),10^14,$B1683*$K$8/(1-$J$8*$K$8*$B1683^2))</f>
        <v>-0.22675273119582742</v>
      </c>
      <c r="K1686" s="39">
        <v>1</v>
      </c>
      <c r="L1686" s="40">
        <v>0</v>
      </c>
      <c r="N1686" s="37">
        <f t="shared" ref="N1686" si="5503">D1686*I1683+F1686*I1686-E1686*J1683-G1686*J1686</f>
        <v>0</v>
      </c>
      <c r="O1686" s="41">
        <f t="shared" ref="O1686" si="5504">(D1686*J1683+E1686*I1683+F1686*J1686+G1686*I1686)</f>
        <v>-0.22675273119582742</v>
      </c>
      <c r="P1686" s="39">
        <f t="shared" ref="P1686" si="5505">D1686*K1683+F1686*K1686-E1686*L1683-G1686*L1686</f>
        <v>1</v>
      </c>
      <c r="Q1686" s="40">
        <f t="shared" ref="Q1686" si="5506">(D1686*L1683+E1686*K1683+F1686*L1686+G1686*K1686)</f>
        <v>0</v>
      </c>
      <c r="S1686" s="37">
        <v>0</v>
      </c>
      <c r="T1686" s="41">
        <v>0</v>
      </c>
      <c r="U1686" s="39">
        <v>1</v>
      </c>
      <c r="V1686" s="40">
        <v>0</v>
      </c>
      <c r="X1686" s="37">
        <f t="shared" ref="X1686" si="5507">N1686*S1683+P1686*S1686-O1686*T1683-Q1686*T1686</f>
        <v>0</v>
      </c>
      <c r="Y1686" s="41">
        <f t="shared" ref="Y1686" si="5508">(N1686*T1683+O1686*S1683+P1686*T1686+Q1686*S1686)</f>
        <v>-0.22675273119582742</v>
      </c>
      <c r="Z1686" s="39">
        <f t="shared" ref="Z1686" si="5509">N1686*U1683+P1686*U1686-O1686*V1683-Q1686*V1686</f>
        <v>0.94111109256093095</v>
      </c>
      <c r="AA1686" s="40">
        <f t="shared" ref="AA1686" si="5510">(N1686*V1683+O1686*U1683+P1686*V1686+Q1686*U1686)</f>
        <v>0</v>
      </c>
      <c r="AB1686" s="8"/>
      <c r="AC1686" s="37">
        <v>0</v>
      </c>
      <c r="AD1686" s="40">
        <f>-1/($AD$8*$B1683)</f>
        <v>-0.16762448132780081</v>
      </c>
      <c r="AE1686" s="39">
        <v>1</v>
      </c>
      <c r="AF1686" s="40">
        <v>0</v>
      </c>
      <c r="AH1686" s="37">
        <f>X1686*AC1683+Z1686*AC1686-Y1686*AD1683-AA1686*AD1686</f>
        <v>0</v>
      </c>
      <c r="AI1686" s="41">
        <f>(X1686*AD1683+Y1686*AC1683+Z1686*AD1686+AA1686*AC1686)</f>
        <v>-0.38450598995819341</v>
      </c>
      <c r="AJ1686" s="39">
        <f>X1686*AE1683+Z1686*AE1686-Y1686*AF1683-AA1686*AF1686</f>
        <v>0.94111109256093095</v>
      </c>
      <c r="AK1686" s="40">
        <f>(X1686*AF1683+Y1686*AE1683+Z1686*AF1686+AA1686*AE1686)</f>
        <v>0</v>
      </c>
      <c r="AL1686" s="8"/>
      <c r="AM1686" s="54">
        <f t="shared" ref="AM1686" si="5511">(180/PI())*ATAN(-1*(($AH1674*AI1683+AK1683+$AH$8*AI1686+AK1686)/($AH$8*AH1683+AJ1683+$AH$8*AH1686+AJ1686)))</f>
        <v>22.609291387701614</v>
      </c>
      <c r="AO1686" s="151">
        <f t="shared" ref="AO1686" si="5512">20*LOG(((($AH$8*AH1683+AJ1683-$AH$8*AH1686-AJ1686)^2+($AH$8*AI1683+AK1683-$AH$8*AI1686-AK1686)^2)/(($AH$8*AH1683+AJ1683+$AH$8*AH1686+AJ1686)^2+($AH$8*AI1683+AK1683+$AH$8*AI1686+AK1686)^2))^0.5)</f>
        <v>-34.984833539483773</v>
      </c>
      <c r="AP1686" s="149"/>
      <c r="AQ1686" s="44"/>
      <c r="AR1686" s="44"/>
      <c r="AS1686" s="44"/>
      <c r="AT1686" s="44"/>
    </row>
    <row r="1687" spans="2:46" ht="18.649999999999999" customHeight="1">
      <c r="AO1687" s="48"/>
    </row>
    <row r="1688" spans="2:46" ht="18.649999999999999" customHeight="1" thickBot="1">
      <c r="E1688" s="29" t="s">
        <v>9</v>
      </c>
      <c r="J1688" s="29" t="s">
        <v>10</v>
      </c>
      <c r="O1688" s="29" t="s">
        <v>11</v>
      </c>
      <c r="T1688" s="29" t="s">
        <v>12</v>
      </c>
      <c r="Y1688" s="29" t="s">
        <v>13</v>
      </c>
      <c r="AD1688" s="29" t="s">
        <v>12</v>
      </c>
      <c r="AI1688" s="29" t="s">
        <v>81</v>
      </c>
    </row>
    <row r="1689" spans="2:46" ht="18.649999999999999" customHeight="1" thickBot="1">
      <c r="B1689" s="28"/>
      <c r="D1689" s="227" t="s">
        <v>70</v>
      </c>
      <c r="E1689" s="228"/>
      <c r="F1689" s="229" t="s">
        <v>71</v>
      </c>
      <c r="G1689" s="230"/>
      <c r="H1689" s="203"/>
      <c r="I1689" s="231" t="s">
        <v>15</v>
      </c>
      <c r="J1689" s="232"/>
      <c r="K1689" s="233" t="s">
        <v>16</v>
      </c>
      <c r="L1689" s="234"/>
      <c r="M1689" s="30"/>
      <c r="N1689" s="231" t="s">
        <v>72</v>
      </c>
      <c r="O1689" s="232"/>
      <c r="P1689" s="233" t="s">
        <v>73</v>
      </c>
      <c r="Q1689" s="234"/>
      <c r="R1689" s="30"/>
      <c r="S1689" s="227" t="s">
        <v>74</v>
      </c>
      <c r="T1689" s="228"/>
      <c r="U1689" s="229" t="s">
        <v>75</v>
      </c>
      <c r="V1689" s="230"/>
      <c r="W1689" s="8"/>
      <c r="X1689" s="231" t="s">
        <v>76</v>
      </c>
      <c r="Y1689" s="232"/>
      <c r="Z1689" s="233" t="s">
        <v>77</v>
      </c>
      <c r="AA1689" s="234"/>
      <c r="AB1689" s="8"/>
      <c r="AC1689" s="231" t="s">
        <v>78</v>
      </c>
      <c r="AD1689" s="232"/>
      <c r="AE1689" s="233" t="s">
        <v>17</v>
      </c>
      <c r="AF1689" s="234"/>
      <c r="AG1689" s="8"/>
      <c r="AH1689" s="231" t="s">
        <v>79</v>
      </c>
      <c r="AI1689" s="232"/>
      <c r="AJ1689" s="233" t="s">
        <v>80</v>
      </c>
      <c r="AK1689" s="234"/>
      <c r="AL1689" s="8"/>
      <c r="AM1689" s="35" t="s">
        <v>82</v>
      </c>
      <c r="AO1689" s="147" t="s">
        <v>83</v>
      </c>
      <c r="AP1689" s="4"/>
      <c r="AQ1689" s="44"/>
      <c r="AR1689" s="44"/>
      <c r="AS1689" s="44"/>
      <c r="AT1689" s="44"/>
    </row>
    <row r="1690" spans="2:46" ht="18.649999999999999" customHeight="1" thickTop="1" thickBot="1">
      <c r="B1690" s="55">
        <v>4.84</v>
      </c>
      <c r="D1690" s="37">
        <v>1</v>
      </c>
      <c r="E1690" s="38">
        <v>0</v>
      </c>
      <c r="F1690" s="39">
        <v>0</v>
      </c>
      <c r="G1690" s="40">
        <f t="shared" ref="G1690" si="5513">-1/($E$8*$B1690)</f>
        <v>-0.13206198347107437</v>
      </c>
      <c r="I1690" s="37">
        <v>1</v>
      </c>
      <c r="J1690" s="41">
        <v>0</v>
      </c>
      <c r="K1690" s="39">
        <v>0</v>
      </c>
      <c r="L1690" s="40">
        <v>0</v>
      </c>
      <c r="N1690" s="37">
        <f t="shared" ref="N1690" si="5514">D1690*I1690+F1690*I1693-E1690*J1690-G1690*J1693</f>
        <v>0.97018058272709051</v>
      </c>
      <c r="O1690" s="41">
        <f t="shared" ref="O1690" si="5515">(D1690*J1690+E1690*I1690+F1690*J1693+G1690*I1693)</f>
        <v>0</v>
      </c>
      <c r="P1690" s="39">
        <f t="shared" ref="P1690" si="5516">D1690*K1690+F1690*K1693-E1690*L1690-G1690*L1693</f>
        <v>0</v>
      </c>
      <c r="Q1690" s="40">
        <f t="shared" ref="Q1690" si="5517">(D1690*L1690+E1690*K1690+F1690*L1693+G1690*K1693)</f>
        <v>-0.13206198347107437</v>
      </c>
      <c r="S1690" s="37">
        <v>1</v>
      </c>
      <c r="T1690" s="38">
        <v>0</v>
      </c>
      <c r="U1690" s="39">
        <v>0</v>
      </c>
      <c r="V1690" s="40">
        <f t="shared" ref="V1690" si="5518">-1/($T$8*$B1690)</f>
        <v>-0.25863223140495867</v>
      </c>
      <c r="X1690" s="37">
        <f t="shared" ref="X1690" si="5519">N1690*S1690+P1690*S1693-O1690*T1690-Q1690*T1693</f>
        <v>0.97018058272709051</v>
      </c>
      <c r="Y1690" s="41">
        <f t="shared" ref="Y1690" si="5520">(N1690*T1690+O1690*S1690+P1690*T1693+Q1690*S1693)</f>
        <v>0</v>
      </c>
      <c r="Z1690" s="39">
        <f t="shared" ref="Z1690" si="5521">N1690*U1690+P1690*U1693-O1690*V1690-Q1690*V1693</f>
        <v>0</v>
      </c>
      <c r="AA1690" s="40">
        <f t="shared" ref="AA1690" si="5522">(N1690*V1690+O1690*U1690+P1690*V1693+Q1690*U1693)</f>
        <v>-0.38298195244754485</v>
      </c>
      <c r="AB1690" s="8"/>
      <c r="AC1690" s="37">
        <v>1</v>
      </c>
      <c r="AD1690" s="38">
        <v>0</v>
      </c>
      <c r="AE1690" s="39">
        <v>0</v>
      </c>
      <c r="AF1690" s="40">
        <v>0</v>
      </c>
      <c r="AH1690" s="37">
        <f>X1690*AC1690+Z1690*AC1693-Y1690*AD1690-AA1690*AD1693</f>
        <v>0.90624870907419919</v>
      </c>
      <c r="AI1690" s="41">
        <f>(X1690*AD1690+Y1690*AC1690+Z1690*AD1693+AA1690*AC1693)</f>
        <v>0</v>
      </c>
      <c r="AJ1690" s="39">
        <f>X1690*AE1690+Z1690*AE1693-Y1690*AF1690-AA1690*AF1693</f>
        <v>0</v>
      </c>
      <c r="AK1690" s="40">
        <f>(X1690*AF1690+Y1690*AE1690+Z1690*AF1693+AA1690*AE1693)</f>
        <v>-0.38298195244754485</v>
      </c>
      <c r="AL1690" s="8"/>
      <c r="AM1690" s="43">
        <f t="shared" ref="AM1690" si="5523">20*LOG((2*$AH$8)/(($AH$8*AH1690+AJ1690+$AH$8*AH1693+AJ1693)^2+($AH$8*AI1690+AK1690+$AH$8*AI1693+AK1693)^2)^0.5)</f>
        <v>-1.3567390385018393E-3</v>
      </c>
      <c r="AO1690" s="148">
        <f t="shared" ref="AO1690" si="5524">((AH1690^2+AI1690^2)/(AH1693^2+AI1693^2))^0.5</f>
        <v>2.3662967764452074</v>
      </c>
      <c r="AP1690" s="4"/>
      <c r="AQ1690" s="44"/>
      <c r="AR1690" s="44"/>
      <c r="AS1690" s="44"/>
      <c r="AT1690" s="44"/>
    </row>
    <row r="1691" spans="2:46" ht="18.649999999999999" customHeight="1" thickBot="1">
      <c r="D1691" s="45"/>
      <c r="G1691" s="46"/>
      <c r="I1691" s="45"/>
      <c r="L1691" s="46"/>
      <c r="N1691" s="45"/>
      <c r="Q1691" s="46"/>
      <c r="S1691" s="45"/>
      <c r="V1691" s="46"/>
      <c r="X1691" s="45"/>
      <c r="AA1691" s="46"/>
      <c r="AC1691" s="45"/>
      <c r="AF1691" s="46"/>
      <c r="AH1691" s="45"/>
      <c r="AK1691" s="46"/>
      <c r="AO1691" s="149"/>
      <c r="AP1691" s="149"/>
      <c r="AQ1691" s="44"/>
      <c r="AR1691" s="44"/>
      <c r="AS1691" s="44"/>
      <c r="AT1691" s="44"/>
    </row>
    <row r="1692" spans="2:46" ht="18.649999999999999" customHeight="1" thickBot="1">
      <c r="D1692" s="227" t="s">
        <v>70</v>
      </c>
      <c r="E1692" s="228"/>
      <c r="F1692" s="229" t="s">
        <v>71</v>
      </c>
      <c r="G1692" s="230"/>
      <c r="H1692" s="203"/>
      <c r="I1692" s="231" t="s">
        <v>15</v>
      </c>
      <c r="J1692" s="232"/>
      <c r="K1692" s="233" t="s">
        <v>16</v>
      </c>
      <c r="L1692" s="234"/>
      <c r="M1692" s="30"/>
      <c r="N1692" s="231" t="s">
        <v>72</v>
      </c>
      <c r="O1692" s="232"/>
      <c r="P1692" s="233" t="s">
        <v>73</v>
      </c>
      <c r="Q1692" s="234"/>
      <c r="R1692" s="30"/>
      <c r="S1692" s="227" t="s">
        <v>74</v>
      </c>
      <c r="T1692" s="228"/>
      <c r="U1692" s="229" t="s">
        <v>75</v>
      </c>
      <c r="V1692" s="230"/>
      <c r="W1692" s="8"/>
      <c r="X1692" s="231" t="s">
        <v>76</v>
      </c>
      <c r="Y1692" s="232"/>
      <c r="Z1692" s="233" t="s">
        <v>77</v>
      </c>
      <c r="AA1692" s="234"/>
      <c r="AB1692" s="8"/>
      <c r="AC1692" s="231" t="s">
        <v>78</v>
      </c>
      <c r="AD1692" s="232"/>
      <c r="AE1692" s="233" t="s">
        <v>17</v>
      </c>
      <c r="AF1692" s="234"/>
      <c r="AG1692" s="8"/>
      <c r="AH1692" s="231" t="s">
        <v>79</v>
      </c>
      <c r="AI1692" s="232"/>
      <c r="AJ1692" s="233" t="s">
        <v>80</v>
      </c>
      <c r="AK1692" s="234"/>
      <c r="AL1692" s="8"/>
      <c r="AM1692" s="52" t="s">
        <v>84</v>
      </c>
      <c r="AO1692" s="150" t="s">
        <v>85</v>
      </c>
      <c r="AP1692" s="149"/>
      <c r="AQ1692" s="44"/>
      <c r="AR1692" s="44"/>
      <c r="AS1692" s="44"/>
      <c r="AT1692" s="44"/>
    </row>
    <row r="1693" spans="2:46" ht="18.649999999999999" customHeight="1" thickTop="1" thickBot="1">
      <c r="D1693" s="37">
        <v>0</v>
      </c>
      <c r="E1693" s="41">
        <v>0</v>
      </c>
      <c r="F1693" s="39">
        <v>1</v>
      </c>
      <c r="G1693" s="40">
        <v>0</v>
      </c>
      <c r="I1693" s="37">
        <v>0</v>
      </c>
      <c r="J1693" s="41">
        <f t="shared" ref="J1693" si="5525">IF(0=(1-$J$8*$K$8*$B1690^2),10^14,$B1690*$K$8/(1-$J$8*$K$8*$B1690^2))</f>
        <v>-0.22579864764367166</v>
      </c>
      <c r="K1693" s="39">
        <v>1</v>
      </c>
      <c r="L1693" s="40">
        <v>0</v>
      </c>
      <c r="N1693" s="37">
        <f t="shared" ref="N1693" si="5526">D1693*I1690+F1693*I1693-E1693*J1690-G1693*J1693</f>
        <v>0</v>
      </c>
      <c r="O1693" s="41">
        <f t="shared" ref="O1693" si="5527">(D1693*J1690+E1693*I1690+F1693*J1693+G1693*I1693)</f>
        <v>-0.22579864764367166</v>
      </c>
      <c r="P1693" s="39">
        <f t="shared" ref="P1693" si="5528">D1693*K1690+F1693*K1693-E1693*L1690-G1693*L1693</f>
        <v>1</v>
      </c>
      <c r="Q1693" s="40">
        <f t="shared" ref="Q1693" si="5529">(D1693*L1690+E1693*K1690+F1693*L1693+G1693*K1693)</f>
        <v>0</v>
      </c>
      <c r="S1693" s="37">
        <v>0</v>
      </c>
      <c r="T1693" s="41">
        <v>0</v>
      </c>
      <c r="U1693" s="39">
        <v>1</v>
      </c>
      <c r="V1693" s="40">
        <v>0</v>
      </c>
      <c r="X1693" s="37">
        <f t="shared" ref="X1693" si="5530">N1693*S1690+P1693*S1693-O1693*T1690-Q1693*T1693</f>
        <v>0</v>
      </c>
      <c r="Y1693" s="41">
        <f t="shared" ref="Y1693" si="5531">(N1693*T1690+O1693*S1690+P1693*T1693+Q1693*S1693)</f>
        <v>-0.22579864764367166</v>
      </c>
      <c r="Z1693" s="39">
        <f t="shared" ref="Z1693" si="5532">N1693*U1690+P1693*U1693-O1693*V1690-Q1693*V1693</f>
        <v>0.94160119191169522</v>
      </c>
      <c r="AA1693" s="40">
        <f t="shared" ref="AA1693" si="5533">(N1693*V1690+O1693*U1690+P1693*V1693+Q1693*U1693)</f>
        <v>0</v>
      </c>
      <c r="AB1693" s="8"/>
      <c r="AC1693" s="37">
        <v>0</v>
      </c>
      <c r="AD1693" s="40">
        <f>-1/($AD$8*$B1690)</f>
        <v>-0.16693181818181818</v>
      </c>
      <c r="AE1693" s="39">
        <v>1</v>
      </c>
      <c r="AF1693" s="40">
        <v>0</v>
      </c>
      <c r="AH1693" s="37">
        <f>X1693*AC1690+Z1693*AC1693-Y1693*AD1690-AA1693*AD1693</f>
        <v>0</v>
      </c>
      <c r="AI1693" s="41">
        <f>(X1693*AD1690+Y1693*AC1690+Z1693*AD1693+AA1693*AC1693)</f>
        <v>-0.38298184661165802</v>
      </c>
      <c r="AJ1693" s="39">
        <f>X1693*AE1690+Z1693*AE1693-Y1693*AF1690-AA1693*AF1693</f>
        <v>0.94160119191169522</v>
      </c>
      <c r="AK1693" s="40">
        <f>(X1693*AF1690+Y1693*AE1690+Z1693*AF1693+AA1693*AE1693)</f>
        <v>0</v>
      </c>
      <c r="AL1693" s="8"/>
      <c r="AM1693" s="54">
        <f t="shared" ref="AM1693" si="5534">(180/PI())*ATAN(-1*(($AH1681*AI1690+AK1690+$AH$8*AI1693+AK1693)/($AH$8*AH1690+AJ1690+$AH$8*AH1693+AJ1693)))</f>
        <v>22.514801026455014</v>
      </c>
      <c r="AO1693" s="151">
        <f t="shared" ref="AO1693" si="5535">20*LOG(((($AH$8*AH1690+AJ1690-$AH$8*AH1693-AJ1693)^2+($AH$8*AI1690+AK1690-$AH$8*AI1693-AK1693)^2)/(($AH$8*AH1690+AJ1690+$AH$8*AH1693+AJ1693)^2+($AH$8*AI1690+AK1690+$AH$8*AI1693+AK1693)^2))^0.5)</f>
        <v>-35.053558250153387</v>
      </c>
      <c r="AP1693" s="149"/>
      <c r="AQ1693" s="44"/>
      <c r="AR1693" s="44"/>
      <c r="AS1693" s="44"/>
      <c r="AT1693" s="44"/>
    </row>
    <row r="1694" spans="2:46" ht="18.649999999999999" customHeight="1">
      <c r="AO1694" s="48"/>
    </row>
    <row r="1695" spans="2:46" ht="18.649999999999999" customHeight="1" thickBot="1">
      <c r="E1695" s="29" t="s">
        <v>9</v>
      </c>
      <c r="J1695" s="29" t="s">
        <v>10</v>
      </c>
      <c r="O1695" s="29" t="s">
        <v>11</v>
      </c>
      <c r="T1695" s="29" t="s">
        <v>12</v>
      </c>
      <c r="Y1695" s="29" t="s">
        <v>13</v>
      </c>
      <c r="AD1695" s="29" t="s">
        <v>12</v>
      </c>
      <c r="AI1695" s="29" t="s">
        <v>81</v>
      </c>
    </row>
    <row r="1696" spans="2:46" ht="18.649999999999999" customHeight="1" thickBot="1">
      <c r="B1696" s="28"/>
      <c r="D1696" s="227" t="s">
        <v>70</v>
      </c>
      <c r="E1696" s="228"/>
      <c r="F1696" s="229" t="s">
        <v>71</v>
      </c>
      <c r="G1696" s="230"/>
      <c r="H1696" s="203"/>
      <c r="I1696" s="231" t="s">
        <v>15</v>
      </c>
      <c r="J1696" s="232"/>
      <c r="K1696" s="233" t="s">
        <v>16</v>
      </c>
      <c r="L1696" s="234"/>
      <c r="M1696" s="30"/>
      <c r="N1696" s="231" t="s">
        <v>72</v>
      </c>
      <c r="O1696" s="232"/>
      <c r="P1696" s="233" t="s">
        <v>73</v>
      </c>
      <c r="Q1696" s="234"/>
      <c r="R1696" s="30"/>
      <c r="S1696" s="227" t="s">
        <v>74</v>
      </c>
      <c r="T1696" s="228"/>
      <c r="U1696" s="229" t="s">
        <v>75</v>
      </c>
      <c r="V1696" s="230"/>
      <c r="W1696" s="8"/>
      <c r="X1696" s="231" t="s">
        <v>76</v>
      </c>
      <c r="Y1696" s="232"/>
      <c r="Z1696" s="233" t="s">
        <v>77</v>
      </c>
      <c r="AA1696" s="234"/>
      <c r="AB1696" s="8"/>
      <c r="AC1696" s="231" t="s">
        <v>78</v>
      </c>
      <c r="AD1696" s="232"/>
      <c r="AE1696" s="233" t="s">
        <v>17</v>
      </c>
      <c r="AF1696" s="234"/>
      <c r="AG1696" s="8"/>
      <c r="AH1696" s="231" t="s">
        <v>79</v>
      </c>
      <c r="AI1696" s="232"/>
      <c r="AJ1696" s="233" t="s">
        <v>80</v>
      </c>
      <c r="AK1696" s="234"/>
      <c r="AL1696" s="8"/>
      <c r="AM1696" s="35" t="s">
        <v>82</v>
      </c>
      <c r="AO1696" s="147" t="s">
        <v>83</v>
      </c>
      <c r="AP1696" s="4"/>
      <c r="AQ1696" s="44"/>
      <c r="AR1696" s="44"/>
      <c r="AS1696" s="44"/>
      <c r="AT1696" s="44"/>
    </row>
    <row r="1697" spans="2:46" ht="18.649999999999999" customHeight="1" thickTop="1" thickBot="1">
      <c r="B1697" s="55">
        <v>4.8600000000000003</v>
      </c>
      <c r="D1697" s="37">
        <v>1</v>
      </c>
      <c r="E1697" s="38">
        <v>0</v>
      </c>
      <c r="F1697" s="39">
        <v>0</v>
      </c>
      <c r="G1697" s="40">
        <f t="shared" ref="G1697" si="5536">-1/($E$8*$B1697)</f>
        <v>-0.13151851851851851</v>
      </c>
      <c r="I1697" s="37">
        <v>1</v>
      </c>
      <c r="J1697" s="41">
        <v>0</v>
      </c>
      <c r="K1697" s="39">
        <v>0</v>
      </c>
      <c r="L1697" s="40">
        <v>0</v>
      </c>
      <c r="N1697" s="37">
        <f t="shared" ref="N1697" si="5537">D1697*I1697+F1697*I1700-E1697*J1697-G1697*J1700</f>
        <v>0.97042771537112815</v>
      </c>
      <c r="O1697" s="41">
        <f t="shared" ref="O1697" si="5538">(D1697*J1697+E1697*I1697+F1697*J1700+G1697*I1700)</f>
        <v>0</v>
      </c>
      <c r="P1697" s="39">
        <f t="shared" ref="P1697" si="5539">D1697*K1697+F1697*K1700-E1697*L1697-G1697*L1700</f>
        <v>0</v>
      </c>
      <c r="Q1697" s="40">
        <f t="shared" ref="Q1697" si="5540">(D1697*L1697+E1697*K1697+F1697*L1700+G1697*K1700)</f>
        <v>-0.13151851851851851</v>
      </c>
      <c r="S1697" s="37">
        <v>1</v>
      </c>
      <c r="T1697" s="38">
        <v>0</v>
      </c>
      <c r="U1697" s="39">
        <v>0</v>
      </c>
      <c r="V1697" s="40">
        <f t="shared" ref="V1697" si="5541">-1/($T$8*$B1697)</f>
        <v>-0.25756790123456785</v>
      </c>
      <c r="X1697" s="37">
        <f t="shared" ref="X1697" si="5542">N1697*S1697+P1697*S1700-O1697*T1697-Q1697*T1700</f>
        <v>0.97042771537112815</v>
      </c>
      <c r="Y1697" s="41">
        <f t="shared" ref="Y1697" si="5543">(N1697*T1697+O1697*S1697+P1697*T1700+Q1697*S1700)</f>
        <v>0</v>
      </c>
      <c r="Z1697" s="39">
        <f t="shared" ref="Z1697" si="5544">N1697*U1697+P1697*U1700-O1697*V1697-Q1697*V1700</f>
        <v>0</v>
      </c>
      <c r="AA1697" s="40">
        <f t="shared" ref="AA1697" si="5545">(N1697*V1697+O1697*U1697+P1697*V1700+Q1697*U1700)</f>
        <v>-0.38146954846651659</v>
      </c>
      <c r="AB1697" s="8"/>
      <c r="AC1697" s="37">
        <v>1</v>
      </c>
      <c r="AD1697" s="38">
        <v>0</v>
      </c>
      <c r="AE1697" s="39">
        <v>0</v>
      </c>
      <c r="AF1697" s="40">
        <v>0</v>
      </c>
      <c r="AH1697" s="37">
        <f>X1697*AC1697+Z1697*AC1700-Y1697*AD1697-AA1697*AD1700</f>
        <v>0.90701036523048573</v>
      </c>
      <c r="AI1697" s="41">
        <f>(X1697*AD1697+Y1697*AC1697+Z1697*AD1700+AA1697*AC1700)</f>
        <v>0</v>
      </c>
      <c r="AJ1697" s="39">
        <f>X1697*AE1697+Z1697*AE1700-Y1697*AF1697-AA1697*AF1700</f>
        <v>0</v>
      </c>
      <c r="AK1697" s="40">
        <f>(X1697*AF1697+Y1697*AE1697+Z1697*AF1700+AA1697*AE1700)</f>
        <v>-0.38146954846651659</v>
      </c>
      <c r="AL1697" s="8"/>
      <c r="AM1697" s="43">
        <f t="shared" ref="AM1697" si="5546">20*LOG((2*$AH$8)/(($AH$8*AH1697+AJ1697+$AH$8*AH1700+AJ1700)^2+($AH$8*AI1697+AK1697+$AH$8*AI1700+AK1700)^2)^0.5)</f>
        <v>-1.3355136232700139E-3</v>
      </c>
      <c r="AO1697" s="148">
        <f t="shared" ref="AO1697" si="5547">((AH1697^2+AI1697^2)/(AH1700^2+AI1700^2))^0.5</f>
        <v>2.3776750133986781</v>
      </c>
      <c r="AP1697" s="4"/>
      <c r="AQ1697" s="44"/>
      <c r="AR1697" s="44"/>
      <c r="AS1697" s="44"/>
      <c r="AT1697" s="44"/>
    </row>
    <row r="1698" spans="2:46" ht="18.649999999999999" customHeight="1" thickBot="1">
      <c r="D1698" s="45"/>
      <c r="G1698" s="46"/>
      <c r="I1698" s="45"/>
      <c r="L1698" s="46"/>
      <c r="N1698" s="45"/>
      <c r="Q1698" s="46"/>
      <c r="S1698" s="45"/>
      <c r="V1698" s="46"/>
      <c r="X1698" s="45"/>
      <c r="AA1698" s="46"/>
      <c r="AC1698" s="45"/>
      <c r="AF1698" s="46"/>
      <c r="AH1698" s="45"/>
      <c r="AK1698" s="46"/>
      <c r="AO1698" s="149"/>
      <c r="AP1698" s="149"/>
      <c r="AQ1698" s="44"/>
      <c r="AR1698" s="44"/>
      <c r="AS1698" s="44"/>
      <c r="AT1698" s="44"/>
    </row>
    <row r="1699" spans="2:46" ht="18.649999999999999" customHeight="1" thickBot="1">
      <c r="D1699" s="227" t="s">
        <v>70</v>
      </c>
      <c r="E1699" s="228"/>
      <c r="F1699" s="229" t="s">
        <v>71</v>
      </c>
      <c r="G1699" s="230"/>
      <c r="H1699" s="203"/>
      <c r="I1699" s="231" t="s">
        <v>15</v>
      </c>
      <c r="J1699" s="232"/>
      <c r="K1699" s="233" t="s">
        <v>16</v>
      </c>
      <c r="L1699" s="234"/>
      <c r="M1699" s="30"/>
      <c r="N1699" s="231" t="s">
        <v>72</v>
      </c>
      <c r="O1699" s="232"/>
      <c r="P1699" s="233" t="s">
        <v>73</v>
      </c>
      <c r="Q1699" s="234"/>
      <c r="R1699" s="30"/>
      <c r="S1699" s="227" t="s">
        <v>74</v>
      </c>
      <c r="T1699" s="228"/>
      <c r="U1699" s="229" t="s">
        <v>75</v>
      </c>
      <c r="V1699" s="230"/>
      <c r="W1699" s="8"/>
      <c r="X1699" s="231" t="s">
        <v>76</v>
      </c>
      <c r="Y1699" s="232"/>
      <c r="Z1699" s="233" t="s">
        <v>77</v>
      </c>
      <c r="AA1699" s="234"/>
      <c r="AB1699" s="8"/>
      <c r="AC1699" s="231" t="s">
        <v>78</v>
      </c>
      <c r="AD1699" s="232"/>
      <c r="AE1699" s="233" t="s">
        <v>17</v>
      </c>
      <c r="AF1699" s="234"/>
      <c r="AG1699" s="8"/>
      <c r="AH1699" s="231" t="s">
        <v>79</v>
      </c>
      <c r="AI1699" s="232"/>
      <c r="AJ1699" s="233" t="s">
        <v>80</v>
      </c>
      <c r="AK1699" s="234"/>
      <c r="AL1699" s="8"/>
      <c r="AM1699" s="52" t="s">
        <v>84</v>
      </c>
      <c r="AO1699" s="150" t="s">
        <v>85</v>
      </c>
      <c r="AP1699" s="149"/>
      <c r="AQ1699" s="44"/>
      <c r="AR1699" s="44"/>
      <c r="AS1699" s="44"/>
      <c r="AT1699" s="44"/>
    </row>
    <row r="1700" spans="2:46" ht="18.649999999999999" customHeight="1" thickTop="1" thickBot="1">
      <c r="D1700" s="37">
        <v>0</v>
      </c>
      <c r="E1700" s="41">
        <v>0</v>
      </c>
      <c r="F1700" s="39">
        <v>1</v>
      </c>
      <c r="G1700" s="40">
        <v>0</v>
      </c>
      <c r="I1700" s="37">
        <v>0</v>
      </c>
      <c r="J1700" s="41">
        <f t="shared" ref="J1700" si="5548">IF(0=(1-$J$8*$K$8*$B1697^2),10^14,$B1697*$K$8/(1-$J$8*$K$8*$B1697^2))</f>
        <v>-0.2248526288311857</v>
      </c>
      <c r="K1700" s="39">
        <v>1</v>
      </c>
      <c r="L1700" s="40">
        <v>0</v>
      </c>
      <c r="N1700" s="37">
        <f t="shared" ref="N1700" si="5549">D1700*I1697+F1700*I1700-E1700*J1697-G1700*J1700</f>
        <v>0</v>
      </c>
      <c r="O1700" s="41">
        <f t="shared" ref="O1700" si="5550">(D1700*J1697+E1700*I1697+F1700*J1700+G1700*I1700)</f>
        <v>-0.2248526288311857</v>
      </c>
      <c r="P1700" s="39">
        <f t="shared" ref="P1700" si="5551">D1700*K1697+F1700*K1700-E1700*L1697-G1700*L1700</f>
        <v>1</v>
      </c>
      <c r="Q1700" s="40">
        <f t="shared" ref="Q1700" si="5552">(D1700*L1697+E1700*K1697+F1700*L1700+G1700*K1700)</f>
        <v>0</v>
      </c>
      <c r="S1700" s="37">
        <v>0</v>
      </c>
      <c r="T1700" s="41">
        <v>0</v>
      </c>
      <c r="U1700" s="39">
        <v>1</v>
      </c>
      <c r="V1700" s="40">
        <v>0</v>
      </c>
      <c r="X1700" s="37">
        <f t="shared" ref="X1700" si="5553">N1700*S1697+P1700*S1700-O1700*T1697-Q1700*T1700</f>
        <v>0</v>
      </c>
      <c r="Y1700" s="41">
        <f t="shared" ref="Y1700" si="5554">(N1700*T1697+O1700*S1697+P1700*T1700+Q1700*S1700)</f>
        <v>-0.2248526288311857</v>
      </c>
      <c r="Z1700" s="39">
        <f t="shared" ref="Z1700" si="5555">N1700*U1697+P1700*U1700-O1700*V1697-Q1700*V1700</f>
        <v>0.9420851803048762</v>
      </c>
      <c r="AA1700" s="40">
        <f t="shared" ref="AA1700" si="5556">(N1700*V1697+O1700*U1697+P1700*V1700+Q1700*U1700)</f>
        <v>0</v>
      </c>
      <c r="AB1700" s="8"/>
      <c r="AC1700" s="37">
        <v>0</v>
      </c>
      <c r="AD1700" s="40">
        <f>-1/($AD$8*$B1697)</f>
        <v>-0.16624485596707816</v>
      </c>
      <c r="AE1700" s="39">
        <v>1</v>
      </c>
      <c r="AF1700" s="40">
        <v>0</v>
      </c>
      <c r="AH1700" s="37">
        <f>X1700*AC1697+Z1700*AC1700-Y1700*AD1697-AA1700*AD1700</f>
        <v>0</v>
      </c>
      <c r="AI1700" s="41">
        <f>(X1700*AD1697+Y1700*AC1697+Z1700*AD1700+AA1700*AC1700)</f>
        <v>-0.38146944393968873</v>
      </c>
      <c r="AJ1700" s="39">
        <f>X1700*AE1697+Z1700*AE1700-Y1700*AF1697-AA1700*AF1700</f>
        <v>0.9420851803048762</v>
      </c>
      <c r="AK1700" s="40">
        <f>(X1700*AF1697+Y1700*AE1697+Z1700*AF1700+AA1700*AE1700)</f>
        <v>0</v>
      </c>
      <c r="AL1700" s="8"/>
      <c r="AM1700" s="54">
        <f t="shared" ref="AM1700" si="5557">(180/PI())*ATAN(-1*(($AH1688*AI1697+AK1697+$AH$8*AI1700+AK1700)/($AH$8*AH1697+AJ1697+$AH$8*AH1700+AJ1700)))</f>
        <v>22.421101194144324</v>
      </c>
      <c r="AO1700" s="151">
        <f t="shared" ref="AO1700" si="5558">20*LOG(((($AH$8*AH1697+AJ1697-$AH$8*AH1700-AJ1700)^2+($AH$8*AI1697+AK1697-$AH$8*AI1700-AK1700)^2)/(($AH$8*AH1697+AJ1697+$AH$8*AH1700+AJ1700)^2+($AH$8*AI1697+AK1697+$AH$8*AI1700+AK1700)^2))^0.5)</f>
        <v>-35.122027627515529</v>
      </c>
      <c r="AP1700" s="149"/>
      <c r="AQ1700" s="44"/>
      <c r="AR1700" s="44"/>
      <c r="AS1700" s="44"/>
      <c r="AT1700" s="44"/>
    </row>
    <row r="1701" spans="2:46" ht="18.649999999999999" customHeight="1">
      <c r="AO1701" s="48"/>
    </row>
    <row r="1702" spans="2:46" ht="18.649999999999999" customHeight="1" thickBot="1">
      <c r="E1702" s="29" t="s">
        <v>9</v>
      </c>
      <c r="J1702" s="29" t="s">
        <v>10</v>
      </c>
      <c r="O1702" s="29" t="s">
        <v>11</v>
      </c>
      <c r="T1702" s="29" t="s">
        <v>12</v>
      </c>
      <c r="Y1702" s="29" t="s">
        <v>13</v>
      </c>
      <c r="AD1702" s="29" t="s">
        <v>12</v>
      </c>
      <c r="AI1702" s="29" t="s">
        <v>81</v>
      </c>
    </row>
    <row r="1703" spans="2:46" ht="18.649999999999999" customHeight="1" thickBot="1">
      <c r="B1703" s="28"/>
      <c r="D1703" s="227" t="s">
        <v>70</v>
      </c>
      <c r="E1703" s="228"/>
      <c r="F1703" s="229" t="s">
        <v>71</v>
      </c>
      <c r="G1703" s="230"/>
      <c r="H1703" s="203"/>
      <c r="I1703" s="231" t="s">
        <v>15</v>
      </c>
      <c r="J1703" s="232"/>
      <c r="K1703" s="233" t="s">
        <v>16</v>
      </c>
      <c r="L1703" s="234"/>
      <c r="M1703" s="30"/>
      <c r="N1703" s="231" t="s">
        <v>72</v>
      </c>
      <c r="O1703" s="232"/>
      <c r="P1703" s="233" t="s">
        <v>73</v>
      </c>
      <c r="Q1703" s="234"/>
      <c r="R1703" s="30"/>
      <c r="S1703" s="227" t="s">
        <v>74</v>
      </c>
      <c r="T1703" s="228"/>
      <c r="U1703" s="229" t="s">
        <v>75</v>
      </c>
      <c r="V1703" s="230"/>
      <c r="W1703" s="8"/>
      <c r="X1703" s="231" t="s">
        <v>76</v>
      </c>
      <c r="Y1703" s="232"/>
      <c r="Z1703" s="233" t="s">
        <v>77</v>
      </c>
      <c r="AA1703" s="234"/>
      <c r="AB1703" s="8"/>
      <c r="AC1703" s="231" t="s">
        <v>78</v>
      </c>
      <c r="AD1703" s="232"/>
      <c r="AE1703" s="233" t="s">
        <v>17</v>
      </c>
      <c r="AF1703" s="234"/>
      <c r="AG1703" s="8"/>
      <c r="AH1703" s="231" t="s">
        <v>79</v>
      </c>
      <c r="AI1703" s="232"/>
      <c r="AJ1703" s="233" t="s">
        <v>80</v>
      </c>
      <c r="AK1703" s="234"/>
      <c r="AL1703" s="8"/>
      <c r="AM1703" s="35" t="s">
        <v>82</v>
      </c>
      <c r="AO1703" s="147" t="s">
        <v>83</v>
      </c>
      <c r="AP1703" s="4"/>
      <c r="AQ1703" s="44"/>
      <c r="AR1703" s="44"/>
      <c r="AS1703" s="44"/>
      <c r="AT1703" s="44"/>
    </row>
    <row r="1704" spans="2:46" ht="18.649999999999999" customHeight="1" thickTop="1" thickBot="1">
      <c r="B1704" s="55">
        <v>4.88</v>
      </c>
      <c r="D1704" s="37">
        <v>1</v>
      </c>
      <c r="E1704" s="38">
        <v>0</v>
      </c>
      <c r="F1704" s="39">
        <v>0</v>
      </c>
      <c r="G1704" s="40">
        <f t="shared" ref="G1704" si="5559">-1/($E$8*$B1704)</f>
        <v>-0.1309795081967213</v>
      </c>
      <c r="I1704" s="37">
        <v>1</v>
      </c>
      <c r="J1704" s="41">
        <v>0</v>
      </c>
      <c r="K1704" s="39">
        <v>0</v>
      </c>
      <c r="L1704" s="40">
        <v>0</v>
      </c>
      <c r="N1704" s="37">
        <f t="shared" ref="N1704" si="5560">D1704*I1704+F1704*I1707-E1704*J1704-G1704*J1707</f>
        <v>0.97067177946922079</v>
      </c>
      <c r="O1704" s="41">
        <f t="shared" ref="O1704" si="5561">(D1704*J1704+E1704*I1704+F1704*J1707+G1704*I1707)</f>
        <v>0</v>
      </c>
      <c r="P1704" s="39">
        <f t="shared" ref="P1704" si="5562">D1704*K1704+F1704*K1707-E1704*L1704-G1704*L1707</f>
        <v>0</v>
      </c>
      <c r="Q1704" s="40">
        <f t="shared" ref="Q1704" si="5563">(D1704*L1704+E1704*K1704+F1704*L1707+G1704*K1707)</f>
        <v>-0.1309795081967213</v>
      </c>
      <c r="S1704" s="37">
        <v>1</v>
      </c>
      <c r="T1704" s="38">
        <v>0</v>
      </c>
      <c r="U1704" s="39">
        <v>0</v>
      </c>
      <c r="V1704" s="40">
        <f t="shared" ref="V1704" si="5564">-1/($T$8*$B1704)</f>
        <v>-0.25651229508196716</v>
      </c>
      <c r="X1704" s="37">
        <f t="shared" ref="X1704" si="5565">N1704*S1704+P1704*S1707-O1704*T1704-Q1704*T1707</f>
        <v>0.97067177946922079</v>
      </c>
      <c r="Y1704" s="41">
        <f t="shared" ref="Y1704" si="5566">(N1704*T1704+O1704*S1704+P1704*T1707+Q1704*S1707)</f>
        <v>0</v>
      </c>
      <c r="Z1704" s="39">
        <f t="shared" ref="Z1704" si="5567">N1704*U1704+P1704*U1707-O1704*V1704-Q1704*V1707</f>
        <v>0</v>
      </c>
      <c r="AA1704" s="40">
        <f t="shared" ref="AA1704" si="5568">(N1704*V1704+O1704*U1704+P1704*V1707+Q1704*U1707)</f>
        <v>-0.37996875411966824</v>
      </c>
      <c r="AB1704" s="8"/>
      <c r="AC1704" s="37">
        <v>1</v>
      </c>
      <c r="AD1704" s="38">
        <v>0</v>
      </c>
      <c r="AE1704" s="39">
        <v>0</v>
      </c>
      <c r="AF1704" s="40">
        <v>0</v>
      </c>
      <c r="AH1704" s="37">
        <f>X1704*AC1704+Z1704*AC1707-Y1704*AD1704-AA1704*AD1707</f>
        <v>0.9077628133030351</v>
      </c>
      <c r="AI1704" s="41">
        <f>(X1704*AD1704+Y1704*AC1704+Z1704*AD1707+AA1704*AC1707)</f>
        <v>0</v>
      </c>
      <c r="AJ1704" s="39">
        <f>X1704*AE1704+Z1704*AE1707-Y1704*AF1704-AA1704*AF1707</f>
        <v>0</v>
      </c>
      <c r="AK1704" s="40">
        <f>(X1704*AF1704+Y1704*AE1704+Z1704*AF1707+AA1704*AE1707)</f>
        <v>-0.37996875411966824</v>
      </c>
      <c r="AL1704" s="8"/>
      <c r="AM1704" s="43">
        <f t="shared" ref="AM1704" si="5569">20*LOG((2*$AH$8)/(($AH$8*AH1704+AJ1704+$AH$8*AH1707+AJ1707)^2+($AH$8*AI1704+AK1704+$AH$8*AI1707+AK1707)^2)^0.5)</f>
        <v>-1.314697100040165E-3</v>
      </c>
      <c r="AO1704" s="148">
        <f t="shared" ref="AO1704" si="5570">((AH1704^2+AI1704^2)/(AH1707^2+AI1707^2))^0.5</f>
        <v>2.3890465995018162</v>
      </c>
      <c r="AP1704" s="4"/>
      <c r="AQ1704" s="44"/>
      <c r="AR1704" s="44"/>
      <c r="AS1704" s="44"/>
      <c r="AT1704" s="44"/>
    </row>
    <row r="1705" spans="2:46" ht="18.649999999999999" customHeight="1" thickBot="1">
      <c r="D1705" s="45"/>
      <c r="G1705" s="46"/>
      <c r="I1705" s="45"/>
      <c r="L1705" s="46"/>
      <c r="N1705" s="45"/>
      <c r="Q1705" s="46"/>
      <c r="S1705" s="45"/>
      <c r="V1705" s="46"/>
      <c r="X1705" s="45"/>
      <c r="AA1705" s="46"/>
      <c r="AC1705" s="45"/>
      <c r="AF1705" s="46"/>
      <c r="AH1705" s="45"/>
      <c r="AK1705" s="46"/>
      <c r="AO1705" s="149"/>
      <c r="AP1705" s="149"/>
      <c r="AQ1705" s="44"/>
      <c r="AR1705" s="44"/>
      <c r="AS1705" s="44"/>
      <c r="AT1705" s="44"/>
    </row>
    <row r="1706" spans="2:46" ht="18.649999999999999" customHeight="1" thickBot="1">
      <c r="D1706" s="227" t="s">
        <v>70</v>
      </c>
      <c r="E1706" s="228"/>
      <c r="F1706" s="229" t="s">
        <v>71</v>
      </c>
      <c r="G1706" s="230"/>
      <c r="H1706" s="203"/>
      <c r="I1706" s="231" t="s">
        <v>15</v>
      </c>
      <c r="J1706" s="232"/>
      <c r="K1706" s="233" t="s">
        <v>16</v>
      </c>
      <c r="L1706" s="234"/>
      <c r="M1706" s="30"/>
      <c r="N1706" s="231" t="s">
        <v>72</v>
      </c>
      <c r="O1706" s="232"/>
      <c r="P1706" s="233" t="s">
        <v>73</v>
      </c>
      <c r="Q1706" s="234"/>
      <c r="R1706" s="30"/>
      <c r="S1706" s="227" t="s">
        <v>74</v>
      </c>
      <c r="T1706" s="228"/>
      <c r="U1706" s="229" t="s">
        <v>75</v>
      </c>
      <c r="V1706" s="230"/>
      <c r="W1706" s="8"/>
      <c r="X1706" s="231" t="s">
        <v>76</v>
      </c>
      <c r="Y1706" s="232"/>
      <c r="Z1706" s="233" t="s">
        <v>77</v>
      </c>
      <c r="AA1706" s="234"/>
      <c r="AB1706" s="8"/>
      <c r="AC1706" s="231" t="s">
        <v>78</v>
      </c>
      <c r="AD1706" s="232"/>
      <c r="AE1706" s="233" t="s">
        <v>17</v>
      </c>
      <c r="AF1706" s="234"/>
      <c r="AG1706" s="8"/>
      <c r="AH1706" s="231" t="s">
        <v>79</v>
      </c>
      <c r="AI1706" s="232"/>
      <c r="AJ1706" s="233" t="s">
        <v>80</v>
      </c>
      <c r="AK1706" s="234"/>
      <c r="AL1706" s="8"/>
      <c r="AM1706" s="52" t="s">
        <v>84</v>
      </c>
      <c r="AO1706" s="150" t="s">
        <v>85</v>
      </c>
      <c r="AP1706" s="149"/>
      <c r="AQ1706" s="44"/>
      <c r="AR1706" s="44"/>
      <c r="AS1706" s="44"/>
      <c r="AT1706" s="44"/>
    </row>
    <row r="1707" spans="2:46" ht="18.649999999999999" customHeight="1" thickTop="1" thickBot="1">
      <c r="D1707" s="37">
        <v>0</v>
      </c>
      <c r="E1707" s="41">
        <v>0</v>
      </c>
      <c r="F1707" s="39">
        <v>1</v>
      </c>
      <c r="G1707" s="40">
        <v>0</v>
      </c>
      <c r="I1707" s="37">
        <v>0</v>
      </c>
      <c r="J1707" s="41">
        <f t="shared" ref="J1707" si="5571">IF(0=(1-$J$8*$K$8*$B1704^2),10^14,$B1704*$K$8/(1-$J$8*$K$8*$B1704^2))</f>
        <v>-0.22391457209268564</v>
      </c>
      <c r="K1707" s="39">
        <v>1</v>
      </c>
      <c r="L1707" s="40">
        <v>0</v>
      </c>
      <c r="N1707" s="37">
        <f t="shared" ref="N1707" si="5572">D1707*I1704+F1707*I1707-E1707*J1704-G1707*J1707</f>
        <v>0</v>
      </c>
      <c r="O1707" s="41">
        <f t="shared" ref="O1707" si="5573">(D1707*J1704+E1707*I1704+F1707*J1707+G1707*I1707)</f>
        <v>-0.22391457209268564</v>
      </c>
      <c r="P1707" s="39">
        <f t="shared" ref="P1707" si="5574">D1707*K1704+F1707*K1707-E1707*L1704-G1707*L1707</f>
        <v>1</v>
      </c>
      <c r="Q1707" s="40">
        <f t="shared" ref="Q1707" si="5575">(D1707*L1704+E1707*K1704+F1707*L1707+G1707*K1707)</f>
        <v>0</v>
      </c>
      <c r="S1707" s="37">
        <v>0</v>
      </c>
      <c r="T1707" s="41">
        <v>0</v>
      </c>
      <c r="U1707" s="39">
        <v>1</v>
      </c>
      <c r="V1707" s="40">
        <v>0</v>
      </c>
      <c r="X1707" s="37">
        <f t="shared" ref="X1707" si="5576">N1707*S1704+P1707*S1707-O1707*T1704-Q1707*T1707</f>
        <v>0</v>
      </c>
      <c r="Y1707" s="41">
        <f t="shared" ref="Y1707" si="5577">(N1707*T1704+O1707*S1704+P1707*T1707+Q1707*S1707)</f>
        <v>-0.22391457209268564</v>
      </c>
      <c r="Z1707" s="39">
        <f t="shared" ref="Z1707" si="5578">N1707*U1704+P1707*U1707-O1707*V1704-Q1707*V1707</f>
        <v>0.94256315921020861</v>
      </c>
      <c r="AA1707" s="40">
        <f t="shared" ref="AA1707" si="5579">(N1707*V1704+O1707*U1704+P1707*V1707+Q1707*U1707)</f>
        <v>0</v>
      </c>
      <c r="AB1707" s="8"/>
      <c r="AC1707" s="37">
        <v>0</v>
      </c>
      <c r="AD1707" s="40">
        <f>-1/($AD$8*$B1704)</f>
        <v>-0.16556352459016394</v>
      </c>
      <c r="AE1707" s="39">
        <v>1</v>
      </c>
      <c r="AF1707" s="40">
        <v>0</v>
      </c>
      <c r="AH1707" s="37">
        <f>X1707*AC1704+Z1707*AC1707-Y1707*AD1704-AA1707*AD1707</f>
        <v>0</v>
      </c>
      <c r="AI1707" s="41">
        <f>(X1707*AD1704+Y1707*AC1704+Z1707*AD1707+AA1707*AC1707)</f>
        <v>-0.37996865088036763</v>
      </c>
      <c r="AJ1707" s="39">
        <f>X1707*AE1704+Z1707*AE1707-Y1707*AF1704-AA1707*AF1707</f>
        <v>0.94256315921020861</v>
      </c>
      <c r="AK1707" s="40">
        <f>(X1707*AF1704+Y1707*AE1704+Z1707*AF1707+AA1707*AE1707)</f>
        <v>0</v>
      </c>
      <c r="AL1707" s="8"/>
      <c r="AM1707" s="54">
        <f t="shared" ref="AM1707" si="5580">(180/PI())*ATAN(-1*(($AH1695*AI1704+AK1704+$AH$8*AI1707+AK1707)/($AH$8*AH1704+AJ1704+$AH$8*AH1707+AJ1707)))</f>
        <v>22.328181966042557</v>
      </c>
      <c r="AO1707" s="151">
        <f t="shared" ref="AO1707" si="5581">20*LOG(((($AH$8*AH1704+AJ1704-$AH$8*AH1707-AJ1707)^2+($AH$8*AI1704+AK1704-$AH$8*AI1707-AK1707)^2)/(($AH$8*AH1704+AJ1704+$AH$8*AH1707+AJ1707)^2+($AH$8*AI1704+AK1704+$AH$8*AI1707+AK1707)^2))^0.5)</f>
        <v>-35.19024339530057</v>
      </c>
      <c r="AP1707" s="149"/>
      <c r="AQ1707" s="44"/>
      <c r="AR1707" s="44"/>
      <c r="AS1707" s="44"/>
      <c r="AT1707" s="44"/>
    </row>
    <row r="1708" spans="2:46" ht="18.649999999999999" customHeight="1">
      <c r="AO1708" s="48"/>
    </row>
    <row r="1709" spans="2:46" ht="18.649999999999999" customHeight="1" thickBot="1">
      <c r="E1709" s="29" t="s">
        <v>9</v>
      </c>
      <c r="J1709" s="29" t="s">
        <v>10</v>
      </c>
      <c r="O1709" s="29" t="s">
        <v>11</v>
      </c>
      <c r="T1709" s="29" t="s">
        <v>12</v>
      </c>
      <c r="Y1709" s="29" t="s">
        <v>13</v>
      </c>
      <c r="AD1709" s="29" t="s">
        <v>12</v>
      </c>
      <c r="AI1709" s="29" t="s">
        <v>81</v>
      </c>
    </row>
    <row r="1710" spans="2:46" ht="18.649999999999999" customHeight="1" thickBot="1">
      <c r="B1710" s="28"/>
      <c r="D1710" s="227" t="s">
        <v>70</v>
      </c>
      <c r="E1710" s="228"/>
      <c r="F1710" s="229" t="s">
        <v>71</v>
      </c>
      <c r="G1710" s="230"/>
      <c r="H1710" s="203"/>
      <c r="I1710" s="231" t="s">
        <v>15</v>
      </c>
      <c r="J1710" s="232"/>
      <c r="K1710" s="233" t="s">
        <v>16</v>
      </c>
      <c r="L1710" s="234"/>
      <c r="M1710" s="30"/>
      <c r="N1710" s="231" t="s">
        <v>72</v>
      </c>
      <c r="O1710" s="232"/>
      <c r="P1710" s="233" t="s">
        <v>73</v>
      </c>
      <c r="Q1710" s="234"/>
      <c r="R1710" s="30"/>
      <c r="S1710" s="227" t="s">
        <v>74</v>
      </c>
      <c r="T1710" s="228"/>
      <c r="U1710" s="229" t="s">
        <v>75</v>
      </c>
      <c r="V1710" s="230"/>
      <c r="W1710" s="8"/>
      <c r="X1710" s="231" t="s">
        <v>76</v>
      </c>
      <c r="Y1710" s="232"/>
      <c r="Z1710" s="233" t="s">
        <v>77</v>
      </c>
      <c r="AA1710" s="234"/>
      <c r="AB1710" s="8"/>
      <c r="AC1710" s="231" t="s">
        <v>78</v>
      </c>
      <c r="AD1710" s="232"/>
      <c r="AE1710" s="233" t="s">
        <v>17</v>
      </c>
      <c r="AF1710" s="234"/>
      <c r="AG1710" s="8"/>
      <c r="AH1710" s="231" t="s">
        <v>79</v>
      </c>
      <c r="AI1710" s="232"/>
      <c r="AJ1710" s="233" t="s">
        <v>80</v>
      </c>
      <c r="AK1710" s="234"/>
      <c r="AL1710" s="8"/>
      <c r="AM1710" s="35" t="s">
        <v>82</v>
      </c>
      <c r="AO1710" s="147" t="s">
        <v>83</v>
      </c>
      <c r="AP1710" s="4"/>
      <c r="AQ1710" s="44"/>
      <c r="AR1710" s="44"/>
      <c r="AS1710" s="44"/>
      <c r="AT1710" s="44"/>
    </row>
    <row r="1711" spans="2:46" ht="18.649999999999999" customHeight="1" thickTop="1" thickBot="1">
      <c r="B1711" s="55">
        <v>4.9000000000000004</v>
      </c>
      <c r="D1711" s="37">
        <v>1</v>
      </c>
      <c r="E1711" s="38">
        <v>0</v>
      </c>
      <c r="F1711" s="39">
        <v>0</v>
      </c>
      <c r="G1711" s="40">
        <f t="shared" ref="G1711" si="5582">-1/($E$8*$B1711)</f>
        <v>-0.13044489795918365</v>
      </c>
      <c r="I1711" s="37">
        <v>1</v>
      </c>
      <c r="J1711" s="41">
        <v>0</v>
      </c>
      <c r="K1711" s="39">
        <v>0</v>
      </c>
      <c r="L1711" s="40">
        <v>0</v>
      </c>
      <c r="N1711" s="37">
        <f t="shared" ref="N1711" si="5583">D1711*I1711+F1711*I1714-E1711*J1711-G1711*J1714</f>
        <v>0.97091282575951687</v>
      </c>
      <c r="O1711" s="41">
        <f t="shared" ref="O1711" si="5584">(D1711*J1711+E1711*I1711+F1711*J1714+G1711*I1714)</f>
        <v>0</v>
      </c>
      <c r="P1711" s="39">
        <f t="shared" ref="P1711" si="5585">D1711*K1711+F1711*K1714-E1711*L1711-G1711*L1714</f>
        <v>0</v>
      </c>
      <c r="Q1711" s="40">
        <f t="shared" ref="Q1711" si="5586">(D1711*L1711+E1711*K1711+F1711*L1714+G1711*K1714)</f>
        <v>-0.13044489795918365</v>
      </c>
      <c r="S1711" s="37">
        <v>1</v>
      </c>
      <c r="T1711" s="38">
        <v>0</v>
      </c>
      <c r="U1711" s="39">
        <v>0</v>
      </c>
      <c r="V1711" s="40">
        <f t="shared" ref="V1711" si="5587">-1/($T$8*$B1711)</f>
        <v>-0.25546530612244894</v>
      </c>
      <c r="X1711" s="37">
        <f t="shared" ref="X1711" si="5588">N1711*S1711+P1711*S1714-O1711*T1711-Q1711*T1714</f>
        <v>0.97091282575951687</v>
      </c>
      <c r="Y1711" s="41">
        <f t="shared" ref="Y1711" si="5589">(N1711*T1711+O1711*S1711+P1711*T1714+Q1711*S1714)</f>
        <v>0</v>
      </c>
      <c r="Z1711" s="39">
        <f t="shared" ref="Z1711" si="5590">N1711*U1711+P1711*U1714-O1711*V1711-Q1711*V1714</f>
        <v>0</v>
      </c>
      <c r="AA1711" s="40">
        <f t="shared" ref="AA1711" si="5591">(N1711*V1711+O1711*U1711+P1711*V1714+Q1711*U1714)</f>
        <v>-0.37847944021005053</v>
      </c>
      <c r="AB1711" s="8"/>
      <c r="AC1711" s="37">
        <v>1</v>
      </c>
      <c r="AD1711" s="38">
        <v>0</v>
      </c>
      <c r="AE1711" s="39">
        <v>0</v>
      </c>
      <c r="AF1711" s="40">
        <v>0</v>
      </c>
      <c r="AH1711" s="37">
        <f>X1711*AC1711+Z1711*AC1714-Y1711*AD1711-AA1711*AD1714</f>
        <v>0.90850620051100461</v>
      </c>
      <c r="AI1711" s="41">
        <f>(X1711*AD1711+Y1711*AC1711+Z1711*AD1714+AA1711*AC1714)</f>
        <v>0</v>
      </c>
      <c r="AJ1711" s="39">
        <f>X1711*AE1711+Z1711*AE1714-Y1711*AF1711-AA1711*AF1714</f>
        <v>0</v>
      </c>
      <c r="AK1711" s="40">
        <f>(X1711*AF1711+Y1711*AE1711+Z1711*AF1714+AA1711*AE1714)</f>
        <v>-0.37847944021005053</v>
      </c>
      <c r="AL1711" s="8"/>
      <c r="AM1711" s="43">
        <f t="shared" ref="AM1711" si="5592">20*LOG((2*$AH$8)/(($AH$8*AH1711+AJ1711+$AH$8*AH1714+AJ1714)^2+($AH$8*AI1711+AK1711+$AH$8*AI1714+AK1714)^2)^0.5)</f>
        <v>-1.2942801704064861E-3</v>
      </c>
      <c r="AO1711" s="148">
        <f t="shared" ref="AO1711" si="5593">((AH1711^2+AI1711^2)/(AH1714^2+AI1714^2))^0.5</f>
        <v>2.4004116175601058</v>
      </c>
      <c r="AP1711" s="4"/>
      <c r="AQ1711" s="44"/>
      <c r="AR1711" s="44"/>
      <c r="AS1711" s="44"/>
      <c r="AT1711" s="44"/>
    </row>
    <row r="1712" spans="2:46" ht="18.649999999999999" customHeight="1" thickBot="1">
      <c r="D1712" s="45"/>
      <c r="G1712" s="46"/>
      <c r="I1712" s="45"/>
      <c r="L1712" s="46"/>
      <c r="N1712" s="45"/>
      <c r="Q1712" s="46"/>
      <c r="S1712" s="45"/>
      <c r="V1712" s="46"/>
      <c r="X1712" s="45"/>
      <c r="AA1712" s="46"/>
      <c r="AC1712" s="45"/>
      <c r="AF1712" s="46"/>
      <c r="AH1712" s="45"/>
      <c r="AK1712" s="46"/>
      <c r="AO1712" s="149"/>
      <c r="AP1712" s="149"/>
      <c r="AQ1712" s="44"/>
      <c r="AR1712" s="44"/>
      <c r="AS1712" s="44"/>
      <c r="AT1712" s="44"/>
    </row>
    <row r="1713" spans="2:46" ht="18.649999999999999" customHeight="1" thickBot="1">
      <c r="D1713" s="227" t="s">
        <v>70</v>
      </c>
      <c r="E1713" s="228"/>
      <c r="F1713" s="229" t="s">
        <v>71</v>
      </c>
      <c r="G1713" s="230"/>
      <c r="H1713" s="203"/>
      <c r="I1713" s="231" t="s">
        <v>15</v>
      </c>
      <c r="J1713" s="232"/>
      <c r="K1713" s="233" t="s">
        <v>16</v>
      </c>
      <c r="L1713" s="234"/>
      <c r="M1713" s="30"/>
      <c r="N1713" s="231" t="s">
        <v>72</v>
      </c>
      <c r="O1713" s="232"/>
      <c r="P1713" s="233" t="s">
        <v>73</v>
      </c>
      <c r="Q1713" s="234"/>
      <c r="R1713" s="30"/>
      <c r="S1713" s="227" t="s">
        <v>74</v>
      </c>
      <c r="T1713" s="228"/>
      <c r="U1713" s="229" t="s">
        <v>75</v>
      </c>
      <c r="V1713" s="230"/>
      <c r="W1713" s="8"/>
      <c r="X1713" s="231" t="s">
        <v>76</v>
      </c>
      <c r="Y1713" s="232"/>
      <c r="Z1713" s="233" t="s">
        <v>77</v>
      </c>
      <c r="AA1713" s="234"/>
      <c r="AB1713" s="8"/>
      <c r="AC1713" s="231" t="s">
        <v>78</v>
      </c>
      <c r="AD1713" s="232"/>
      <c r="AE1713" s="233" t="s">
        <v>17</v>
      </c>
      <c r="AF1713" s="234"/>
      <c r="AG1713" s="8"/>
      <c r="AH1713" s="231" t="s">
        <v>79</v>
      </c>
      <c r="AI1713" s="232"/>
      <c r="AJ1713" s="233" t="s">
        <v>80</v>
      </c>
      <c r="AK1713" s="234"/>
      <c r="AL1713" s="8"/>
      <c r="AM1713" s="52" t="s">
        <v>84</v>
      </c>
      <c r="AO1713" s="150" t="s">
        <v>85</v>
      </c>
      <c r="AP1713" s="149"/>
      <c r="AQ1713" s="44"/>
      <c r="AR1713" s="44"/>
      <c r="AS1713" s="44"/>
      <c r="AT1713" s="44"/>
    </row>
    <row r="1714" spans="2:46" ht="18.649999999999999" customHeight="1" thickTop="1" thickBot="1">
      <c r="D1714" s="37">
        <v>0</v>
      </c>
      <c r="E1714" s="41">
        <v>0</v>
      </c>
      <c r="F1714" s="39">
        <v>1</v>
      </c>
      <c r="G1714" s="40">
        <v>0</v>
      </c>
      <c r="I1714" s="37">
        <v>0</v>
      </c>
      <c r="J1714" s="41">
        <f t="shared" ref="J1714" si="5594">IF(0=(1-$J$8*$K$8*$B1711^2),10^14,$B1711*$K$8/(1-$J$8*$K$8*$B1711^2))</f>
        <v>-0.22298437651110403</v>
      </c>
      <c r="K1714" s="39">
        <v>1</v>
      </c>
      <c r="L1714" s="40">
        <v>0</v>
      </c>
      <c r="N1714" s="37">
        <f t="shared" ref="N1714" si="5595">D1714*I1711+F1714*I1714-E1714*J1711-G1714*J1714</f>
        <v>0</v>
      </c>
      <c r="O1714" s="41">
        <f t="shared" ref="O1714" si="5596">(D1714*J1711+E1714*I1711+F1714*J1714+G1714*I1714)</f>
        <v>-0.22298437651110403</v>
      </c>
      <c r="P1714" s="39">
        <f t="shared" ref="P1714" si="5597">D1714*K1711+F1714*K1714-E1714*L1711-G1714*L1714</f>
        <v>1</v>
      </c>
      <c r="Q1714" s="40">
        <f t="shared" ref="Q1714" si="5598">(D1714*L1711+E1714*K1711+F1714*L1714+G1714*K1714)</f>
        <v>0</v>
      </c>
      <c r="S1714" s="37">
        <v>0</v>
      </c>
      <c r="T1714" s="41">
        <v>0</v>
      </c>
      <c r="U1714" s="39">
        <v>1</v>
      </c>
      <c r="V1714" s="40">
        <v>0</v>
      </c>
      <c r="X1714" s="37">
        <f t="shared" ref="X1714" si="5599">N1714*S1711+P1714*S1714-O1714*T1711-Q1714*T1714</f>
        <v>0</v>
      </c>
      <c r="Y1714" s="41">
        <f t="shared" ref="Y1714" si="5600">(N1714*T1711+O1714*S1711+P1714*T1714+Q1714*S1714)</f>
        <v>-0.22298437651110403</v>
      </c>
      <c r="Z1714" s="39">
        <f t="shared" ref="Z1714" si="5601">N1714*U1711+P1714*U1714-O1714*V1711-Q1714*V1714</f>
        <v>0.94303522799406736</v>
      </c>
      <c r="AA1714" s="40">
        <f t="shared" ref="AA1714" si="5602">(N1714*V1711+O1714*U1711+P1714*V1714+Q1714*U1714)</f>
        <v>0</v>
      </c>
      <c r="AB1714" s="8"/>
      <c r="AC1714" s="37">
        <v>0</v>
      </c>
      <c r="AD1714" s="40">
        <f>-1/($AD$8*$B1711)</f>
        <v>-0.16488775510204079</v>
      </c>
      <c r="AE1714" s="39">
        <v>1</v>
      </c>
      <c r="AF1714" s="40">
        <v>0</v>
      </c>
      <c r="AH1714" s="37">
        <f>X1714*AC1711+Z1714*AC1714-Y1714*AD1711-AA1714*AD1714</f>
        <v>0</v>
      </c>
      <c r="AI1714" s="41">
        <f>(X1714*AD1711+Y1714*AC1711+Z1714*AD1714+AA1714*AC1714)</f>
        <v>-0.37847933823718705</v>
      </c>
      <c r="AJ1714" s="39">
        <f>X1714*AE1711+Z1714*AE1714-Y1714*AF1711-AA1714*AF1714</f>
        <v>0.94303522799406736</v>
      </c>
      <c r="AK1714" s="40">
        <f>(X1714*AF1711+Y1714*AE1711+Z1714*AF1714+AA1714*AE1714)</f>
        <v>0</v>
      </c>
      <c r="AL1714" s="8"/>
      <c r="AM1714" s="54">
        <f t="shared" ref="AM1714" si="5603">(180/PI())*ATAN(-1*(($AH1702*AI1711+AK1711+$AH$8*AI1714+AK1714)/($AH$8*AH1711+AJ1711+$AH$8*AH1714+AJ1714)))</f>
        <v>22.236033583538099</v>
      </c>
      <c r="AO1714" s="151">
        <f t="shared" ref="AO1714" si="5604">20*LOG(((($AH$8*AH1711+AJ1711-$AH$8*AH1714-AJ1714)^2+($AH$8*AI1711+AK1711-$AH$8*AI1714-AK1714)^2)/(($AH$8*AH1711+AJ1711+$AH$8*AH1714+AJ1714)^2+($AH$8*AI1711+AK1711+$AH$8*AI1714+AK1714)^2))^0.5)</f>
        <v>-35.25820726278986</v>
      </c>
      <c r="AP1714" s="149"/>
      <c r="AQ1714" s="44"/>
      <c r="AR1714" s="44"/>
      <c r="AS1714" s="44"/>
      <c r="AT1714" s="44"/>
    </row>
    <row r="1715" spans="2:46" ht="18.649999999999999" customHeight="1">
      <c r="AO1715" s="48"/>
    </row>
    <row r="1716" spans="2:46" ht="18.649999999999999" customHeight="1" thickBot="1">
      <c r="E1716" s="29" t="s">
        <v>9</v>
      </c>
      <c r="J1716" s="29" t="s">
        <v>10</v>
      </c>
      <c r="O1716" s="29" t="s">
        <v>11</v>
      </c>
      <c r="T1716" s="29" t="s">
        <v>12</v>
      </c>
      <c r="Y1716" s="29" t="s">
        <v>13</v>
      </c>
      <c r="AD1716" s="29" t="s">
        <v>12</v>
      </c>
      <c r="AI1716" s="29" t="s">
        <v>81</v>
      </c>
    </row>
    <row r="1717" spans="2:46" ht="18.649999999999999" customHeight="1" thickBot="1">
      <c r="B1717" s="28"/>
      <c r="D1717" s="227" t="s">
        <v>70</v>
      </c>
      <c r="E1717" s="228"/>
      <c r="F1717" s="229" t="s">
        <v>71</v>
      </c>
      <c r="G1717" s="230"/>
      <c r="H1717" s="203"/>
      <c r="I1717" s="231" t="s">
        <v>15</v>
      </c>
      <c r="J1717" s="232"/>
      <c r="K1717" s="233" t="s">
        <v>16</v>
      </c>
      <c r="L1717" s="234"/>
      <c r="M1717" s="30"/>
      <c r="N1717" s="231" t="s">
        <v>72</v>
      </c>
      <c r="O1717" s="232"/>
      <c r="P1717" s="233" t="s">
        <v>73</v>
      </c>
      <c r="Q1717" s="234"/>
      <c r="R1717" s="30"/>
      <c r="S1717" s="227" t="s">
        <v>74</v>
      </c>
      <c r="T1717" s="228"/>
      <c r="U1717" s="229" t="s">
        <v>75</v>
      </c>
      <c r="V1717" s="230"/>
      <c r="W1717" s="8"/>
      <c r="X1717" s="231" t="s">
        <v>76</v>
      </c>
      <c r="Y1717" s="232"/>
      <c r="Z1717" s="233" t="s">
        <v>77</v>
      </c>
      <c r="AA1717" s="234"/>
      <c r="AB1717" s="8"/>
      <c r="AC1717" s="231" t="s">
        <v>78</v>
      </c>
      <c r="AD1717" s="232"/>
      <c r="AE1717" s="233" t="s">
        <v>17</v>
      </c>
      <c r="AF1717" s="234"/>
      <c r="AG1717" s="8"/>
      <c r="AH1717" s="231" t="s">
        <v>79</v>
      </c>
      <c r="AI1717" s="232"/>
      <c r="AJ1717" s="233" t="s">
        <v>80</v>
      </c>
      <c r="AK1717" s="234"/>
      <c r="AL1717" s="8"/>
      <c r="AM1717" s="35" t="s">
        <v>82</v>
      </c>
      <c r="AO1717" s="147" t="s">
        <v>83</v>
      </c>
      <c r="AP1717" s="4"/>
      <c r="AQ1717" s="44"/>
      <c r="AR1717" s="44"/>
      <c r="AS1717" s="44"/>
      <c r="AT1717" s="44"/>
    </row>
    <row r="1718" spans="2:46" ht="18.649999999999999" customHeight="1" thickTop="1" thickBot="1">
      <c r="B1718" s="55">
        <v>4.92</v>
      </c>
      <c r="D1718" s="37">
        <v>1</v>
      </c>
      <c r="E1718" s="38">
        <v>0</v>
      </c>
      <c r="F1718" s="39">
        <v>0</v>
      </c>
      <c r="G1718" s="40">
        <f t="shared" ref="G1718" si="5605">-1/($E$8*$B1718)</f>
        <v>-0.12991463414634147</v>
      </c>
      <c r="I1718" s="37">
        <v>1</v>
      </c>
      <c r="J1718" s="41">
        <v>0</v>
      </c>
      <c r="K1718" s="39">
        <v>0</v>
      </c>
      <c r="L1718" s="40">
        <v>0</v>
      </c>
      <c r="N1718" s="37">
        <f t="shared" ref="N1718" si="5606">D1718*I1718+F1718*I1721-E1718*J1718-G1718*J1721</f>
        <v>0.97115090393283376</v>
      </c>
      <c r="O1718" s="41">
        <f t="shared" ref="O1718" si="5607">(D1718*J1718+E1718*I1718+F1718*J1721+G1718*I1721)</f>
        <v>0</v>
      </c>
      <c r="P1718" s="39">
        <f t="shared" ref="P1718" si="5608">D1718*K1718+F1718*K1721-E1718*L1718-G1718*L1721</f>
        <v>0</v>
      </c>
      <c r="Q1718" s="40">
        <f t="shared" ref="Q1718" si="5609">(D1718*L1718+E1718*K1718+F1718*L1721+G1718*K1721)</f>
        <v>-0.12991463414634147</v>
      </c>
      <c r="S1718" s="37">
        <v>1</v>
      </c>
      <c r="T1718" s="38">
        <v>0</v>
      </c>
      <c r="U1718" s="39">
        <v>0</v>
      </c>
      <c r="V1718" s="40">
        <f t="shared" ref="V1718" si="5610">-1/($T$8*$B1718)</f>
        <v>-0.25442682926829269</v>
      </c>
      <c r="X1718" s="37">
        <f t="shared" ref="X1718" si="5611">N1718*S1718+P1718*S1721-O1718*T1718-Q1718*T1721</f>
        <v>0.97115090393283376</v>
      </c>
      <c r="Y1718" s="41">
        <f t="shared" ref="Y1718" si="5612">(N1718*T1718+O1718*S1718+P1718*T1721+Q1718*S1721)</f>
        <v>0</v>
      </c>
      <c r="Z1718" s="39">
        <f t="shared" ref="Z1718" si="5613">N1718*U1718+P1718*U1721-O1718*V1718-Q1718*V1721</f>
        <v>0</v>
      </c>
      <c r="AA1718" s="40">
        <f t="shared" ref="AA1718" si="5614">(N1718*V1718+O1718*U1718+P1718*V1721+Q1718*U1721)</f>
        <v>-0.37700147937500866</v>
      </c>
      <c r="AB1718" s="8"/>
      <c r="AC1718" s="37">
        <v>1</v>
      </c>
      <c r="AD1718" s="38">
        <v>0</v>
      </c>
      <c r="AE1718" s="39">
        <v>0</v>
      </c>
      <c r="AF1718" s="40">
        <v>0</v>
      </c>
      <c r="AH1718" s="37">
        <f>X1718*AC1718+Z1718*AC1721-Y1718*AD1718-AA1718*AD1721</f>
        <v>0.9092406711562</v>
      </c>
      <c r="AI1718" s="41">
        <f>(X1718*AD1718+Y1718*AC1718+Z1718*AD1721+AA1718*AC1721)</f>
        <v>0</v>
      </c>
      <c r="AJ1718" s="39">
        <f>X1718*AE1718+Z1718*AE1721-Y1718*AF1718-AA1718*AF1721</f>
        <v>0</v>
      </c>
      <c r="AK1718" s="40">
        <f>(X1718*AF1718+Y1718*AE1718+Z1718*AF1721+AA1718*AE1721)</f>
        <v>-0.37700147937500866</v>
      </c>
      <c r="AL1718" s="8"/>
      <c r="AM1718" s="43">
        <f t="shared" ref="AM1718" si="5615">20*LOG((2*$AH$8)/(($AH$8*AH1718+AJ1718+$AH$8*AH1721+AJ1721)^2+($AH$8*AI1718+AK1718+$AH$8*AI1721+AK1721)^2)^0.5)</f>
        <v>-1.2742537781506888E-3</v>
      </c>
      <c r="AO1718" s="148">
        <f t="shared" ref="AO1718" si="5616">((AH1718^2+AI1718^2)/(AH1721^2+AI1721^2))^0.5</f>
        <v>2.4117701490034325</v>
      </c>
      <c r="AP1718" s="4"/>
      <c r="AQ1718" s="44"/>
      <c r="AR1718" s="44"/>
      <c r="AS1718" s="44"/>
      <c r="AT1718" s="44"/>
    </row>
    <row r="1719" spans="2:46" ht="18.649999999999999" customHeight="1" thickBot="1">
      <c r="D1719" s="45"/>
      <c r="G1719" s="46"/>
      <c r="I1719" s="45"/>
      <c r="L1719" s="46"/>
      <c r="N1719" s="45"/>
      <c r="Q1719" s="46"/>
      <c r="S1719" s="45"/>
      <c r="V1719" s="46"/>
      <c r="X1719" s="45"/>
      <c r="AA1719" s="46"/>
      <c r="AC1719" s="45"/>
      <c r="AF1719" s="46"/>
      <c r="AH1719" s="45"/>
      <c r="AK1719" s="46"/>
      <c r="AO1719" s="149"/>
      <c r="AP1719" s="149"/>
      <c r="AQ1719" s="44"/>
      <c r="AR1719" s="44"/>
      <c r="AS1719" s="44"/>
      <c r="AT1719" s="44"/>
    </row>
    <row r="1720" spans="2:46" ht="18.649999999999999" customHeight="1" thickBot="1">
      <c r="D1720" s="227" t="s">
        <v>70</v>
      </c>
      <c r="E1720" s="228"/>
      <c r="F1720" s="229" t="s">
        <v>71</v>
      </c>
      <c r="G1720" s="230"/>
      <c r="H1720" s="203"/>
      <c r="I1720" s="231" t="s">
        <v>15</v>
      </c>
      <c r="J1720" s="232"/>
      <c r="K1720" s="233" t="s">
        <v>16</v>
      </c>
      <c r="L1720" s="234"/>
      <c r="M1720" s="30"/>
      <c r="N1720" s="231" t="s">
        <v>72</v>
      </c>
      <c r="O1720" s="232"/>
      <c r="P1720" s="233" t="s">
        <v>73</v>
      </c>
      <c r="Q1720" s="234"/>
      <c r="R1720" s="30"/>
      <c r="S1720" s="227" t="s">
        <v>74</v>
      </c>
      <c r="T1720" s="228"/>
      <c r="U1720" s="229" t="s">
        <v>75</v>
      </c>
      <c r="V1720" s="230"/>
      <c r="W1720" s="8"/>
      <c r="X1720" s="231" t="s">
        <v>76</v>
      </c>
      <c r="Y1720" s="232"/>
      <c r="Z1720" s="233" t="s">
        <v>77</v>
      </c>
      <c r="AA1720" s="234"/>
      <c r="AB1720" s="8"/>
      <c r="AC1720" s="231" t="s">
        <v>78</v>
      </c>
      <c r="AD1720" s="232"/>
      <c r="AE1720" s="233" t="s">
        <v>17</v>
      </c>
      <c r="AF1720" s="234"/>
      <c r="AG1720" s="8"/>
      <c r="AH1720" s="231" t="s">
        <v>79</v>
      </c>
      <c r="AI1720" s="232"/>
      <c r="AJ1720" s="233" t="s">
        <v>80</v>
      </c>
      <c r="AK1720" s="234"/>
      <c r="AL1720" s="8"/>
      <c r="AM1720" s="52" t="s">
        <v>84</v>
      </c>
      <c r="AO1720" s="150" t="s">
        <v>85</v>
      </c>
      <c r="AP1720" s="149"/>
      <c r="AQ1720" s="44"/>
      <c r="AR1720" s="44"/>
      <c r="AS1720" s="44"/>
      <c r="AT1720" s="44"/>
    </row>
    <row r="1721" spans="2:46" ht="18.649999999999999" customHeight="1" thickTop="1" thickBot="1">
      <c r="D1721" s="37">
        <v>0</v>
      </c>
      <c r="E1721" s="41">
        <v>0</v>
      </c>
      <c r="F1721" s="39">
        <v>1</v>
      </c>
      <c r="G1721" s="40">
        <v>0</v>
      </c>
      <c r="I1721" s="37">
        <v>0</v>
      </c>
      <c r="J1721" s="41">
        <f t="shared" ref="J1721" si="5617">IF(0=(1-$J$8*$K$8*$B1718^2),10^14,$B1718*$K$8/(1-$J$8*$K$8*$B1718^2))</f>
        <v>-0.22206194288065659</v>
      </c>
      <c r="K1721" s="39">
        <v>1</v>
      </c>
      <c r="L1721" s="40">
        <v>0</v>
      </c>
      <c r="N1721" s="37">
        <f t="shared" ref="N1721" si="5618">D1721*I1718+F1721*I1721-E1721*J1718-G1721*J1721</f>
        <v>0</v>
      </c>
      <c r="O1721" s="41">
        <f t="shared" ref="O1721" si="5619">(D1721*J1718+E1721*I1718+F1721*J1721+G1721*I1721)</f>
        <v>-0.22206194288065659</v>
      </c>
      <c r="P1721" s="39">
        <f t="shared" ref="P1721" si="5620">D1721*K1718+F1721*K1721-E1721*L1718-G1721*L1721</f>
        <v>1</v>
      </c>
      <c r="Q1721" s="40">
        <f t="shared" ref="Q1721" si="5621">(D1721*L1718+E1721*K1718+F1721*L1721+G1721*K1721)</f>
        <v>0</v>
      </c>
      <c r="S1721" s="37">
        <v>0</v>
      </c>
      <c r="T1721" s="41">
        <v>0</v>
      </c>
      <c r="U1721" s="39">
        <v>1</v>
      </c>
      <c r="V1721" s="40">
        <v>0</v>
      </c>
      <c r="X1721" s="37">
        <f t="shared" ref="X1721" si="5622">N1721*S1718+P1721*S1721-O1721*T1718-Q1721*T1721</f>
        <v>0</v>
      </c>
      <c r="Y1721" s="41">
        <f t="shared" ref="Y1721" si="5623">(N1721*T1718+O1721*S1718+P1721*T1721+Q1721*S1721)</f>
        <v>-0.22206194288065659</v>
      </c>
      <c r="Z1721" s="39">
        <f t="shared" ref="Z1721" si="5624">N1721*U1718+P1721*U1721-O1721*V1718-Q1721*V1721</f>
        <v>0.94350148397171785</v>
      </c>
      <c r="AA1721" s="40">
        <f t="shared" ref="AA1721" si="5625">(N1721*V1718+O1721*U1718+P1721*V1721+Q1721*U1721)</f>
        <v>0</v>
      </c>
      <c r="AB1721" s="8"/>
      <c r="AC1721" s="37">
        <v>0</v>
      </c>
      <c r="AD1721" s="40">
        <f>-1/($AD$8*$B1718)</f>
        <v>-0.16421747967479675</v>
      </c>
      <c r="AE1721" s="39">
        <v>1</v>
      </c>
      <c r="AF1721" s="40">
        <v>0</v>
      </c>
      <c r="AH1721" s="37">
        <f>X1721*AC1718+Z1721*AC1721-Y1721*AD1718-AA1721*AD1721</f>
        <v>0</v>
      </c>
      <c r="AI1721" s="41">
        <f>(X1721*AD1718+Y1721*AC1718+Z1721*AD1721+AA1721*AC1721)</f>
        <v>-0.37700137864792271</v>
      </c>
      <c r="AJ1721" s="39">
        <f>X1721*AE1718+Z1721*AE1721-Y1721*AF1718-AA1721*AF1721</f>
        <v>0.94350148397171785</v>
      </c>
      <c r="AK1721" s="40">
        <f>(X1721*AF1718+Y1721*AE1718+Z1721*AF1721+AA1721*AE1721)</f>
        <v>0</v>
      </c>
      <c r="AL1721" s="8"/>
      <c r="AM1721" s="54">
        <f t="shared" ref="AM1721" si="5626">(180/PI())*ATAN(-1*(($AH1709*AI1718+AK1718+$AH$8*AI1721+AK1721)/($AH$8*AH1718+AJ1718+$AH$8*AH1721+AJ1721)))</f>
        <v>22.144646450661316</v>
      </c>
      <c r="AO1721" s="151">
        <f t="shared" ref="AO1721" si="5627">20*LOG(((($AH$8*AH1718+AJ1718-$AH$8*AH1721-AJ1721)^2+($AH$8*AI1718+AK1718-$AH$8*AI1721-AK1721)^2)/(($AH$8*AH1718+AJ1718+$AH$8*AH1721+AJ1721)^2+($AH$8*AI1718+AK1718+$AH$8*AI1721+AK1721)^2))^0.5)</f>
        <v>-35.325920924899279</v>
      </c>
      <c r="AP1721" s="149"/>
      <c r="AQ1721" s="44"/>
      <c r="AR1721" s="44"/>
      <c r="AS1721" s="44"/>
      <c r="AT1721" s="44"/>
    </row>
    <row r="1722" spans="2:46" ht="18.649999999999999" customHeight="1">
      <c r="AO1722" s="48"/>
    </row>
    <row r="1723" spans="2:46" ht="18.649999999999999" customHeight="1" thickBot="1">
      <c r="E1723" s="29" t="s">
        <v>9</v>
      </c>
      <c r="J1723" s="29" t="s">
        <v>10</v>
      </c>
      <c r="O1723" s="29" t="s">
        <v>11</v>
      </c>
      <c r="T1723" s="29" t="s">
        <v>12</v>
      </c>
      <c r="Y1723" s="29" t="s">
        <v>13</v>
      </c>
      <c r="AD1723" s="29" t="s">
        <v>12</v>
      </c>
      <c r="AI1723" s="29" t="s">
        <v>81</v>
      </c>
    </row>
    <row r="1724" spans="2:46" ht="18.649999999999999" customHeight="1" thickBot="1">
      <c r="B1724" s="28"/>
      <c r="D1724" s="227" t="s">
        <v>70</v>
      </c>
      <c r="E1724" s="228"/>
      <c r="F1724" s="229" t="s">
        <v>71</v>
      </c>
      <c r="G1724" s="230"/>
      <c r="H1724" s="203"/>
      <c r="I1724" s="231" t="s">
        <v>15</v>
      </c>
      <c r="J1724" s="232"/>
      <c r="K1724" s="233" t="s">
        <v>16</v>
      </c>
      <c r="L1724" s="234"/>
      <c r="M1724" s="30"/>
      <c r="N1724" s="231" t="s">
        <v>72</v>
      </c>
      <c r="O1724" s="232"/>
      <c r="P1724" s="233" t="s">
        <v>73</v>
      </c>
      <c r="Q1724" s="234"/>
      <c r="R1724" s="30"/>
      <c r="S1724" s="227" t="s">
        <v>74</v>
      </c>
      <c r="T1724" s="228"/>
      <c r="U1724" s="229" t="s">
        <v>75</v>
      </c>
      <c r="V1724" s="230"/>
      <c r="W1724" s="8"/>
      <c r="X1724" s="231" t="s">
        <v>76</v>
      </c>
      <c r="Y1724" s="232"/>
      <c r="Z1724" s="233" t="s">
        <v>77</v>
      </c>
      <c r="AA1724" s="234"/>
      <c r="AB1724" s="8"/>
      <c r="AC1724" s="231" t="s">
        <v>78</v>
      </c>
      <c r="AD1724" s="232"/>
      <c r="AE1724" s="233" t="s">
        <v>17</v>
      </c>
      <c r="AF1724" s="234"/>
      <c r="AG1724" s="8"/>
      <c r="AH1724" s="231" t="s">
        <v>79</v>
      </c>
      <c r="AI1724" s="232"/>
      <c r="AJ1724" s="233" t="s">
        <v>80</v>
      </c>
      <c r="AK1724" s="234"/>
      <c r="AL1724" s="8"/>
      <c r="AM1724" s="35" t="s">
        <v>82</v>
      </c>
      <c r="AO1724" s="147" t="s">
        <v>83</v>
      </c>
      <c r="AP1724" s="4"/>
      <c r="AQ1724" s="44"/>
      <c r="AR1724" s="44"/>
      <c r="AS1724" s="44"/>
      <c r="AT1724" s="44"/>
    </row>
    <row r="1725" spans="2:46" ht="18.649999999999999" customHeight="1" thickTop="1" thickBot="1">
      <c r="B1725" s="55">
        <v>4.9400000000000004</v>
      </c>
      <c r="D1725" s="37">
        <v>1</v>
      </c>
      <c r="E1725" s="38">
        <v>0</v>
      </c>
      <c r="F1725" s="39">
        <v>0</v>
      </c>
      <c r="G1725" s="40">
        <f t="shared" ref="G1725" si="5628">-1/($E$8*$B1725)</f>
        <v>-0.12938866396761131</v>
      </c>
      <c r="I1725" s="37">
        <v>1</v>
      </c>
      <c r="J1725" s="41">
        <v>0</v>
      </c>
      <c r="K1725" s="39">
        <v>0</v>
      </c>
      <c r="L1725" s="40">
        <v>0</v>
      </c>
      <c r="N1725" s="37">
        <f t="shared" ref="N1725" si="5629">D1725*I1725+F1725*I1728-E1725*J1725-G1725*J1728</f>
        <v>0.97138606265856486</v>
      </c>
      <c r="O1725" s="41">
        <f t="shared" ref="O1725" si="5630">(D1725*J1725+E1725*I1725+F1725*J1728+G1725*I1728)</f>
        <v>0</v>
      </c>
      <c r="P1725" s="39">
        <f t="shared" ref="P1725" si="5631">D1725*K1725+F1725*K1728-E1725*L1725-G1725*L1728</f>
        <v>0</v>
      </c>
      <c r="Q1725" s="40">
        <f t="shared" ref="Q1725" si="5632">(D1725*L1725+E1725*K1725+F1725*L1728+G1725*K1728)</f>
        <v>-0.12938866396761131</v>
      </c>
      <c r="S1725" s="37">
        <v>1</v>
      </c>
      <c r="T1725" s="38">
        <v>0</v>
      </c>
      <c r="U1725" s="39">
        <v>0</v>
      </c>
      <c r="V1725" s="40">
        <f t="shared" ref="V1725" si="5633">-1/($T$8*$B1725)</f>
        <v>-0.25339676113360315</v>
      </c>
      <c r="X1725" s="37">
        <f t="shared" ref="X1725" si="5634">N1725*S1725+P1725*S1728-O1725*T1725-Q1725*T1728</f>
        <v>0.97138606265856486</v>
      </c>
      <c r="Y1725" s="41">
        <f t="shared" ref="Y1725" si="5635">(N1725*T1725+O1725*S1725+P1725*T1728+Q1725*S1728)</f>
        <v>0</v>
      </c>
      <c r="Z1725" s="39">
        <f t="shared" ref="Z1725" si="5636">N1725*U1725+P1725*U1728-O1725*V1725-Q1725*V1728</f>
        <v>0</v>
      </c>
      <c r="AA1725" s="40">
        <f t="shared" ref="AA1725" si="5637">(N1725*V1725+O1725*U1725+P1725*V1728+Q1725*U1728)</f>
        <v>-0.37553474605561493</v>
      </c>
      <c r="AB1725" s="8"/>
      <c r="AC1725" s="37">
        <v>1</v>
      </c>
      <c r="AD1725" s="38">
        <v>0</v>
      </c>
      <c r="AE1725" s="39">
        <v>0</v>
      </c>
      <c r="AF1725" s="40">
        <v>0</v>
      </c>
      <c r="AH1725" s="37">
        <f>X1725*AC1725+Z1725*AC1728-Y1725*AD1725-AA1725*AD1728</f>
        <v>0.90996636669183728</v>
      </c>
      <c r="AI1725" s="41">
        <f>(X1725*AD1725+Y1725*AC1725+Z1725*AD1728+AA1725*AC1728)</f>
        <v>0</v>
      </c>
      <c r="AJ1725" s="39">
        <f>X1725*AE1725+Z1725*AE1728-Y1725*AF1725-AA1725*AF1728</f>
        <v>0</v>
      </c>
      <c r="AK1725" s="40">
        <f>(X1725*AF1725+Y1725*AE1725+Z1725*AF1728+AA1725*AE1728)</f>
        <v>-0.37553474605561493</v>
      </c>
      <c r="AL1725" s="8"/>
      <c r="AM1725" s="43">
        <f t="shared" ref="AM1725" si="5638">20*LOG((2*$AH$8)/(($AH$8*AH1725+AJ1725+$AH$8*AH1728+AJ1728)^2+($AH$8*AI1725+AK1725+$AH$8*AI1728+AK1728)^2)^0.5)</f>
        <v>-1.2546091021876807E-3</v>
      </c>
      <c r="AO1725" s="148">
        <f t="shared" ref="AO1725" si="5639">((AH1725^2+AI1725^2)/(AH1728^2+AI1728^2))^0.5</f>
        <v>2.4231222739146792</v>
      </c>
      <c r="AP1725" s="4"/>
      <c r="AQ1725" s="44"/>
      <c r="AR1725" s="44"/>
      <c r="AS1725" s="44"/>
      <c r="AT1725" s="44"/>
    </row>
    <row r="1726" spans="2:46" ht="18.649999999999999" customHeight="1" thickBot="1">
      <c r="D1726" s="45"/>
      <c r="G1726" s="46"/>
      <c r="I1726" s="45"/>
      <c r="L1726" s="46"/>
      <c r="N1726" s="45"/>
      <c r="Q1726" s="46"/>
      <c r="S1726" s="45"/>
      <c r="V1726" s="46"/>
      <c r="X1726" s="45"/>
      <c r="AA1726" s="46"/>
      <c r="AC1726" s="45"/>
      <c r="AF1726" s="46"/>
      <c r="AH1726" s="45"/>
      <c r="AK1726" s="46"/>
      <c r="AO1726" s="149"/>
      <c r="AP1726" s="149"/>
      <c r="AQ1726" s="44"/>
      <c r="AR1726" s="44"/>
      <c r="AS1726" s="44"/>
      <c r="AT1726" s="44"/>
    </row>
    <row r="1727" spans="2:46" ht="18.649999999999999" customHeight="1" thickBot="1">
      <c r="D1727" s="227" t="s">
        <v>70</v>
      </c>
      <c r="E1727" s="228"/>
      <c r="F1727" s="229" t="s">
        <v>71</v>
      </c>
      <c r="G1727" s="230"/>
      <c r="H1727" s="203"/>
      <c r="I1727" s="231" t="s">
        <v>15</v>
      </c>
      <c r="J1727" s="232"/>
      <c r="K1727" s="233" t="s">
        <v>16</v>
      </c>
      <c r="L1727" s="234"/>
      <c r="M1727" s="30"/>
      <c r="N1727" s="231" t="s">
        <v>72</v>
      </c>
      <c r="O1727" s="232"/>
      <c r="P1727" s="233" t="s">
        <v>73</v>
      </c>
      <c r="Q1727" s="234"/>
      <c r="R1727" s="30"/>
      <c r="S1727" s="227" t="s">
        <v>74</v>
      </c>
      <c r="T1727" s="228"/>
      <c r="U1727" s="229" t="s">
        <v>75</v>
      </c>
      <c r="V1727" s="230"/>
      <c r="W1727" s="8"/>
      <c r="X1727" s="231" t="s">
        <v>76</v>
      </c>
      <c r="Y1727" s="232"/>
      <c r="Z1727" s="233" t="s">
        <v>77</v>
      </c>
      <c r="AA1727" s="234"/>
      <c r="AB1727" s="8"/>
      <c r="AC1727" s="231" t="s">
        <v>78</v>
      </c>
      <c r="AD1727" s="232"/>
      <c r="AE1727" s="233" t="s">
        <v>17</v>
      </c>
      <c r="AF1727" s="234"/>
      <c r="AG1727" s="8"/>
      <c r="AH1727" s="231" t="s">
        <v>79</v>
      </c>
      <c r="AI1727" s="232"/>
      <c r="AJ1727" s="233" t="s">
        <v>80</v>
      </c>
      <c r="AK1727" s="234"/>
      <c r="AL1727" s="8"/>
      <c r="AM1727" s="52" t="s">
        <v>84</v>
      </c>
      <c r="AO1727" s="150" t="s">
        <v>85</v>
      </c>
      <c r="AP1727" s="149"/>
      <c r="AQ1727" s="44"/>
      <c r="AR1727" s="44"/>
      <c r="AS1727" s="44"/>
      <c r="AT1727" s="44"/>
    </row>
    <row r="1728" spans="2:46" ht="18.649999999999999" customHeight="1" thickTop="1" thickBot="1">
      <c r="D1728" s="37">
        <v>0</v>
      </c>
      <c r="E1728" s="41">
        <v>0</v>
      </c>
      <c r="F1728" s="39">
        <v>1</v>
      </c>
      <c r="G1728" s="40">
        <v>0</v>
      </c>
      <c r="I1728" s="37">
        <v>0</v>
      </c>
      <c r="J1728" s="41">
        <f t="shared" ref="J1728" si="5640">IF(0=(1-$J$8*$K$8*$B1725^2),10^14,$B1725*$K$8/(1-$J$8*$K$8*$B1725^2))</f>
        <v>-0.22114717367046746</v>
      </c>
      <c r="K1728" s="39">
        <v>1</v>
      </c>
      <c r="L1728" s="40">
        <v>0</v>
      </c>
      <c r="N1728" s="37">
        <f t="shared" ref="N1728" si="5641">D1728*I1725+F1728*I1728-E1728*J1725-G1728*J1728</f>
        <v>0</v>
      </c>
      <c r="O1728" s="41">
        <f t="shared" ref="O1728" si="5642">(D1728*J1725+E1728*I1725+F1728*J1728+G1728*I1728)</f>
        <v>-0.22114717367046746</v>
      </c>
      <c r="P1728" s="39">
        <f t="shared" ref="P1728" si="5643">D1728*K1725+F1728*K1728-E1728*L1725-G1728*L1728</f>
        <v>1</v>
      </c>
      <c r="Q1728" s="40">
        <f t="shared" ref="Q1728" si="5644">(D1728*L1725+E1728*K1725+F1728*L1728+G1728*K1728)</f>
        <v>0</v>
      </c>
      <c r="S1728" s="37">
        <v>0</v>
      </c>
      <c r="T1728" s="41">
        <v>0</v>
      </c>
      <c r="U1728" s="39">
        <v>1</v>
      </c>
      <c r="V1728" s="40">
        <v>0</v>
      </c>
      <c r="X1728" s="37">
        <f t="shared" ref="X1728" si="5645">N1728*S1725+P1728*S1728-O1728*T1725-Q1728*T1728</f>
        <v>0</v>
      </c>
      <c r="Y1728" s="41">
        <f t="shared" ref="Y1728" si="5646">(N1728*T1725+O1728*S1725+P1728*T1728+Q1728*S1728)</f>
        <v>-0.22114717367046746</v>
      </c>
      <c r="Z1728" s="39">
        <f t="shared" ref="Z1728" si="5647">N1728*U1725+P1728*U1728-O1728*V1725-Q1728*V1728</f>
        <v>0.94396202245805316</v>
      </c>
      <c r="AA1728" s="40">
        <f t="shared" ref="AA1728" si="5648">(N1728*V1725+O1728*U1725+P1728*V1728+Q1728*U1728)</f>
        <v>0</v>
      </c>
      <c r="AB1728" s="8"/>
      <c r="AC1728" s="37">
        <v>0</v>
      </c>
      <c r="AD1728" s="40">
        <f>-1/($AD$8*$B1725)</f>
        <v>-0.16355263157894734</v>
      </c>
      <c r="AE1728" s="39">
        <v>1</v>
      </c>
      <c r="AF1728" s="40">
        <v>0</v>
      </c>
      <c r="AH1728" s="37">
        <f>X1728*AC1725+Z1728*AC1728-Y1728*AD1725-AA1728*AD1728</f>
        <v>0</v>
      </c>
      <c r="AI1728" s="41">
        <f>(X1728*AD1725+Y1728*AC1725+Z1728*AD1728+AA1728*AC1728)</f>
        <v>-0.37553464655406743</v>
      </c>
      <c r="AJ1728" s="39">
        <f>X1728*AE1725+Z1728*AE1728-Y1728*AF1725-AA1728*AF1728</f>
        <v>0.94396202245805316</v>
      </c>
      <c r="AK1728" s="40">
        <f>(X1728*AF1725+Y1728*AE1725+Z1728*AF1728+AA1728*AE1728)</f>
        <v>0</v>
      </c>
      <c r="AL1728" s="8"/>
      <c r="AM1728" s="54">
        <f t="shared" ref="AM1728" si="5649">(180/PI())*ATAN(-1*(($AH1716*AI1725+AK1725+$AH$8*AI1728+AK1728)/($AH$8*AH1725+AJ1725+$AH$8*AH1728+AJ1728)))</f>
        <v>22.054011130698239</v>
      </c>
      <c r="AO1728" s="151">
        <f t="shared" ref="AO1728" si="5650">20*LOG(((($AH$8*AH1725+AJ1725-$AH$8*AH1728-AJ1728)^2+($AH$8*AI1725+AK1725-$AH$8*AI1728-AK1728)^2)/(($AH$8*AH1725+AJ1725+$AH$8*AH1728+AJ1728)^2+($AH$8*AI1725+AK1725+$AH$8*AI1728+AK1728)^2))^0.5)</f>
        <v>-35.393386062265769</v>
      </c>
      <c r="AP1728" s="149"/>
      <c r="AQ1728" s="44"/>
      <c r="AR1728" s="44"/>
      <c r="AS1728" s="44"/>
      <c r="AT1728" s="44"/>
    </row>
    <row r="1729" spans="2:46" ht="18.649999999999999" customHeight="1">
      <c r="AO1729" s="48"/>
    </row>
    <row r="1730" spans="2:46" ht="18.649999999999999" customHeight="1" thickBot="1">
      <c r="E1730" s="29" t="s">
        <v>9</v>
      </c>
      <c r="J1730" s="29" t="s">
        <v>10</v>
      </c>
      <c r="O1730" s="29" t="s">
        <v>11</v>
      </c>
      <c r="T1730" s="29" t="s">
        <v>12</v>
      </c>
      <c r="Y1730" s="29" t="s">
        <v>13</v>
      </c>
      <c r="AD1730" s="29" t="s">
        <v>12</v>
      </c>
      <c r="AI1730" s="29" t="s">
        <v>81</v>
      </c>
    </row>
    <row r="1731" spans="2:46" ht="18.649999999999999" customHeight="1" thickBot="1">
      <c r="B1731" s="28"/>
      <c r="D1731" s="227" t="s">
        <v>70</v>
      </c>
      <c r="E1731" s="228"/>
      <c r="F1731" s="229" t="s">
        <v>71</v>
      </c>
      <c r="G1731" s="230"/>
      <c r="H1731" s="203"/>
      <c r="I1731" s="231" t="s">
        <v>15</v>
      </c>
      <c r="J1731" s="232"/>
      <c r="K1731" s="233" t="s">
        <v>16</v>
      </c>
      <c r="L1731" s="234"/>
      <c r="M1731" s="30"/>
      <c r="N1731" s="231" t="s">
        <v>72</v>
      </c>
      <c r="O1731" s="232"/>
      <c r="P1731" s="233" t="s">
        <v>73</v>
      </c>
      <c r="Q1731" s="234"/>
      <c r="R1731" s="30"/>
      <c r="S1731" s="227" t="s">
        <v>74</v>
      </c>
      <c r="T1731" s="228"/>
      <c r="U1731" s="229" t="s">
        <v>75</v>
      </c>
      <c r="V1731" s="230"/>
      <c r="W1731" s="8"/>
      <c r="X1731" s="231" t="s">
        <v>76</v>
      </c>
      <c r="Y1731" s="232"/>
      <c r="Z1731" s="233" t="s">
        <v>77</v>
      </c>
      <c r="AA1731" s="234"/>
      <c r="AB1731" s="8"/>
      <c r="AC1731" s="231" t="s">
        <v>78</v>
      </c>
      <c r="AD1731" s="232"/>
      <c r="AE1731" s="233" t="s">
        <v>17</v>
      </c>
      <c r="AF1731" s="234"/>
      <c r="AG1731" s="8"/>
      <c r="AH1731" s="231" t="s">
        <v>79</v>
      </c>
      <c r="AI1731" s="232"/>
      <c r="AJ1731" s="233" t="s">
        <v>80</v>
      </c>
      <c r="AK1731" s="234"/>
      <c r="AL1731" s="8"/>
      <c r="AM1731" s="35" t="s">
        <v>82</v>
      </c>
      <c r="AO1731" s="147" t="s">
        <v>83</v>
      </c>
      <c r="AP1731" s="4"/>
      <c r="AQ1731" s="44"/>
      <c r="AR1731" s="44"/>
      <c r="AS1731" s="44"/>
      <c r="AT1731" s="44"/>
    </row>
    <row r="1732" spans="2:46" ht="18.649999999999999" customHeight="1" thickTop="1" thickBot="1">
      <c r="B1732" s="55">
        <v>4.96</v>
      </c>
      <c r="D1732" s="37">
        <v>1</v>
      </c>
      <c r="E1732" s="38">
        <v>0</v>
      </c>
      <c r="F1732" s="39">
        <v>0</v>
      </c>
      <c r="G1732" s="40">
        <f t="shared" ref="G1732" si="5651">-1/($E$8*$B1732)</f>
        <v>-0.12886693548387096</v>
      </c>
      <c r="I1732" s="37">
        <v>1</v>
      </c>
      <c r="J1732" s="41">
        <v>0</v>
      </c>
      <c r="K1732" s="39">
        <v>0</v>
      </c>
      <c r="L1732" s="40">
        <v>0</v>
      </c>
      <c r="N1732" s="37">
        <f t="shared" ref="N1732" si="5652">D1732*I1732+F1732*I1735-E1732*J1732-G1732*J1735</f>
        <v>0.97161834960984106</v>
      </c>
      <c r="O1732" s="41">
        <f t="shared" ref="O1732" si="5653">(D1732*J1732+E1732*I1732+F1732*J1735+G1732*I1735)</f>
        <v>0</v>
      </c>
      <c r="P1732" s="39">
        <f t="shared" ref="P1732" si="5654">D1732*K1732+F1732*K1735-E1732*L1732-G1732*L1735</f>
        <v>0</v>
      </c>
      <c r="Q1732" s="40">
        <f t="shared" ref="Q1732" si="5655">(D1732*L1732+E1732*K1732+F1732*L1735+G1732*K1735)</f>
        <v>-0.12886693548387096</v>
      </c>
      <c r="S1732" s="37">
        <v>1</v>
      </c>
      <c r="T1732" s="38">
        <v>0</v>
      </c>
      <c r="U1732" s="39">
        <v>0</v>
      </c>
      <c r="V1732" s="40">
        <f t="shared" ref="V1732" si="5656">-1/($T$8*$B1732)</f>
        <v>-0.25237499999999996</v>
      </c>
      <c r="X1732" s="37">
        <f t="shared" ref="X1732" si="5657">N1732*S1732+P1732*S1735-O1732*T1732-Q1732*T1735</f>
        <v>0.97161834960984106</v>
      </c>
      <c r="Y1732" s="41">
        <f t="shared" ref="Y1732" si="5658">(N1732*T1732+O1732*S1732+P1732*T1735+Q1732*S1735)</f>
        <v>0</v>
      </c>
      <c r="Z1732" s="39">
        <f t="shared" ref="Z1732" si="5659">N1732*U1732+P1732*U1735-O1732*V1732-Q1732*V1735</f>
        <v>0</v>
      </c>
      <c r="AA1732" s="40">
        <f t="shared" ref="AA1732" si="5660">(N1732*V1732+O1732*U1732+P1732*V1735+Q1732*U1735)</f>
        <v>-0.37407911646665459</v>
      </c>
      <c r="AB1732" s="8"/>
      <c r="AC1732" s="37">
        <v>1</v>
      </c>
      <c r="AD1732" s="38">
        <v>0</v>
      </c>
      <c r="AE1732" s="39">
        <v>0</v>
      </c>
      <c r="AF1732" s="40">
        <v>0</v>
      </c>
      <c r="AH1732" s="37">
        <f>X1732*AC1732+Z1732*AC1735-Y1732*AD1732-AA1732*AD1735</f>
        <v>0.91068342578943107</v>
      </c>
      <c r="AI1732" s="41">
        <f>(X1732*AD1732+Y1732*AC1732+Z1732*AD1735+AA1732*AC1735)</f>
        <v>0</v>
      </c>
      <c r="AJ1732" s="39">
        <f>X1732*AE1732+Z1732*AE1735-Y1732*AF1732-AA1732*AF1735</f>
        <v>0</v>
      </c>
      <c r="AK1732" s="40">
        <f>(X1732*AF1732+Y1732*AE1732+Z1732*AF1735+AA1732*AE1735)</f>
        <v>-0.37407911646665459</v>
      </c>
      <c r="AL1732" s="8"/>
      <c r="AM1732" s="43">
        <f t="shared" ref="AM1732" si="5661">20*LOG((2*$AH$8)/(($AH$8*AH1732+AJ1732+$AH$8*AH1735+AJ1735)^2+($AH$8*AI1732+AK1732+$AH$8*AI1735+AK1735)^2)^0.5)</f>
        <v>-1.2353375497314873E-3</v>
      </c>
      <c r="AO1732" s="148">
        <f t="shared" ref="AO1732" si="5662">((AH1732^2+AI1732^2)/(AH1735^2+AI1735^2))^0.5</f>
        <v>2.4344680710576108</v>
      </c>
      <c r="AP1732" s="4"/>
      <c r="AQ1732" s="44"/>
      <c r="AR1732" s="44"/>
      <c r="AS1732" s="44"/>
      <c r="AT1732" s="44"/>
    </row>
    <row r="1733" spans="2:46" ht="18.649999999999999" customHeight="1" thickBot="1">
      <c r="D1733" s="45"/>
      <c r="G1733" s="46"/>
      <c r="I1733" s="45"/>
      <c r="L1733" s="46"/>
      <c r="N1733" s="45"/>
      <c r="Q1733" s="46"/>
      <c r="S1733" s="45"/>
      <c r="V1733" s="46"/>
      <c r="X1733" s="45"/>
      <c r="AA1733" s="46"/>
      <c r="AC1733" s="45"/>
      <c r="AF1733" s="46"/>
      <c r="AH1733" s="45"/>
      <c r="AK1733" s="46"/>
      <c r="AO1733" s="149"/>
      <c r="AP1733" s="149"/>
      <c r="AQ1733" s="44"/>
      <c r="AR1733" s="44"/>
      <c r="AS1733" s="44"/>
      <c r="AT1733" s="44"/>
    </row>
    <row r="1734" spans="2:46" ht="18.649999999999999" customHeight="1" thickBot="1">
      <c r="D1734" s="227" t="s">
        <v>70</v>
      </c>
      <c r="E1734" s="228"/>
      <c r="F1734" s="229" t="s">
        <v>71</v>
      </c>
      <c r="G1734" s="230"/>
      <c r="H1734" s="203"/>
      <c r="I1734" s="231" t="s">
        <v>15</v>
      </c>
      <c r="J1734" s="232"/>
      <c r="K1734" s="233" t="s">
        <v>16</v>
      </c>
      <c r="L1734" s="234"/>
      <c r="M1734" s="30"/>
      <c r="N1734" s="231" t="s">
        <v>72</v>
      </c>
      <c r="O1734" s="232"/>
      <c r="P1734" s="233" t="s">
        <v>73</v>
      </c>
      <c r="Q1734" s="234"/>
      <c r="R1734" s="30"/>
      <c r="S1734" s="227" t="s">
        <v>74</v>
      </c>
      <c r="T1734" s="228"/>
      <c r="U1734" s="229" t="s">
        <v>75</v>
      </c>
      <c r="V1734" s="230"/>
      <c r="W1734" s="8"/>
      <c r="X1734" s="231" t="s">
        <v>76</v>
      </c>
      <c r="Y1734" s="232"/>
      <c r="Z1734" s="233" t="s">
        <v>77</v>
      </c>
      <c r="AA1734" s="234"/>
      <c r="AB1734" s="8"/>
      <c r="AC1734" s="231" t="s">
        <v>78</v>
      </c>
      <c r="AD1734" s="232"/>
      <c r="AE1734" s="233" t="s">
        <v>17</v>
      </c>
      <c r="AF1734" s="234"/>
      <c r="AG1734" s="8"/>
      <c r="AH1734" s="231" t="s">
        <v>79</v>
      </c>
      <c r="AI1734" s="232"/>
      <c r="AJ1734" s="233" t="s">
        <v>80</v>
      </c>
      <c r="AK1734" s="234"/>
      <c r="AL1734" s="8"/>
      <c r="AM1734" s="52" t="s">
        <v>84</v>
      </c>
      <c r="AO1734" s="150" t="s">
        <v>85</v>
      </c>
      <c r="AP1734" s="149"/>
      <c r="AQ1734" s="44"/>
      <c r="AR1734" s="44"/>
      <c r="AS1734" s="44"/>
      <c r="AT1734" s="44"/>
    </row>
    <row r="1735" spans="2:46" ht="18.649999999999999" customHeight="1" thickTop="1" thickBot="1">
      <c r="D1735" s="37">
        <v>0</v>
      </c>
      <c r="E1735" s="41">
        <v>0</v>
      </c>
      <c r="F1735" s="39">
        <v>1</v>
      </c>
      <c r="G1735" s="40">
        <v>0</v>
      </c>
      <c r="I1735" s="37">
        <v>0</v>
      </c>
      <c r="J1735" s="41">
        <f t="shared" ref="J1735" si="5663">IF(0=(1-$J$8*$K$8*$B1732^2),10^14,$B1732*$K$8/(1-$J$8*$K$8*$B1732^2))</f>
        <v>-0.22023997298912443</v>
      </c>
      <c r="K1735" s="39">
        <v>1</v>
      </c>
      <c r="L1735" s="40">
        <v>0</v>
      </c>
      <c r="N1735" s="37">
        <f t="shared" ref="N1735" si="5664">D1735*I1732+F1735*I1735-E1735*J1732-G1735*J1735</f>
        <v>0</v>
      </c>
      <c r="O1735" s="41">
        <f t="shared" ref="O1735" si="5665">(D1735*J1732+E1735*I1732+F1735*J1735+G1735*I1735)</f>
        <v>-0.22023997298912443</v>
      </c>
      <c r="P1735" s="39">
        <f t="shared" ref="P1735" si="5666">D1735*K1732+F1735*K1735-E1735*L1732-G1735*L1735</f>
        <v>1</v>
      </c>
      <c r="Q1735" s="40">
        <f t="shared" ref="Q1735" si="5667">(D1735*L1732+E1735*K1732+F1735*L1735+G1735*K1735)</f>
        <v>0</v>
      </c>
      <c r="S1735" s="37">
        <v>0</v>
      </c>
      <c r="T1735" s="41">
        <v>0</v>
      </c>
      <c r="U1735" s="39">
        <v>1</v>
      </c>
      <c r="V1735" s="40">
        <v>0</v>
      </c>
      <c r="X1735" s="37">
        <f t="shared" ref="X1735" si="5668">N1735*S1732+P1735*S1735-O1735*T1732-Q1735*T1735</f>
        <v>0</v>
      </c>
      <c r="Y1735" s="41">
        <f t="shared" ref="Y1735" si="5669">(N1735*T1732+O1735*S1732+P1735*T1735+Q1735*S1735)</f>
        <v>-0.22023997298912443</v>
      </c>
      <c r="Z1735" s="39">
        <f t="shared" ref="Z1735" si="5670">N1735*U1732+P1735*U1735-O1735*V1732-Q1735*V1735</f>
        <v>0.94441693681686978</v>
      </c>
      <c r="AA1735" s="40">
        <f t="shared" ref="AA1735" si="5671">(N1735*V1732+O1735*U1732+P1735*V1735+Q1735*U1735)</f>
        <v>0</v>
      </c>
      <c r="AB1735" s="8"/>
      <c r="AC1735" s="37">
        <v>0</v>
      </c>
      <c r="AD1735" s="40">
        <f>-1/($AD$8*$B1732)</f>
        <v>-0.1628931451612903</v>
      </c>
      <c r="AE1735" s="39">
        <v>1</v>
      </c>
      <c r="AF1735" s="40">
        <v>0</v>
      </c>
      <c r="AH1735" s="37">
        <f>X1735*AC1732+Z1735*AC1735-Y1735*AD1732-AA1735*AD1735</f>
        <v>0</v>
      </c>
      <c r="AI1735" s="41">
        <f>(X1735*AD1732+Y1735*AC1732+Z1735*AD1735+AA1735*AC1735)</f>
        <v>-0.3740790181708159</v>
      </c>
      <c r="AJ1735" s="39">
        <f>X1735*AE1732+Z1735*AE1735-Y1735*AF1732-AA1735*AF1735</f>
        <v>0.94441693681686978</v>
      </c>
      <c r="AK1735" s="40">
        <f>(X1735*AF1732+Y1735*AE1732+Z1735*AF1735+AA1735*AE1735)</f>
        <v>0</v>
      </c>
      <c r="AL1735" s="8"/>
      <c r="AM1735" s="54">
        <f t="shared" ref="AM1735" si="5672">(180/PI())*ATAN(-1*(($AH1723*AI1732+AK1732+$AH$8*AI1735+AK1735)/($AH$8*AH1732+AJ1732+$AH$8*AH1735+AJ1735)))</f>
        <v>21.964118342888817</v>
      </c>
      <c r="AO1735" s="151">
        <f t="shared" ref="AO1735" si="5673">20*LOG(((($AH$8*AH1732+AJ1732-$AH$8*AH1735-AJ1735)^2+($AH$8*AI1732+AK1732-$AH$8*AI1735-AK1735)^2)/(($AH$8*AH1732+AJ1732+$AH$8*AH1735+AJ1735)^2+($AH$8*AI1732+AK1732+$AH$8*AI1735+AK1735)^2))^0.5)</f>
        <v>-35.46060434133571</v>
      </c>
      <c r="AP1735" s="149"/>
      <c r="AQ1735" s="44"/>
      <c r="AR1735" s="44"/>
      <c r="AS1735" s="44"/>
      <c r="AT1735" s="44"/>
    </row>
    <row r="1736" spans="2:46" ht="18.649999999999999" customHeight="1">
      <c r="AO1736" s="48"/>
    </row>
    <row r="1737" spans="2:46" ht="18.649999999999999" customHeight="1" thickBot="1">
      <c r="E1737" s="29" t="s">
        <v>9</v>
      </c>
      <c r="J1737" s="29" t="s">
        <v>10</v>
      </c>
      <c r="O1737" s="29" t="s">
        <v>11</v>
      </c>
      <c r="T1737" s="29" t="s">
        <v>12</v>
      </c>
      <c r="Y1737" s="29" t="s">
        <v>13</v>
      </c>
      <c r="AD1737" s="29" t="s">
        <v>12</v>
      </c>
      <c r="AI1737" s="29" t="s">
        <v>81</v>
      </c>
    </row>
    <row r="1738" spans="2:46" ht="18.649999999999999" customHeight="1" thickBot="1">
      <c r="B1738" s="28"/>
      <c r="D1738" s="227" t="s">
        <v>70</v>
      </c>
      <c r="E1738" s="228"/>
      <c r="F1738" s="229" t="s">
        <v>71</v>
      </c>
      <c r="G1738" s="230"/>
      <c r="H1738" s="203"/>
      <c r="I1738" s="231" t="s">
        <v>15</v>
      </c>
      <c r="J1738" s="232"/>
      <c r="K1738" s="233" t="s">
        <v>16</v>
      </c>
      <c r="L1738" s="234"/>
      <c r="M1738" s="30"/>
      <c r="N1738" s="231" t="s">
        <v>72</v>
      </c>
      <c r="O1738" s="232"/>
      <c r="P1738" s="233" t="s">
        <v>73</v>
      </c>
      <c r="Q1738" s="234"/>
      <c r="R1738" s="30"/>
      <c r="S1738" s="227" t="s">
        <v>74</v>
      </c>
      <c r="T1738" s="228"/>
      <c r="U1738" s="229" t="s">
        <v>75</v>
      </c>
      <c r="V1738" s="230"/>
      <c r="W1738" s="8"/>
      <c r="X1738" s="231" t="s">
        <v>76</v>
      </c>
      <c r="Y1738" s="232"/>
      <c r="Z1738" s="233" t="s">
        <v>77</v>
      </c>
      <c r="AA1738" s="234"/>
      <c r="AB1738" s="8"/>
      <c r="AC1738" s="231" t="s">
        <v>78</v>
      </c>
      <c r="AD1738" s="232"/>
      <c r="AE1738" s="233" t="s">
        <v>17</v>
      </c>
      <c r="AF1738" s="234"/>
      <c r="AG1738" s="8"/>
      <c r="AH1738" s="231" t="s">
        <v>79</v>
      </c>
      <c r="AI1738" s="232"/>
      <c r="AJ1738" s="233" t="s">
        <v>80</v>
      </c>
      <c r="AK1738" s="234"/>
      <c r="AL1738" s="8"/>
      <c r="AM1738" s="35" t="s">
        <v>82</v>
      </c>
      <c r="AO1738" s="147" t="s">
        <v>83</v>
      </c>
      <c r="AP1738" s="4"/>
      <c r="AQ1738" s="44"/>
      <c r="AR1738" s="44"/>
      <c r="AS1738" s="44"/>
      <c r="AT1738" s="44"/>
    </row>
    <row r="1739" spans="2:46" ht="18.649999999999999" customHeight="1" thickTop="1" thickBot="1">
      <c r="B1739" s="55">
        <v>4.9800000000000004</v>
      </c>
      <c r="D1739" s="37">
        <v>1</v>
      </c>
      <c r="E1739" s="38">
        <v>0</v>
      </c>
      <c r="F1739" s="39">
        <v>0</v>
      </c>
      <c r="G1739" s="40">
        <f t="shared" ref="G1739" si="5674">-1/($E$8*$B1739)</f>
        <v>-0.12834939759036143</v>
      </c>
      <c r="I1739" s="37">
        <v>1</v>
      </c>
      <c r="J1739" s="41">
        <v>0</v>
      </c>
      <c r="K1739" s="39">
        <v>0</v>
      </c>
      <c r="L1739" s="40">
        <v>0</v>
      </c>
      <c r="N1739" s="37">
        <f t="shared" ref="N1739" si="5675">D1739*I1739+F1739*I1742-E1739*J1739-G1739*J1742</f>
        <v>0.97184781148796873</v>
      </c>
      <c r="O1739" s="41">
        <f t="shared" ref="O1739" si="5676">(D1739*J1739+E1739*I1739+F1739*J1742+G1739*I1742)</f>
        <v>0</v>
      </c>
      <c r="P1739" s="39">
        <f t="shared" ref="P1739" si="5677">D1739*K1739+F1739*K1742-E1739*L1739-G1739*L1742</f>
        <v>0</v>
      </c>
      <c r="Q1739" s="40">
        <f t="shared" ref="Q1739" si="5678">(D1739*L1739+E1739*K1739+F1739*L1742+G1739*K1742)</f>
        <v>-0.12834939759036143</v>
      </c>
      <c r="S1739" s="37">
        <v>1</v>
      </c>
      <c r="T1739" s="38">
        <v>0</v>
      </c>
      <c r="U1739" s="39">
        <v>0</v>
      </c>
      <c r="V1739" s="40">
        <f t="shared" ref="V1739" si="5679">-1/($T$8*$B1739)</f>
        <v>-0.25136144578313246</v>
      </c>
      <c r="X1739" s="37">
        <f t="shared" ref="X1739" si="5680">N1739*S1739+P1739*S1742-O1739*T1739-Q1739*T1742</f>
        <v>0.97184781148796873</v>
      </c>
      <c r="Y1739" s="41">
        <f t="shared" ref="Y1739" si="5681">(N1739*T1739+O1739*S1739+P1739*T1742+Q1739*S1742)</f>
        <v>0</v>
      </c>
      <c r="Z1739" s="39">
        <f t="shared" ref="Z1739" si="5682">N1739*U1739+P1739*U1742-O1739*V1739-Q1739*V1742</f>
        <v>0</v>
      </c>
      <c r="AA1739" s="40">
        <f t="shared" ref="AA1739" si="5683">(N1739*V1739+O1739*U1739+P1739*V1742+Q1739*U1742)</f>
        <v>-0.37263446856715043</v>
      </c>
      <c r="AB1739" s="8"/>
      <c r="AC1739" s="37">
        <v>1</v>
      </c>
      <c r="AD1739" s="38">
        <v>0</v>
      </c>
      <c r="AE1739" s="39">
        <v>0</v>
      </c>
      <c r="AF1739" s="40">
        <v>0</v>
      </c>
      <c r="AH1739" s="37">
        <f>X1739*AC1739+Z1739*AC1742-Y1739*AD1739-AA1739*AD1742</f>
        <v>0.91139198440386648</v>
      </c>
      <c r="AI1739" s="41">
        <f>(X1739*AD1739+Y1739*AC1739+Z1739*AD1742+AA1739*AC1742)</f>
        <v>0</v>
      </c>
      <c r="AJ1739" s="39">
        <f>X1739*AE1739+Z1739*AE1742-Y1739*AF1739-AA1739*AF1742</f>
        <v>0</v>
      </c>
      <c r="AK1739" s="40">
        <f>(X1739*AF1739+Y1739*AE1739+Z1739*AF1742+AA1739*AE1742)</f>
        <v>-0.37263446856715043</v>
      </c>
      <c r="AL1739" s="8"/>
      <c r="AM1739" s="43">
        <f t="shared" ref="AM1739" si="5684">20*LOG((2*$AH$8)/(($AH$8*AH1739+AJ1739+$AH$8*AH1742+AJ1742)^2+($AH$8*AI1739+AK1739+$AH$8*AI1742+AK1742)^2)^0.5)</f>
        <v>-1.2164307496804385E-3</v>
      </c>
      <c r="AO1739" s="148">
        <f t="shared" ref="AO1739" si="5685">((AH1739^2+AI1739^2)/(AH1742^2+AI1742^2))^0.5</f>
        <v>2.4458076179040549</v>
      </c>
      <c r="AP1739" s="4"/>
      <c r="AQ1739" s="44"/>
      <c r="AR1739" s="44"/>
      <c r="AS1739" s="44"/>
      <c r="AT1739" s="44"/>
    </row>
    <row r="1740" spans="2:46" ht="18.649999999999999" customHeight="1" thickBot="1">
      <c r="D1740" s="45"/>
      <c r="G1740" s="46"/>
      <c r="I1740" s="45"/>
      <c r="L1740" s="46"/>
      <c r="N1740" s="45"/>
      <c r="Q1740" s="46"/>
      <c r="S1740" s="45"/>
      <c r="V1740" s="46"/>
      <c r="X1740" s="45"/>
      <c r="AA1740" s="46"/>
      <c r="AC1740" s="45"/>
      <c r="AF1740" s="46"/>
      <c r="AH1740" s="45"/>
      <c r="AK1740" s="46"/>
      <c r="AO1740" s="149"/>
      <c r="AP1740" s="149"/>
      <c r="AQ1740" s="44"/>
      <c r="AR1740" s="44"/>
      <c r="AS1740" s="44"/>
      <c r="AT1740" s="44"/>
    </row>
    <row r="1741" spans="2:46" ht="18.649999999999999" customHeight="1" thickBot="1">
      <c r="D1741" s="227" t="s">
        <v>70</v>
      </c>
      <c r="E1741" s="228"/>
      <c r="F1741" s="229" t="s">
        <v>71</v>
      </c>
      <c r="G1741" s="230"/>
      <c r="H1741" s="203"/>
      <c r="I1741" s="231" t="s">
        <v>15</v>
      </c>
      <c r="J1741" s="232"/>
      <c r="K1741" s="233" t="s">
        <v>16</v>
      </c>
      <c r="L1741" s="234"/>
      <c r="M1741" s="30"/>
      <c r="N1741" s="231" t="s">
        <v>72</v>
      </c>
      <c r="O1741" s="232"/>
      <c r="P1741" s="233" t="s">
        <v>73</v>
      </c>
      <c r="Q1741" s="234"/>
      <c r="R1741" s="30"/>
      <c r="S1741" s="227" t="s">
        <v>74</v>
      </c>
      <c r="T1741" s="228"/>
      <c r="U1741" s="229" t="s">
        <v>75</v>
      </c>
      <c r="V1741" s="230"/>
      <c r="W1741" s="8"/>
      <c r="X1741" s="231" t="s">
        <v>76</v>
      </c>
      <c r="Y1741" s="232"/>
      <c r="Z1741" s="233" t="s">
        <v>77</v>
      </c>
      <c r="AA1741" s="234"/>
      <c r="AB1741" s="8"/>
      <c r="AC1741" s="231" t="s">
        <v>78</v>
      </c>
      <c r="AD1741" s="232"/>
      <c r="AE1741" s="233" t="s">
        <v>17</v>
      </c>
      <c r="AF1741" s="234"/>
      <c r="AG1741" s="8"/>
      <c r="AH1741" s="231" t="s">
        <v>79</v>
      </c>
      <c r="AI1741" s="232"/>
      <c r="AJ1741" s="233" t="s">
        <v>80</v>
      </c>
      <c r="AK1741" s="234"/>
      <c r="AL1741" s="8"/>
      <c r="AM1741" s="52" t="s">
        <v>84</v>
      </c>
      <c r="AO1741" s="150" t="s">
        <v>85</v>
      </c>
      <c r="AP1741" s="149"/>
      <c r="AQ1741" s="44"/>
      <c r="AR1741" s="44"/>
      <c r="AS1741" s="44"/>
      <c r="AT1741" s="44"/>
    </row>
    <row r="1742" spans="2:46" ht="18.649999999999999" customHeight="1" thickTop="1" thickBot="1">
      <c r="D1742" s="37">
        <v>0</v>
      </c>
      <c r="E1742" s="41">
        <v>0</v>
      </c>
      <c r="F1742" s="39">
        <v>1</v>
      </c>
      <c r="G1742" s="40">
        <v>0</v>
      </c>
      <c r="I1742" s="37">
        <v>0</v>
      </c>
      <c r="J1742" s="41">
        <f t="shared" ref="J1742" si="5686">IF(0=(1-$J$8*$K$8*$B1739^2),10^14,$B1739*$K$8/(1-$J$8*$K$8*$B1739^2))</f>
        <v>-0.21934024655013612</v>
      </c>
      <c r="K1742" s="39">
        <v>1</v>
      </c>
      <c r="L1742" s="40">
        <v>0</v>
      </c>
      <c r="N1742" s="37">
        <f t="shared" ref="N1742" si="5687">D1742*I1739+F1742*I1742-E1742*J1739-G1742*J1742</f>
        <v>0</v>
      </c>
      <c r="O1742" s="41">
        <f t="shared" ref="O1742" si="5688">(D1742*J1739+E1742*I1739+F1742*J1742+G1742*I1742)</f>
        <v>-0.21934024655013612</v>
      </c>
      <c r="P1742" s="39">
        <f t="shared" ref="P1742" si="5689">D1742*K1739+F1742*K1742-E1742*L1739-G1742*L1742</f>
        <v>1</v>
      </c>
      <c r="Q1742" s="40">
        <f t="shared" ref="Q1742" si="5690">(D1742*L1739+E1742*K1739+F1742*L1742+G1742*K1742)</f>
        <v>0</v>
      </c>
      <c r="S1742" s="37">
        <v>0</v>
      </c>
      <c r="T1742" s="41">
        <v>0</v>
      </c>
      <c r="U1742" s="39">
        <v>1</v>
      </c>
      <c r="V1742" s="40">
        <v>0</v>
      </c>
      <c r="X1742" s="37">
        <f t="shared" ref="X1742" si="5691">N1742*S1739+P1742*S1742-O1742*T1739-Q1742*T1742</f>
        <v>0</v>
      </c>
      <c r="Y1742" s="41">
        <f t="shared" ref="Y1742" si="5692">(N1742*T1739+O1742*S1739+P1742*T1742+Q1742*S1742)</f>
        <v>-0.21934024655013612</v>
      </c>
      <c r="Z1742" s="39">
        <f t="shared" ref="Z1742" si="5693">N1742*U1739+P1742*U1742-O1742*V1739-Q1742*V1742</f>
        <v>0.94486631850872904</v>
      </c>
      <c r="AA1742" s="40">
        <f t="shared" ref="AA1742" si="5694">(N1742*V1739+O1742*U1739+P1742*V1742+Q1742*U1742)</f>
        <v>0</v>
      </c>
      <c r="AB1742" s="8"/>
      <c r="AC1742" s="37">
        <v>0</v>
      </c>
      <c r="AD1742" s="40">
        <f>-1/($AD$8*$B1739)</f>
        <v>-0.16223895582329315</v>
      </c>
      <c r="AE1742" s="39">
        <v>1</v>
      </c>
      <c r="AF1742" s="40">
        <v>0</v>
      </c>
      <c r="AH1742" s="37">
        <f>X1742*AC1739+Z1742*AC1742-Y1742*AD1739-AA1742*AD1742</f>
        <v>0</v>
      </c>
      <c r="AI1742" s="41">
        <f>(X1742*AD1739+Y1742*AC1739+Z1742*AD1742+AA1742*AC1742)</f>
        <v>-0.37263437145759143</v>
      </c>
      <c r="AJ1742" s="39">
        <f>X1742*AE1739+Z1742*AE1742-Y1742*AF1739-AA1742*AF1742</f>
        <v>0.94486631850872904</v>
      </c>
      <c r="AK1742" s="40">
        <f>(X1742*AF1739+Y1742*AE1739+Z1742*AF1742+AA1742*AE1742)</f>
        <v>0</v>
      </c>
      <c r="AL1742" s="8"/>
      <c r="AM1742" s="54">
        <f t="shared" ref="AM1742" si="5695">(180/PI())*ATAN(-1*(($AH1730*AI1739+AK1739+$AH$8*AI1742+AK1742)/($AH$8*AH1739+AJ1739+$AH$8*AH1742+AJ1742)))</f>
        <v>21.874958959207131</v>
      </c>
      <c r="AO1742" s="151">
        <f t="shared" ref="AO1742" si="5696">20*LOG(((($AH$8*AH1739+AJ1739-$AH$8*AH1742-AJ1742)^2+($AH$8*AI1739+AK1739-$AH$8*AI1742-AK1742)^2)/(($AH$8*AH1739+AJ1739+$AH$8*AH1742+AJ1742)^2+($AH$8*AI1739+AK1739+$AH$8*AI1742+AK1742)^2))^0.5)</f>
        <v>-35.527577414455294</v>
      </c>
      <c r="AP1742" s="149"/>
      <c r="AQ1742" s="44"/>
      <c r="AR1742" s="44"/>
      <c r="AS1742" s="44"/>
      <c r="AT1742" s="44"/>
    </row>
    <row r="1743" spans="2:46" ht="18.649999999999999" customHeight="1">
      <c r="AO1743" s="48"/>
    </row>
    <row r="1744" spans="2:46" ht="18.649999999999999" customHeight="1" thickBot="1">
      <c r="E1744" s="29" t="s">
        <v>9</v>
      </c>
      <c r="J1744" s="29" t="s">
        <v>10</v>
      </c>
      <c r="O1744" s="29" t="s">
        <v>11</v>
      </c>
      <c r="T1744" s="29" t="s">
        <v>12</v>
      </c>
      <c r="Y1744" s="29" t="s">
        <v>13</v>
      </c>
      <c r="AD1744" s="29" t="s">
        <v>12</v>
      </c>
      <c r="AI1744" s="29" t="s">
        <v>81</v>
      </c>
    </row>
    <row r="1745" spans="2:46" ht="18.649999999999999" customHeight="1" thickBot="1">
      <c r="B1745" s="28"/>
      <c r="D1745" s="227" t="s">
        <v>70</v>
      </c>
      <c r="E1745" s="228"/>
      <c r="F1745" s="229" t="s">
        <v>71</v>
      </c>
      <c r="G1745" s="230"/>
      <c r="H1745" s="203"/>
      <c r="I1745" s="231" t="s">
        <v>15</v>
      </c>
      <c r="J1745" s="232"/>
      <c r="K1745" s="233" t="s">
        <v>16</v>
      </c>
      <c r="L1745" s="234"/>
      <c r="M1745" s="30"/>
      <c r="N1745" s="231" t="s">
        <v>72</v>
      </c>
      <c r="O1745" s="232"/>
      <c r="P1745" s="233" t="s">
        <v>73</v>
      </c>
      <c r="Q1745" s="234"/>
      <c r="R1745" s="30"/>
      <c r="S1745" s="227" t="s">
        <v>74</v>
      </c>
      <c r="T1745" s="228"/>
      <c r="U1745" s="229" t="s">
        <v>75</v>
      </c>
      <c r="V1745" s="230"/>
      <c r="W1745" s="8"/>
      <c r="X1745" s="231" t="s">
        <v>76</v>
      </c>
      <c r="Y1745" s="232"/>
      <c r="Z1745" s="233" t="s">
        <v>77</v>
      </c>
      <c r="AA1745" s="234"/>
      <c r="AB1745" s="8"/>
      <c r="AC1745" s="231" t="s">
        <v>78</v>
      </c>
      <c r="AD1745" s="232"/>
      <c r="AE1745" s="233" t="s">
        <v>17</v>
      </c>
      <c r="AF1745" s="234"/>
      <c r="AG1745" s="8"/>
      <c r="AH1745" s="231" t="s">
        <v>79</v>
      </c>
      <c r="AI1745" s="232"/>
      <c r="AJ1745" s="233" t="s">
        <v>80</v>
      </c>
      <c r="AK1745" s="234"/>
      <c r="AL1745" s="8"/>
      <c r="AM1745" s="35" t="s">
        <v>82</v>
      </c>
      <c r="AO1745" s="147" t="s">
        <v>83</v>
      </c>
      <c r="AP1745" s="4"/>
      <c r="AQ1745" s="44"/>
      <c r="AR1745" s="44"/>
      <c r="AS1745" s="44"/>
      <c r="AT1745" s="44"/>
    </row>
    <row r="1746" spans="2:46" ht="18.649999999999999" customHeight="1" thickTop="1" thickBot="1">
      <c r="B1746" s="55">
        <v>5</v>
      </c>
      <c r="D1746" s="37">
        <v>1</v>
      </c>
      <c r="E1746" s="38">
        <v>0</v>
      </c>
      <c r="F1746" s="39">
        <v>0</v>
      </c>
      <c r="G1746" s="40">
        <f t="shared" ref="G1746" si="5697">-1/($E$8*$B1746)</f>
        <v>-0.12783599999999998</v>
      </c>
      <c r="I1746" s="37">
        <v>1</v>
      </c>
      <c r="J1746" s="41">
        <v>0</v>
      </c>
      <c r="K1746" s="39">
        <v>0</v>
      </c>
      <c r="L1746" s="40">
        <v>0</v>
      </c>
      <c r="N1746" s="37">
        <f t="shared" ref="N1746" si="5698">D1746*I1746+F1746*I1749-E1746*J1746-G1746*J1749</f>
        <v>0.97207449404617086</v>
      </c>
      <c r="O1746" s="41">
        <f t="shared" ref="O1746" si="5699">(D1746*J1746+E1746*I1746+F1746*J1749+G1746*I1749)</f>
        <v>0</v>
      </c>
      <c r="P1746" s="39">
        <f t="shared" ref="P1746" si="5700">D1746*K1746+F1746*K1749-E1746*L1746-G1746*L1749</f>
        <v>0</v>
      </c>
      <c r="Q1746" s="40">
        <f t="shared" ref="Q1746" si="5701">(D1746*L1746+E1746*K1746+F1746*L1749+G1746*K1749)</f>
        <v>-0.12783599999999998</v>
      </c>
      <c r="S1746" s="37">
        <v>1</v>
      </c>
      <c r="T1746" s="38">
        <v>0</v>
      </c>
      <c r="U1746" s="39">
        <v>0</v>
      </c>
      <c r="V1746" s="40">
        <f t="shared" ref="V1746" si="5702">-1/($T$8*$B1746)</f>
        <v>-0.25035599999999997</v>
      </c>
      <c r="X1746" s="37">
        <f t="shared" ref="X1746" si="5703">N1746*S1746+P1746*S1749-O1746*T1746-Q1746*T1749</f>
        <v>0.97207449404617086</v>
      </c>
      <c r="Y1746" s="41">
        <f t="shared" ref="Y1746" si="5704">(N1746*T1746+O1746*S1746+P1746*T1749+Q1746*S1749)</f>
        <v>0</v>
      </c>
      <c r="Z1746" s="39">
        <f t="shared" ref="Z1746" si="5705">N1746*U1746+P1746*U1749-O1746*V1746-Q1746*V1749</f>
        <v>0</v>
      </c>
      <c r="AA1746" s="40">
        <f t="shared" ref="AA1746" si="5706">(N1746*V1746+O1746*U1746+P1746*V1749+Q1746*U1749)</f>
        <v>-0.37120068203142309</v>
      </c>
      <c r="AB1746" s="8"/>
      <c r="AC1746" s="37">
        <v>1</v>
      </c>
      <c r="AD1746" s="38">
        <v>0</v>
      </c>
      <c r="AE1746" s="39">
        <v>0</v>
      </c>
      <c r="AF1746" s="40">
        <v>0</v>
      </c>
      <c r="AH1746" s="37">
        <f>X1746*AC1746+Z1746*AC1749-Y1746*AD1746-AA1746*AD1749</f>
        <v>0.9120921758367132</v>
      </c>
      <c r="AI1746" s="41">
        <f>(X1746*AD1746+Y1746*AC1746+Z1746*AD1749+AA1746*AC1749)</f>
        <v>0</v>
      </c>
      <c r="AJ1746" s="39">
        <f>X1746*AE1746+Z1746*AE1749-Y1746*AF1746-AA1746*AF1749</f>
        <v>0</v>
      </c>
      <c r="AK1746" s="40">
        <f>(X1746*AF1746+Y1746*AE1746+Z1746*AF1749+AA1746*AE1749)</f>
        <v>-0.37120068203142309</v>
      </c>
      <c r="AL1746" s="8"/>
      <c r="AM1746" s="43">
        <f t="shared" ref="AM1746" si="5707">20*LOG((2*$AH$8)/(($AH$8*AH1746+AJ1746+$AH$8*AH1749+AJ1749)^2+($AH$8*AI1746+AK1746+$AH$8*AI1749+AK1749)^2)^0.5)</f>
        <v>-1.1978805462167831E-3</v>
      </c>
      <c r="AO1746" s="148">
        <f t="shared" ref="AO1746" si="5708">((AH1746^2+AI1746^2)/(AH1749^2+AI1749^2))^0.5</f>
        <v>2.4571409906604251</v>
      </c>
      <c r="AP1746" s="4"/>
      <c r="AQ1746" s="44"/>
      <c r="AR1746" s="44"/>
      <c r="AS1746" s="44"/>
      <c r="AT1746" s="44"/>
    </row>
    <row r="1747" spans="2:46" ht="18.649999999999999" customHeight="1" thickBot="1">
      <c r="D1747" s="45"/>
      <c r="G1747" s="46"/>
      <c r="I1747" s="45"/>
      <c r="L1747" s="46"/>
      <c r="N1747" s="45"/>
      <c r="Q1747" s="46"/>
      <c r="S1747" s="45"/>
      <c r="V1747" s="46"/>
      <c r="X1747" s="45"/>
      <c r="AA1747" s="46"/>
      <c r="AC1747" s="45"/>
      <c r="AF1747" s="46"/>
      <c r="AH1747" s="45"/>
      <c r="AK1747" s="46"/>
      <c r="AO1747" s="149"/>
      <c r="AP1747" s="149"/>
      <c r="AQ1747" s="44"/>
      <c r="AR1747" s="44"/>
      <c r="AS1747" s="44"/>
      <c r="AT1747" s="44"/>
    </row>
    <row r="1748" spans="2:46" ht="18.649999999999999" customHeight="1" thickBot="1">
      <c r="D1748" s="227" t="s">
        <v>70</v>
      </c>
      <c r="E1748" s="228"/>
      <c r="F1748" s="229" t="s">
        <v>71</v>
      </c>
      <c r="G1748" s="230"/>
      <c r="H1748" s="203"/>
      <c r="I1748" s="231" t="s">
        <v>15</v>
      </c>
      <c r="J1748" s="232"/>
      <c r="K1748" s="233" t="s">
        <v>16</v>
      </c>
      <c r="L1748" s="234"/>
      <c r="M1748" s="30"/>
      <c r="N1748" s="231" t="s">
        <v>72</v>
      </c>
      <c r="O1748" s="232"/>
      <c r="P1748" s="233" t="s">
        <v>73</v>
      </c>
      <c r="Q1748" s="234"/>
      <c r="R1748" s="30"/>
      <c r="S1748" s="227" t="s">
        <v>74</v>
      </c>
      <c r="T1748" s="228"/>
      <c r="U1748" s="229" t="s">
        <v>75</v>
      </c>
      <c r="V1748" s="230"/>
      <c r="W1748" s="8"/>
      <c r="X1748" s="231" t="s">
        <v>76</v>
      </c>
      <c r="Y1748" s="232"/>
      <c r="Z1748" s="233" t="s">
        <v>77</v>
      </c>
      <c r="AA1748" s="234"/>
      <c r="AB1748" s="8"/>
      <c r="AC1748" s="231" t="s">
        <v>78</v>
      </c>
      <c r="AD1748" s="232"/>
      <c r="AE1748" s="233" t="s">
        <v>17</v>
      </c>
      <c r="AF1748" s="234"/>
      <c r="AG1748" s="8"/>
      <c r="AH1748" s="231" t="s">
        <v>79</v>
      </c>
      <c r="AI1748" s="232"/>
      <c r="AJ1748" s="233" t="s">
        <v>80</v>
      </c>
      <c r="AK1748" s="234"/>
      <c r="AL1748" s="8"/>
      <c r="AM1748" s="52" t="s">
        <v>84</v>
      </c>
      <c r="AO1748" s="150" t="s">
        <v>85</v>
      </c>
      <c r="AP1748" s="149"/>
      <c r="AQ1748" s="44"/>
      <c r="AR1748" s="44"/>
      <c r="AS1748" s="44"/>
      <c r="AT1748" s="44"/>
    </row>
    <row r="1749" spans="2:46" ht="18.649999999999999" customHeight="1" thickTop="1" thickBot="1">
      <c r="D1749" s="37">
        <v>0</v>
      </c>
      <c r="E1749" s="41">
        <v>0</v>
      </c>
      <c r="F1749" s="39">
        <v>1</v>
      </c>
      <c r="G1749" s="40">
        <v>0</v>
      </c>
      <c r="I1749" s="37">
        <v>0</v>
      </c>
      <c r="J1749" s="41">
        <f t="shared" ref="J1749" si="5709">IF(0=(1-$J$8*$K$8*$B1746^2),10^14,$B1746*$K$8/(1-$J$8*$K$8*$B1746^2))</f>
        <v>-0.21844790163826408</v>
      </c>
      <c r="K1749" s="39">
        <v>1</v>
      </c>
      <c r="L1749" s="40">
        <v>0</v>
      </c>
      <c r="N1749" s="37">
        <f t="shared" ref="N1749" si="5710">D1749*I1746+F1749*I1749-E1749*J1746-G1749*J1749</f>
        <v>0</v>
      </c>
      <c r="O1749" s="41">
        <f t="shared" ref="O1749" si="5711">(D1749*J1746+E1749*I1746+F1749*J1749+G1749*I1749)</f>
        <v>-0.21844790163826408</v>
      </c>
      <c r="P1749" s="39">
        <f t="shared" ref="P1749" si="5712">D1749*K1746+F1749*K1749-E1749*L1746-G1749*L1749</f>
        <v>1</v>
      </c>
      <c r="Q1749" s="40">
        <f t="shared" ref="Q1749" si="5713">(D1749*L1746+E1749*K1746+F1749*L1749+G1749*K1749)</f>
        <v>0</v>
      </c>
      <c r="S1749" s="37">
        <v>0</v>
      </c>
      <c r="T1749" s="41">
        <v>0</v>
      </c>
      <c r="U1749" s="39">
        <v>1</v>
      </c>
      <c r="V1749" s="40">
        <v>0</v>
      </c>
      <c r="X1749" s="37">
        <f t="shared" ref="X1749" si="5714">N1749*S1746+P1749*S1749-O1749*T1746-Q1749*T1749</f>
        <v>0</v>
      </c>
      <c r="Y1749" s="41">
        <f t="shared" ref="Y1749" si="5715">(N1749*T1746+O1749*S1746+P1749*T1749+Q1749*S1749)</f>
        <v>-0.21844790163826408</v>
      </c>
      <c r="Z1749" s="39">
        <f t="shared" ref="Z1749" si="5716">N1749*U1746+P1749*U1749-O1749*V1746-Q1749*V1749</f>
        <v>0.94531025713745076</v>
      </c>
      <c r="AA1749" s="40">
        <f t="shared" ref="AA1749" si="5717">(N1749*V1746+O1749*U1746+P1749*V1749+Q1749*U1749)</f>
        <v>0</v>
      </c>
      <c r="AB1749" s="8"/>
      <c r="AC1749" s="37">
        <v>0</v>
      </c>
      <c r="AD1749" s="40">
        <f>-1/($AD$8*$B1746)</f>
        <v>-0.16158999999999998</v>
      </c>
      <c r="AE1749" s="39">
        <v>1</v>
      </c>
      <c r="AF1749" s="40">
        <v>0</v>
      </c>
      <c r="AH1749" s="37">
        <f>X1749*AC1746+Z1749*AC1749-Y1749*AD1746-AA1749*AD1749</f>
        <v>0</v>
      </c>
      <c r="AI1749" s="41">
        <f>(X1749*AD1746+Y1749*AC1746+Z1749*AD1749+AA1749*AC1749)</f>
        <v>-0.37120058608910472</v>
      </c>
      <c r="AJ1749" s="39">
        <f>X1749*AE1746+Z1749*AE1749-Y1749*AF1746-AA1749*AF1749</f>
        <v>0.94531025713745076</v>
      </c>
      <c r="AK1749" s="40">
        <f>(X1749*AF1746+Y1749*AE1746+Z1749*AF1749+AA1749*AE1749)</f>
        <v>0</v>
      </c>
      <c r="AL1749" s="8"/>
      <c r="AM1749" s="54">
        <f t="shared" ref="AM1749" si="5718">(180/PI())*ATAN(-1*(($AH1737*AI1746+AK1746+$AH$8*AI1749+AK1749)/($AH$8*AH1746+AJ1746+$AH$8*AH1749+AJ1749)))</f>
        <v>21.786524001221416</v>
      </c>
      <c r="AO1749" s="151">
        <f t="shared" ref="AO1749" si="5719">20*LOG(((($AH$8*AH1746+AJ1746-$AH$8*AH1749-AJ1749)^2+($AH$8*AI1746+AK1746-$AH$8*AI1749-AK1749)^2)/(($AH$8*AH1746+AJ1746+$AH$8*AH1749+AJ1749)^2+($AH$8*AI1746+AK1746+$AH$8*AI1749+AK1749)^2))^0.5)</f>
        <v>-35.594306919963181</v>
      </c>
      <c r="AP1749" s="149"/>
      <c r="AQ1749" s="44"/>
      <c r="AR1749" s="44"/>
      <c r="AS1749" s="44"/>
      <c r="AT1749" s="44"/>
    </row>
    <row r="1750" spans="2:46" ht="18.649999999999999" customHeight="1">
      <c r="AO1750" s="48"/>
    </row>
    <row r="1751" spans="2:46" ht="18.649999999999999" customHeight="1" thickBot="1">
      <c r="E1751" s="29" t="s">
        <v>9</v>
      </c>
      <c r="J1751" s="29" t="s">
        <v>10</v>
      </c>
      <c r="O1751" s="29" t="s">
        <v>11</v>
      </c>
      <c r="T1751" s="29" t="s">
        <v>12</v>
      </c>
      <c r="Y1751" s="29" t="s">
        <v>13</v>
      </c>
      <c r="AD1751" s="29" t="s">
        <v>12</v>
      </c>
      <c r="AI1751" s="29" t="s">
        <v>81</v>
      </c>
    </row>
    <row r="1752" spans="2:46" ht="18.649999999999999" customHeight="1" thickBot="1">
      <c r="B1752" s="28"/>
      <c r="D1752" s="227" t="s">
        <v>70</v>
      </c>
      <c r="E1752" s="228"/>
      <c r="F1752" s="229" t="s">
        <v>71</v>
      </c>
      <c r="G1752" s="230"/>
      <c r="H1752" s="203"/>
      <c r="I1752" s="231" t="s">
        <v>15</v>
      </c>
      <c r="J1752" s="232"/>
      <c r="K1752" s="233" t="s">
        <v>16</v>
      </c>
      <c r="L1752" s="234"/>
      <c r="M1752" s="30"/>
      <c r="N1752" s="231" t="s">
        <v>72</v>
      </c>
      <c r="O1752" s="232"/>
      <c r="P1752" s="233" t="s">
        <v>73</v>
      </c>
      <c r="Q1752" s="234"/>
      <c r="R1752" s="30"/>
      <c r="S1752" s="227" t="s">
        <v>74</v>
      </c>
      <c r="T1752" s="228"/>
      <c r="U1752" s="229" t="s">
        <v>75</v>
      </c>
      <c r="V1752" s="230"/>
      <c r="W1752" s="8"/>
      <c r="X1752" s="231" t="s">
        <v>76</v>
      </c>
      <c r="Y1752" s="232"/>
      <c r="Z1752" s="233" t="s">
        <v>77</v>
      </c>
      <c r="AA1752" s="234"/>
      <c r="AB1752" s="8"/>
      <c r="AC1752" s="231" t="s">
        <v>78</v>
      </c>
      <c r="AD1752" s="232"/>
      <c r="AE1752" s="233" t="s">
        <v>17</v>
      </c>
      <c r="AF1752" s="234"/>
      <c r="AG1752" s="8"/>
      <c r="AH1752" s="231" t="s">
        <v>79</v>
      </c>
      <c r="AI1752" s="232"/>
      <c r="AJ1752" s="233" t="s">
        <v>80</v>
      </c>
      <c r="AK1752" s="234"/>
      <c r="AL1752" s="8"/>
      <c r="AM1752" s="35" t="s">
        <v>82</v>
      </c>
      <c r="AO1752" s="147" t="s">
        <v>83</v>
      </c>
      <c r="AP1752" s="4"/>
      <c r="AQ1752" s="44"/>
      <c r="AR1752" s="44"/>
      <c r="AS1752" s="44"/>
      <c r="AT1752" s="44"/>
    </row>
    <row r="1753" spans="2:46" ht="18.649999999999999" customHeight="1" thickTop="1" thickBot="1">
      <c r="B1753" s="55">
        <v>5.0199999999999996</v>
      </c>
      <c r="D1753" s="37">
        <v>1</v>
      </c>
      <c r="E1753" s="38">
        <v>0</v>
      </c>
      <c r="F1753" s="39">
        <v>0</v>
      </c>
      <c r="G1753" s="40">
        <f t="shared" ref="G1753" si="5720">-1/($E$8*$B1753)</f>
        <v>-0.12732669322709164</v>
      </c>
      <c r="I1753" s="37">
        <v>1</v>
      </c>
      <c r="J1753" s="41">
        <v>0</v>
      </c>
      <c r="K1753" s="39">
        <v>0</v>
      </c>
      <c r="L1753" s="40">
        <v>0</v>
      </c>
      <c r="N1753" s="37">
        <f t="shared" ref="N1753" si="5721">D1753*I1753+F1753*I1756-E1753*J1753-G1753*J1756</f>
        <v>0.97229844211265182</v>
      </c>
      <c r="O1753" s="41">
        <f t="shared" ref="O1753" si="5722">(D1753*J1753+E1753*I1753+F1753*J1756+G1753*I1756)</f>
        <v>0</v>
      </c>
      <c r="P1753" s="39">
        <f t="shared" ref="P1753" si="5723">D1753*K1753+F1753*K1756-E1753*L1753-G1753*L1756</f>
        <v>0</v>
      </c>
      <c r="Q1753" s="40">
        <f t="shared" ref="Q1753" si="5724">(D1753*L1753+E1753*K1753+F1753*L1756+G1753*K1756)</f>
        <v>-0.12732669322709164</v>
      </c>
      <c r="S1753" s="37">
        <v>1</v>
      </c>
      <c r="T1753" s="38">
        <v>0</v>
      </c>
      <c r="U1753" s="39">
        <v>0</v>
      </c>
      <c r="V1753" s="40">
        <f t="shared" ref="V1753" si="5725">-1/($T$8*$B1753)</f>
        <v>-0.24935856573705176</v>
      </c>
      <c r="X1753" s="37">
        <f t="shared" ref="X1753" si="5726">N1753*S1753+P1753*S1756-O1753*T1753-Q1753*T1756</f>
        <v>0.97229844211265182</v>
      </c>
      <c r="Y1753" s="41">
        <f t="shared" ref="Y1753" si="5727">(N1753*T1753+O1753*S1753+P1753*T1756+Q1753*S1756)</f>
        <v>0</v>
      </c>
      <c r="Z1753" s="39">
        <f t="shared" ref="Z1753" si="5728">N1753*U1753+P1753*U1756-O1753*V1753-Q1753*V1756</f>
        <v>0</v>
      </c>
      <c r="AA1753" s="40">
        <f t="shared" ref="AA1753" si="5729">(N1753*V1753+O1753*U1753+P1753*V1756+Q1753*U1756)</f>
        <v>-0.36977763822067233</v>
      </c>
      <c r="AB1753" s="8"/>
      <c r="AC1753" s="37">
        <v>1</v>
      </c>
      <c r="AD1753" s="38">
        <v>0</v>
      </c>
      <c r="AE1753" s="39">
        <v>0</v>
      </c>
      <c r="AF1753" s="40">
        <v>0</v>
      </c>
      <c r="AH1753" s="37">
        <f>X1753*AC1753+Z1753*AC1756-Y1753*AD1753-AA1753*AD1756</f>
        <v>0.9127841307978326</v>
      </c>
      <c r="AI1753" s="41">
        <f>(X1753*AD1753+Y1753*AC1753+Z1753*AD1756+AA1753*AC1756)</f>
        <v>0</v>
      </c>
      <c r="AJ1753" s="39">
        <f>X1753*AE1753+Z1753*AE1756-Y1753*AF1753-AA1753*AF1756</f>
        <v>0</v>
      </c>
      <c r="AK1753" s="40">
        <f>(X1753*AF1753+Y1753*AE1753+Z1753*AF1756+AA1753*AE1756)</f>
        <v>-0.36977763822067233</v>
      </c>
      <c r="AL1753" s="8"/>
      <c r="AM1753" s="43">
        <f t="shared" ref="AM1753" si="5730">20*LOG((2*$AH$8)/(($AH$8*AH1753+AJ1753+$AH$8*AH1756+AJ1756)^2+($AH$8*AI1753+AK1753+$AH$8*AI1756+AK1756)^2)^0.5)</f>
        <v>-1.1796789925946659E-3</v>
      </c>
      <c r="AO1753" s="148">
        <f t="shared" ref="AO1753" si="5731">((AH1753^2+AI1753^2)/(AH1756^2+AI1756^2))^0.5</f>
        <v>2.468468264293576</v>
      </c>
      <c r="AP1753" s="4"/>
      <c r="AQ1753" s="44"/>
      <c r="AR1753" s="44"/>
      <c r="AS1753" s="44"/>
      <c r="AT1753" s="44"/>
    </row>
    <row r="1754" spans="2:46" ht="18.649999999999999" customHeight="1" thickBot="1">
      <c r="D1754" s="45"/>
      <c r="G1754" s="46"/>
      <c r="I1754" s="45"/>
      <c r="L1754" s="46"/>
      <c r="N1754" s="45"/>
      <c r="Q1754" s="46"/>
      <c r="S1754" s="45"/>
      <c r="V1754" s="46"/>
      <c r="X1754" s="45"/>
      <c r="AA1754" s="46"/>
      <c r="AC1754" s="45"/>
      <c r="AF1754" s="46"/>
      <c r="AH1754" s="45"/>
      <c r="AK1754" s="46"/>
      <c r="AO1754" s="149"/>
      <c r="AP1754" s="149"/>
      <c r="AQ1754" s="44"/>
      <c r="AR1754" s="44"/>
      <c r="AS1754" s="44"/>
      <c r="AT1754" s="44"/>
    </row>
    <row r="1755" spans="2:46" ht="18.649999999999999" customHeight="1" thickBot="1">
      <c r="D1755" s="227" t="s">
        <v>70</v>
      </c>
      <c r="E1755" s="228"/>
      <c r="F1755" s="229" t="s">
        <v>71</v>
      </c>
      <c r="G1755" s="230"/>
      <c r="H1755" s="203"/>
      <c r="I1755" s="231" t="s">
        <v>15</v>
      </c>
      <c r="J1755" s="232"/>
      <c r="K1755" s="233" t="s">
        <v>16</v>
      </c>
      <c r="L1755" s="234"/>
      <c r="M1755" s="30"/>
      <c r="N1755" s="231" t="s">
        <v>72</v>
      </c>
      <c r="O1755" s="232"/>
      <c r="P1755" s="233" t="s">
        <v>73</v>
      </c>
      <c r="Q1755" s="234"/>
      <c r="R1755" s="30"/>
      <c r="S1755" s="227" t="s">
        <v>74</v>
      </c>
      <c r="T1755" s="228"/>
      <c r="U1755" s="229" t="s">
        <v>75</v>
      </c>
      <c r="V1755" s="230"/>
      <c r="W1755" s="8"/>
      <c r="X1755" s="231" t="s">
        <v>76</v>
      </c>
      <c r="Y1755" s="232"/>
      <c r="Z1755" s="233" t="s">
        <v>77</v>
      </c>
      <c r="AA1755" s="234"/>
      <c r="AB1755" s="8"/>
      <c r="AC1755" s="231" t="s">
        <v>78</v>
      </c>
      <c r="AD1755" s="232"/>
      <c r="AE1755" s="233" t="s">
        <v>17</v>
      </c>
      <c r="AF1755" s="234"/>
      <c r="AG1755" s="8"/>
      <c r="AH1755" s="231" t="s">
        <v>79</v>
      </c>
      <c r="AI1755" s="232"/>
      <c r="AJ1755" s="233" t="s">
        <v>80</v>
      </c>
      <c r="AK1755" s="234"/>
      <c r="AL1755" s="8"/>
      <c r="AM1755" s="52" t="s">
        <v>84</v>
      </c>
      <c r="AO1755" s="150" t="s">
        <v>85</v>
      </c>
      <c r="AP1755" s="149"/>
      <c r="AQ1755" s="44"/>
      <c r="AR1755" s="44"/>
      <c r="AS1755" s="44"/>
      <c r="AT1755" s="44"/>
    </row>
    <row r="1756" spans="2:46" ht="18.649999999999999" customHeight="1" thickTop="1" thickBot="1">
      <c r="D1756" s="37">
        <v>0</v>
      </c>
      <c r="E1756" s="41">
        <v>0</v>
      </c>
      <c r="F1756" s="39">
        <v>1</v>
      </c>
      <c r="G1756" s="40">
        <v>0</v>
      </c>
      <c r="I1756" s="37">
        <v>0</v>
      </c>
      <c r="J1756" s="41">
        <f t="shared" ref="J1756" si="5732">IF(0=(1-$J$8*$K$8*$B1753^2),10^14,$B1753*$K$8/(1-$J$8*$K$8*$B1753^2))</f>
        <v>-0.21756284707670465</v>
      </c>
      <c r="K1756" s="39">
        <v>1</v>
      </c>
      <c r="L1756" s="40">
        <v>0</v>
      </c>
      <c r="N1756" s="37">
        <f t="shared" ref="N1756" si="5733">D1756*I1753+F1756*I1756-E1756*J1753-G1756*J1756</f>
        <v>0</v>
      </c>
      <c r="O1756" s="41">
        <f t="shared" ref="O1756" si="5734">(D1756*J1753+E1756*I1753+F1756*J1756+G1756*I1756)</f>
        <v>-0.21756284707670465</v>
      </c>
      <c r="P1756" s="39">
        <f t="shared" ref="P1756" si="5735">D1756*K1753+F1756*K1756-E1756*L1753-G1756*L1756</f>
        <v>1</v>
      </c>
      <c r="Q1756" s="40">
        <f t="shared" ref="Q1756" si="5736">(D1756*L1753+E1756*K1753+F1756*L1756+G1756*K1756)</f>
        <v>0</v>
      </c>
      <c r="S1756" s="37">
        <v>0</v>
      </c>
      <c r="T1756" s="41">
        <v>0</v>
      </c>
      <c r="U1756" s="39">
        <v>1</v>
      </c>
      <c r="V1756" s="40">
        <v>0</v>
      </c>
      <c r="X1756" s="37">
        <f t="shared" ref="X1756" si="5737">N1756*S1753+P1756*S1756-O1756*T1753-Q1756*T1756</f>
        <v>0</v>
      </c>
      <c r="Y1756" s="41">
        <f t="shared" ref="Y1756" si="5738">(N1756*T1753+O1756*S1753+P1756*T1756+Q1756*S1756)</f>
        <v>-0.21756284707670465</v>
      </c>
      <c r="Z1756" s="39">
        <f t="shared" ref="Z1756" si="5739">N1756*U1753+P1756*U1756-O1756*V1753-Q1756*V1756</f>
        <v>0.9457488404952834</v>
      </c>
      <c r="AA1756" s="40">
        <f t="shared" ref="AA1756" si="5740">(N1756*V1753+O1756*U1753+P1756*V1756+Q1756*U1756)</f>
        <v>0</v>
      </c>
      <c r="AB1756" s="8"/>
      <c r="AC1756" s="37">
        <v>0</v>
      </c>
      <c r="AD1756" s="40">
        <f>-1/($AD$8*$B1753)</f>
        <v>-0.16094621513944221</v>
      </c>
      <c r="AE1756" s="39">
        <v>1</v>
      </c>
      <c r="AF1756" s="40">
        <v>0</v>
      </c>
      <c r="AH1756" s="37">
        <f>X1756*AC1753+Z1756*AC1756-Y1756*AD1753-AA1756*AD1756</f>
        <v>0</v>
      </c>
      <c r="AI1756" s="41">
        <f>(X1756*AD1753+Y1756*AC1753+Z1756*AD1756+AA1756*AC1756)</f>
        <v>-0.36977754342693658</v>
      </c>
      <c r="AJ1756" s="39">
        <f>X1756*AE1753+Z1756*AE1756-Y1756*AF1753-AA1756*AF1756</f>
        <v>0.9457488404952834</v>
      </c>
      <c r="AK1756" s="40">
        <f>(X1756*AF1753+Y1756*AE1753+Z1756*AF1756+AA1756*AE1756)</f>
        <v>0</v>
      </c>
      <c r="AL1756" s="8"/>
      <c r="AM1756" s="54">
        <f t="shared" ref="AM1756" si="5741">(180/PI())*ATAN(-1*(($AH1744*AI1753+AK1753+$AH$8*AI1756+AK1756)/($AH$8*AH1753+AJ1753+$AH$8*AH1756+AJ1756)))</f>
        <v>21.698804637031362</v>
      </c>
      <c r="AO1756" s="151">
        <f t="shared" ref="AO1756" si="5742">20*LOG(((($AH$8*AH1753+AJ1753-$AH$8*AH1756-AJ1756)^2+($AH$8*AI1753+AK1753-$AH$8*AI1756-AK1756)^2)/(($AH$8*AH1753+AJ1753+$AH$8*AH1756+AJ1756)^2+($AH$8*AI1753+AK1753+$AH$8*AI1756+AK1756)^2))^0.5)</f>
        <v>-35.660794482284736</v>
      </c>
      <c r="AP1756" s="149"/>
      <c r="AQ1756" s="44"/>
      <c r="AR1756" s="44"/>
      <c r="AS1756" s="44"/>
      <c r="AT1756" s="44"/>
    </row>
    <row r="1757" spans="2:46" ht="18.649999999999999" customHeight="1">
      <c r="AO1757" s="48"/>
    </row>
    <row r="1758" spans="2:46" ht="18.649999999999999" customHeight="1" thickBot="1">
      <c r="E1758" s="29" t="s">
        <v>9</v>
      </c>
      <c r="J1758" s="29" t="s">
        <v>10</v>
      </c>
      <c r="O1758" s="29" t="s">
        <v>11</v>
      </c>
      <c r="T1758" s="29" t="s">
        <v>12</v>
      </c>
      <c r="Y1758" s="29" t="s">
        <v>13</v>
      </c>
      <c r="AD1758" s="29" t="s">
        <v>12</v>
      </c>
      <c r="AI1758" s="29" t="s">
        <v>81</v>
      </c>
    </row>
    <row r="1759" spans="2:46" ht="18.649999999999999" customHeight="1" thickBot="1">
      <c r="B1759" s="28"/>
      <c r="D1759" s="227" t="s">
        <v>70</v>
      </c>
      <c r="E1759" s="228"/>
      <c r="F1759" s="229" t="s">
        <v>71</v>
      </c>
      <c r="G1759" s="230"/>
      <c r="H1759" s="203"/>
      <c r="I1759" s="231" t="s">
        <v>15</v>
      </c>
      <c r="J1759" s="232"/>
      <c r="K1759" s="233" t="s">
        <v>16</v>
      </c>
      <c r="L1759" s="234"/>
      <c r="M1759" s="30"/>
      <c r="N1759" s="231" t="s">
        <v>72</v>
      </c>
      <c r="O1759" s="232"/>
      <c r="P1759" s="233" t="s">
        <v>73</v>
      </c>
      <c r="Q1759" s="234"/>
      <c r="R1759" s="30"/>
      <c r="S1759" s="227" t="s">
        <v>74</v>
      </c>
      <c r="T1759" s="228"/>
      <c r="U1759" s="229" t="s">
        <v>75</v>
      </c>
      <c r="V1759" s="230"/>
      <c r="W1759" s="8"/>
      <c r="X1759" s="231" t="s">
        <v>76</v>
      </c>
      <c r="Y1759" s="232"/>
      <c r="Z1759" s="233" t="s">
        <v>77</v>
      </c>
      <c r="AA1759" s="234"/>
      <c r="AB1759" s="8"/>
      <c r="AC1759" s="231" t="s">
        <v>78</v>
      </c>
      <c r="AD1759" s="232"/>
      <c r="AE1759" s="233" t="s">
        <v>17</v>
      </c>
      <c r="AF1759" s="234"/>
      <c r="AG1759" s="8"/>
      <c r="AH1759" s="231" t="s">
        <v>79</v>
      </c>
      <c r="AI1759" s="232"/>
      <c r="AJ1759" s="233" t="s">
        <v>80</v>
      </c>
      <c r="AK1759" s="234"/>
      <c r="AL1759" s="8"/>
      <c r="AM1759" s="35" t="s">
        <v>82</v>
      </c>
      <c r="AO1759" s="147" t="s">
        <v>83</v>
      </c>
      <c r="AP1759" s="4"/>
      <c r="AQ1759" s="44"/>
      <c r="AR1759" s="44"/>
      <c r="AS1759" s="44"/>
      <c r="AT1759" s="44"/>
    </row>
    <row r="1760" spans="2:46" ht="18.649999999999999" customHeight="1" thickTop="1" thickBot="1">
      <c r="B1760" s="55">
        <v>5.04</v>
      </c>
      <c r="D1760" s="37">
        <v>1</v>
      </c>
      <c r="E1760" s="38">
        <v>0</v>
      </c>
      <c r="F1760" s="39">
        <v>0</v>
      </c>
      <c r="G1760" s="40">
        <f t="shared" ref="G1760" si="5743">-1/($E$8*$B1760)</f>
        <v>-0.12682142857142856</v>
      </c>
      <c r="I1760" s="37">
        <v>1</v>
      </c>
      <c r="J1760" s="41">
        <v>0</v>
      </c>
      <c r="K1760" s="39">
        <v>0</v>
      </c>
      <c r="L1760" s="40">
        <v>0</v>
      </c>
      <c r="N1760" s="37">
        <f t="shared" ref="N1760" si="5744">D1760*I1760+F1760*I1763-E1760*J1760-G1760*J1763</f>
        <v>0.97251969961300788</v>
      </c>
      <c r="O1760" s="41">
        <f t="shared" ref="O1760" si="5745">(D1760*J1760+E1760*I1760+F1760*J1763+G1760*I1763)</f>
        <v>0</v>
      </c>
      <c r="P1760" s="39">
        <f t="shared" ref="P1760" si="5746">D1760*K1760+F1760*K1763-E1760*L1760-G1760*L1763</f>
        <v>0</v>
      </c>
      <c r="Q1760" s="40">
        <f t="shared" ref="Q1760" si="5747">(D1760*L1760+E1760*K1760+F1760*L1763+G1760*K1763)</f>
        <v>-0.12682142857142856</v>
      </c>
      <c r="S1760" s="37">
        <v>1</v>
      </c>
      <c r="T1760" s="38">
        <v>0</v>
      </c>
      <c r="U1760" s="39">
        <v>0</v>
      </c>
      <c r="V1760" s="40">
        <f t="shared" ref="V1760" si="5748">-1/($T$8*$B1760)</f>
        <v>-0.24836904761904757</v>
      </c>
      <c r="X1760" s="37">
        <f t="shared" ref="X1760" si="5749">N1760*S1760+P1760*S1763-O1760*T1760-Q1760*T1763</f>
        <v>0.97251969961300788</v>
      </c>
      <c r="Y1760" s="41">
        <f t="shared" ref="Y1760" si="5750">(N1760*T1760+O1760*S1760+P1760*T1763+Q1760*S1763)</f>
        <v>0</v>
      </c>
      <c r="Z1760" s="39">
        <f t="shared" ref="Z1760" si="5751">N1760*U1760+P1760*U1763-O1760*V1760-Q1760*V1763</f>
        <v>0</v>
      </c>
      <c r="AA1760" s="40">
        <f t="shared" ref="AA1760" si="5752">(N1760*V1760+O1760*U1760+P1760*V1763+Q1760*U1763)</f>
        <v>-0.36836522015507356</v>
      </c>
      <c r="AB1760" s="8"/>
      <c r="AC1760" s="37">
        <v>1</v>
      </c>
      <c r="AD1760" s="38">
        <v>0</v>
      </c>
      <c r="AE1760" s="39">
        <v>0</v>
      </c>
      <c r="AF1760" s="40">
        <v>0</v>
      </c>
      <c r="AH1760" s="37">
        <f>X1760*AC1760+Z1760*AC1763-Y1760*AD1760-AA1760*AD1763</f>
        <v>0.91346797746533093</v>
      </c>
      <c r="AI1760" s="41">
        <f>(X1760*AD1760+Y1760*AC1760+Z1760*AD1763+AA1760*AC1763)</f>
        <v>0</v>
      </c>
      <c r="AJ1760" s="39">
        <f>X1760*AE1760+Z1760*AE1763-Y1760*AF1760-AA1760*AF1763</f>
        <v>0</v>
      </c>
      <c r="AK1760" s="40">
        <f>(X1760*AF1760+Y1760*AE1760+Z1760*AF1763+AA1760*AE1763)</f>
        <v>-0.36836522015507356</v>
      </c>
      <c r="AL1760" s="8"/>
      <c r="AM1760" s="43">
        <f t="shared" ref="AM1760" si="5753">20*LOG((2*$AH$8)/(($AH$8*AH1760+AJ1760+$AH$8*AH1763+AJ1763)^2+($AH$8*AI1760+AK1760+$AH$8*AI1763+AK1763)^2)^0.5)</f>
        <v>-1.1618183451531118E-3</v>
      </c>
      <c r="AO1760" s="148">
        <f t="shared" ref="AO1760" si="5754">((AH1760^2+AI1760^2)/(AH1763^2+AI1763^2))^0.5</f>
        <v>2.4797895125560334</v>
      </c>
      <c r="AP1760" s="4"/>
      <c r="AQ1760" s="44"/>
      <c r="AR1760" s="44"/>
      <c r="AS1760" s="44"/>
      <c r="AT1760" s="44"/>
    </row>
    <row r="1761" spans="2:46" ht="18.649999999999999" customHeight="1" thickBot="1">
      <c r="D1761" s="45"/>
      <c r="G1761" s="46"/>
      <c r="I1761" s="45"/>
      <c r="L1761" s="46"/>
      <c r="N1761" s="45"/>
      <c r="Q1761" s="46"/>
      <c r="S1761" s="45"/>
      <c r="V1761" s="46"/>
      <c r="X1761" s="45"/>
      <c r="AA1761" s="46"/>
      <c r="AC1761" s="45"/>
      <c r="AF1761" s="46"/>
      <c r="AH1761" s="45"/>
      <c r="AK1761" s="46"/>
      <c r="AO1761" s="149"/>
      <c r="AP1761" s="149"/>
      <c r="AQ1761" s="44"/>
      <c r="AR1761" s="44"/>
      <c r="AS1761" s="44"/>
      <c r="AT1761" s="44"/>
    </row>
    <row r="1762" spans="2:46" ht="18.649999999999999" customHeight="1" thickBot="1">
      <c r="D1762" s="227" t="s">
        <v>70</v>
      </c>
      <c r="E1762" s="228"/>
      <c r="F1762" s="229" t="s">
        <v>71</v>
      </c>
      <c r="G1762" s="230"/>
      <c r="H1762" s="203"/>
      <c r="I1762" s="231" t="s">
        <v>15</v>
      </c>
      <c r="J1762" s="232"/>
      <c r="K1762" s="233" t="s">
        <v>16</v>
      </c>
      <c r="L1762" s="234"/>
      <c r="M1762" s="30"/>
      <c r="N1762" s="231" t="s">
        <v>72</v>
      </c>
      <c r="O1762" s="232"/>
      <c r="P1762" s="233" t="s">
        <v>73</v>
      </c>
      <c r="Q1762" s="234"/>
      <c r="R1762" s="30"/>
      <c r="S1762" s="227" t="s">
        <v>74</v>
      </c>
      <c r="T1762" s="228"/>
      <c r="U1762" s="229" t="s">
        <v>75</v>
      </c>
      <c r="V1762" s="230"/>
      <c r="W1762" s="8"/>
      <c r="X1762" s="231" t="s">
        <v>76</v>
      </c>
      <c r="Y1762" s="232"/>
      <c r="Z1762" s="233" t="s">
        <v>77</v>
      </c>
      <c r="AA1762" s="234"/>
      <c r="AB1762" s="8"/>
      <c r="AC1762" s="231" t="s">
        <v>78</v>
      </c>
      <c r="AD1762" s="232"/>
      <c r="AE1762" s="233" t="s">
        <v>17</v>
      </c>
      <c r="AF1762" s="234"/>
      <c r="AG1762" s="8"/>
      <c r="AH1762" s="231" t="s">
        <v>79</v>
      </c>
      <c r="AI1762" s="232"/>
      <c r="AJ1762" s="233" t="s">
        <v>80</v>
      </c>
      <c r="AK1762" s="234"/>
      <c r="AL1762" s="8"/>
      <c r="AM1762" s="52" t="s">
        <v>84</v>
      </c>
      <c r="AO1762" s="150" t="s">
        <v>85</v>
      </c>
      <c r="AP1762" s="149"/>
      <c r="AQ1762" s="44"/>
      <c r="AR1762" s="44"/>
      <c r="AS1762" s="44"/>
      <c r="AT1762" s="44"/>
    </row>
    <row r="1763" spans="2:46" ht="18.649999999999999" customHeight="1" thickTop="1" thickBot="1">
      <c r="D1763" s="37">
        <v>0</v>
      </c>
      <c r="E1763" s="41">
        <v>0</v>
      </c>
      <c r="F1763" s="39">
        <v>1</v>
      </c>
      <c r="G1763" s="40">
        <v>0</v>
      </c>
      <c r="I1763" s="37">
        <v>0</v>
      </c>
      <c r="J1763" s="41">
        <f t="shared" ref="J1763" si="5755">IF(0=(1-$J$8*$K$8*$B1760^2),10^14,$B1760*$K$8/(1-$J$8*$K$8*$B1760^2))</f>
        <v>-0.21668499319509449</v>
      </c>
      <c r="K1763" s="39">
        <v>1</v>
      </c>
      <c r="L1763" s="40">
        <v>0</v>
      </c>
      <c r="N1763" s="37">
        <f t="shared" ref="N1763" si="5756">D1763*I1760+F1763*I1763-E1763*J1760-G1763*J1763</f>
        <v>0</v>
      </c>
      <c r="O1763" s="41">
        <f t="shared" ref="O1763" si="5757">(D1763*J1760+E1763*I1760+F1763*J1763+G1763*I1763)</f>
        <v>-0.21668499319509449</v>
      </c>
      <c r="P1763" s="39">
        <f t="shared" ref="P1763" si="5758">D1763*K1760+F1763*K1763-E1763*L1760-G1763*L1763</f>
        <v>1</v>
      </c>
      <c r="Q1763" s="40">
        <f t="shared" ref="Q1763" si="5759">(D1763*L1760+E1763*K1760+F1763*L1763+G1763*K1763)</f>
        <v>0</v>
      </c>
      <c r="S1763" s="37">
        <v>0</v>
      </c>
      <c r="T1763" s="41">
        <v>0</v>
      </c>
      <c r="U1763" s="39">
        <v>1</v>
      </c>
      <c r="V1763" s="40">
        <v>0</v>
      </c>
      <c r="X1763" s="37">
        <f t="shared" ref="X1763" si="5760">N1763*S1760+P1763*S1763-O1763*T1760-Q1763*T1763</f>
        <v>0</v>
      </c>
      <c r="Y1763" s="41">
        <f t="shared" ref="Y1763" si="5761">(N1763*T1760+O1763*S1760+P1763*T1763+Q1763*S1763)</f>
        <v>-0.21668499319509449</v>
      </c>
      <c r="Z1763" s="39">
        <f t="shared" ref="Z1763" si="5762">N1763*U1760+P1763*U1763-O1763*V1760-Q1763*V1763</f>
        <v>0.94618215460679456</v>
      </c>
      <c r="AA1763" s="40">
        <f t="shared" ref="AA1763" si="5763">(N1763*V1760+O1763*U1760+P1763*V1763+Q1763*U1763)</f>
        <v>0</v>
      </c>
      <c r="AB1763" s="8"/>
      <c r="AC1763" s="37">
        <v>0</v>
      </c>
      <c r="AD1763" s="40">
        <f>-1/($AD$8*$B1760)</f>
        <v>-0.16030753968253966</v>
      </c>
      <c r="AE1763" s="39">
        <v>1</v>
      </c>
      <c r="AF1763" s="40">
        <v>0</v>
      </c>
      <c r="AH1763" s="37">
        <f>X1763*AC1760+Z1763*AC1763-Y1763*AD1760-AA1763*AD1763</f>
        <v>0</v>
      </c>
      <c r="AI1763" s="41">
        <f>(X1763*AD1760+Y1763*AC1760+Z1763*AD1763+AA1763*AC1763)</f>
        <v>-0.36836512649163411</v>
      </c>
      <c r="AJ1763" s="39">
        <f>X1763*AE1760+Z1763*AE1763-Y1763*AF1760-AA1763*AF1763</f>
        <v>0.94618215460679456</v>
      </c>
      <c r="AK1763" s="40">
        <f>(X1763*AF1760+Y1763*AE1760+Z1763*AF1763+AA1763*AE1763)</f>
        <v>0</v>
      </c>
      <c r="AL1763" s="8"/>
      <c r="AM1763" s="54">
        <f t="shared" ref="AM1763" si="5764">(180/PI())*ATAN(-1*(($AH1751*AI1760+AK1760+$AH$8*AI1763+AK1763)/($AH$8*AH1760+AJ1760+$AH$8*AH1763+AJ1763)))</f>
        <v>21.611792178280666</v>
      </c>
      <c r="AO1763" s="151">
        <f t="shared" ref="AO1763" si="5765">20*LOG(((($AH$8*AH1760+AJ1760-$AH$8*AH1763-AJ1763)^2+($AH$8*AI1760+AK1760-$AH$8*AI1763-AK1763)^2)/(($AH$8*AH1760+AJ1760+$AH$8*AH1763+AJ1763)^2+($AH$8*AI1760+AK1760+$AH$8*AI1763+AK1763)^2))^0.5)</f>
        <v>-35.72704171202767</v>
      </c>
      <c r="AP1763" s="149"/>
      <c r="AQ1763" s="44"/>
      <c r="AR1763" s="44"/>
      <c r="AS1763" s="44"/>
      <c r="AT1763" s="44"/>
    </row>
    <row r="1764" spans="2:46" ht="18.649999999999999" customHeight="1">
      <c r="AO1764" s="48"/>
    </row>
    <row r="1765" spans="2:46" ht="18.649999999999999" customHeight="1" thickBot="1">
      <c r="E1765" s="29" t="s">
        <v>9</v>
      </c>
      <c r="J1765" s="29" t="s">
        <v>10</v>
      </c>
      <c r="O1765" s="29" t="s">
        <v>11</v>
      </c>
      <c r="T1765" s="29" t="s">
        <v>12</v>
      </c>
      <c r="Y1765" s="29" t="s">
        <v>13</v>
      </c>
      <c r="AD1765" s="29" t="s">
        <v>12</v>
      </c>
      <c r="AI1765" s="29" t="s">
        <v>81</v>
      </c>
    </row>
    <row r="1766" spans="2:46" ht="18.649999999999999" customHeight="1" thickBot="1">
      <c r="B1766" s="28"/>
      <c r="D1766" s="227" t="s">
        <v>70</v>
      </c>
      <c r="E1766" s="228"/>
      <c r="F1766" s="229" t="s">
        <v>71</v>
      </c>
      <c r="G1766" s="230"/>
      <c r="H1766" s="203"/>
      <c r="I1766" s="231" t="s">
        <v>15</v>
      </c>
      <c r="J1766" s="232"/>
      <c r="K1766" s="233" t="s">
        <v>16</v>
      </c>
      <c r="L1766" s="234"/>
      <c r="M1766" s="30"/>
      <c r="N1766" s="231" t="s">
        <v>72</v>
      </c>
      <c r="O1766" s="232"/>
      <c r="P1766" s="233" t="s">
        <v>73</v>
      </c>
      <c r="Q1766" s="234"/>
      <c r="R1766" s="30"/>
      <c r="S1766" s="227" t="s">
        <v>74</v>
      </c>
      <c r="T1766" s="228"/>
      <c r="U1766" s="229" t="s">
        <v>75</v>
      </c>
      <c r="V1766" s="230"/>
      <c r="W1766" s="8"/>
      <c r="X1766" s="231" t="s">
        <v>76</v>
      </c>
      <c r="Y1766" s="232"/>
      <c r="Z1766" s="233" t="s">
        <v>77</v>
      </c>
      <c r="AA1766" s="234"/>
      <c r="AB1766" s="8"/>
      <c r="AC1766" s="231" t="s">
        <v>78</v>
      </c>
      <c r="AD1766" s="232"/>
      <c r="AE1766" s="233" t="s">
        <v>17</v>
      </c>
      <c r="AF1766" s="234"/>
      <c r="AG1766" s="8"/>
      <c r="AH1766" s="231" t="s">
        <v>79</v>
      </c>
      <c r="AI1766" s="232"/>
      <c r="AJ1766" s="233" t="s">
        <v>80</v>
      </c>
      <c r="AK1766" s="234"/>
      <c r="AL1766" s="8"/>
      <c r="AM1766" s="35" t="s">
        <v>82</v>
      </c>
      <c r="AO1766" s="147" t="s">
        <v>83</v>
      </c>
      <c r="AP1766" s="4"/>
      <c r="AQ1766" s="44"/>
      <c r="AR1766" s="44"/>
      <c r="AS1766" s="44"/>
      <c r="AT1766" s="44"/>
    </row>
    <row r="1767" spans="2:46" ht="18.649999999999999" customHeight="1" thickTop="1" thickBot="1">
      <c r="B1767" s="55">
        <v>5.0599999999999996</v>
      </c>
      <c r="D1767" s="37">
        <v>1</v>
      </c>
      <c r="E1767" s="38">
        <v>0</v>
      </c>
      <c r="F1767" s="39">
        <v>0</v>
      </c>
      <c r="G1767" s="40">
        <f t="shared" ref="G1767" si="5766">-1/($E$8*$B1767)</f>
        <v>-0.12632015810276678</v>
      </c>
      <c r="I1767" s="37">
        <v>1</v>
      </c>
      <c r="J1767" s="41">
        <v>0</v>
      </c>
      <c r="K1767" s="39">
        <v>0</v>
      </c>
      <c r="L1767" s="40">
        <v>0</v>
      </c>
      <c r="N1767" s="37">
        <f t="shared" ref="N1767" si="5767">D1767*I1767+F1767*I1770-E1767*J1767-G1767*J1770</f>
        <v>0.97273830959200625</v>
      </c>
      <c r="O1767" s="41">
        <f t="shared" ref="O1767" si="5768">(D1767*J1767+E1767*I1767+F1767*J1770+G1767*I1770)</f>
        <v>0</v>
      </c>
      <c r="P1767" s="39">
        <f t="shared" ref="P1767" si="5769">D1767*K1767+F1767*K1770-E1767*L1767-G1767*L1770</f>
        <v>0</v>
      </c>
      <c r="Q1767" s="40">
        <f t="shared" ref="Q1767" si="5770">(D1767*L1767+E1767*K1767+F1767*L1770+G1767*K1770)</f>
        <v>-0.12632015810276678</v>
      </c>
      <c r="S1767" s="37">
        <v>1</v>
      </c>
      <c r="T1767" s="38">
        <v>0</v>
      </c>
      <c r="U1767" s="39">
        <v>0</v>
      </c>
      <c r="V1767" s="40">
        <f t="shared" ref="V1767" si="5771">-1/($T$8*$B1767)</f>
        <v>-0.24738735177865614</v>
      </c>
      <c r="X1767" s="37">
        <f t="shared" ref="X1767" si="5772">N1767*S1767+P1767*S1770-O1767*T1767-Q1767*T1770</f>
        <v>0.97273830959200625</v>
      </c>
      <c r="Y1767" s="41">
        <f t="shared" ref="Y1767" si="5773">(N1767*T1767+O1767*S1767+P1767*T1770+Q1767*S1770)</f>
        <v>0</v>
      </c>
      <c r="Z1767" s="39">
        <f t="shared" ref="Z1767" si="5774">N1767*U1767+P1767*U1770-O1767*V1767-Q1767*V1770</f>
        <v>0</v>
      </c>
      <c r="AA1767" s="40">
        <f t="shared" ref="AA1767" si="5775">(N1767*V1767+O1767*U1767+P1767*V1770+Q1767*U1770)</f>
        <v>-0.36696331248637976</v>
      </c>
      <c r="AB1767" s="8"/>
      <c r="AC1767" s="37">
        <v>1</v>
      </c>
      <c r="AD1767" s="38">
        <v>0</v>
      </c>
      <c r="AE1767" s="39">
        <v>0</v>
      </c>
      <c r="AF1767" s="40">
        <v>0</v>
      </c>
      <c r="AH1767" s="37">
        <f>X1767*AC1767+Z1767*AC1770-Y1767*AD1767-AA1767*AD1770</f>
        <v>0.91414384154390926</v>
      </c>
      <c r="AI1767" s="41">
        <f>(X1767*AD1767+Y1767*AC1767+Z1767*AD1770+AA1767*AC1770)</f>
        <v>0</v>
      </c>
      <c r="AJ1767" s="39">
        <f>X1767*AE1767+Z1767*AE1770-Y1767*AF1767-AA1767*AF1770</f>
        <v>0</v>
      </c>
      <c r="AK1767" s="40">
        <f>(X1767*AF1767+Y1767*AE1767+Z1767*AF1770+AA1767*AE1770)</f>
        <v>-0.36696331248637976</v>
      </c>
      <c r="AL1767" s="8"/>
      <c r="AM1767" s="43">
        <f t="shared" ref="AM1767" si="5776">20*LOG((2*$AH$8)/(($AH$8*AH1767+AJ1767+$AH$8*AH1770+AJ1770)^2+($AH$8*AI1767+AK1767+$AH$8*AI1770+AK1770)^2)^0.5)</f>
        <v>-1.1442910574903408E-3</v>
      </c>
      <c r="AO1767" s="148">
        <f t="shared" ref="AO1767" si="5777">((AH1767^2+AI1767^2)/(AH1770^2+AI1770^2))^0.5</f>
        <v>2.4911048080105971</v>
      </c>
      <c r="AP1767" s="4"/>
      <c r="AQ1767" s="44"/>
      <c r="AR1767" s="44"/>
      <c r="AS1767" s="44"/>
      <c r="AT1767" s="44"/>
    </row>
    <row r="1768" spans="2:46" ht="18.649999999999999" customHeight="1" thickBot="1">
      <c r="D1768" s="45"/>
      <c r="G1768" s="46"/>
      <c r="I1768" s="45"/>
      <c r="L1768" s="46"/>
      <c r="N1768" s="45"/>
      <c r="Q1768" s="46"/>
      <c r="S1768" s="45"/>
      <c r="V1768" s="46"/>
      <c r="X1768" s="45"/>
      <c r="AA1768" s="46"/>
      <c r="AC1768" s="45"/>
      <c r="AF1768" s="46"/>
      <c r="AH1768" s="45"/>
      <c r="AK1768" s="46"/>
      <c r="AO1768" s="149"/>
      <c r="AP1768" s="149"/>
      <c r="AQ1768" s="44"/>
      <c r="AR1768" s="44"/>
      <c r="AS1768" s="44"/>
      <c r="AT1768" s="44"/>
    </row>
    <row r="1769" spans="2:46" ht="18.649999999999999" customHeight="1" thickBot="1">
      <c r="D1769" s="227" t="s">
        <v>70</v>
      </c>
      <c r="E1769" s="228"/>
      <c r="F1769" s="229" t="s">
        <v>71</v>
      </c>
      <c r="G1769" s="230"/>
      <c r="H1769" s="203"/>
      <c r="I1769" s="231" t="s">
        <v>15</v>
      </c>
      <c r="J1769" s="232"/>
      <c r="K1769" s="233" t="s">
        <v>16</v>
      </c>
      <c r="L1769" s="234"/>
      <c r="M1769" s="30"/>
      <c r="N1769" s="231" t="s">
        <v>72</v>
      </c>
      <c r="O1769" s="232"/>
      <c r="P1769" s="233" t="s">
        <v>73</v>
      </c>
      <c r="Q1769" s="234"/>
      <c r="R1769" s="30"/>
      <c r="S1769" s="227" t="s">
        <v>74</v>
      </c>
      <c r="T1769" s="228"/>
      <c r="U1769" s="229" t="s">
        <v>75</v>
      </c>
      <c r="V1769" s="230"/>
      <c r="W1769" s="8"/>
      <c r="X1769" s="231" t="s">
        <v>76</v>
      </c>
      <c r="Y1769" s="232"/>
      <c r="Z1769" s="233" t="s">
        <v>77</v>
      </c>
      <c r="AA1769" s="234"/>
      <c r="AB1769" s="8"/>
      <c r="AC1769" s="231" t="s">
        <v>78</v>
      </c>
      <c r="AD1769" s="232"/>
      <c r="AE1769" s="233" t="s">
        <v>17</v>
      </c>
      <c r="AF1769" s="234"/>
      <c r="AG1769" s="8"/>
      <c r="AH1769" s="231" t="s">
        <v>79</v>
      </c>
      <c r="AI1769" s="232"/>
      <c r="AJ1769" s="233" t="s">
        <v>80</v>
      </c>
      <c r="AK1769" s="234"/>
      <c r="AL1769" s="8"/>
      <c r="AM1769" s="52" t="s">
        <v>84</v>
      </c>
      <c r="AO1769" s="150" t="s">
        <v>85</v>
      </c>
      <c r="AP1769" s="149"/>
      <c r="AQ1769" s="44"/>
      <c r="AR1769" s="44"/>
      <c r="AS1769" s="44"/>
      <c r="AT1769" s="44"/>
    </row>
    <row r="1770" spans="2:46" ht="18.649999999999999" customHeight="1" thickTop="1" thickBot="1">
      <c r="D1770" s="37">
        <v>0</v>
      </c>
      <c r="E1770" s="41">
        <v>0</v>
      </c>
      <c r="F1770" s="39">
        <v>1</v>
      </c>
      <c r="G1770" s="40">
        <v>0</v>
      </c>
      <c r="I1770" s="37">
        <v>0</v>
      </c>
      <c r="J1770" s="41">
        <f t="shared" ref="J1770" si="5778">IF(0=(1-$J$8*$K$8*$B1767^2),10^14,$B1767*$K$8/(1-$J$8*$K$8*$B1767^2))</f>
        <v>-0.21581425179831701</v>
      </c>
      <c r="K1770" s="39">
        <v>1</v>
      </c>
      <c r="L1770" s="40">
        <v>0</v>
      </c>
      <c r="N1770" s="37">
        <f t="shared" ref="N1770" si="5779">D1770*I1767+F1770*I1770-E1770*J1767-G1770*J1770</f>
        <v>0</v>
      </c>
      <c r="O1770" s="41">
        <f t="shared" ref="O1770" si="5780">(D1770*J1767+E1770*I1767+F1770*J1770+G1770*I1770)</f>
        <v>-0.21581425179831701</v>
      </c>
      <c r="P1770" s="39">
        <f t="shared" ref="P1770" si="5781">D1770*K1767+F1770*K1770-E1770*L1767-G1770*L1770</f>
        <v>1</v>
      </c>
      <c r="Q1770" s="40">
        <f t="shared" ref="Q1770" si="5782">(D1770*L1767+E1770*K1767+F1770*L1770+G1770*K1770)</f>
        <v>0</v>
      </c>
      <c r="S1770" s="37">
        <v>0</v>
      </c>
      <c r="T1770" s="41">
        <v>0</v>
      </c>
      <c r="U1770" s="39">
        <v>1</v>
      </c>
      <c r="V1770" s="40">
        <v>0</v>
      </c>
      <c r="X1770" s="37">
        <f t="shared" ref="X1770" si="5783">N1770*S1767+P1770*S1770-O1770*T1767-Q1770*T1770</f>
        <v>0</v>
      </c>
      <c r="Y1770" s="41">
        <f t="shared" ref="Y1770" si="5784">(N1770*T1767+O1770*S1767+P1770*T1770+Q1770*S1770)</f>
        <v>-0.21581425179831701</v>
      </c>
      <c r="Z1770" s="39">
        <f t="shared" ref="Z1770" si="5785">N1770*U1767+P1770*U1770-O1770*V1767-Q1770*V1770</f>
        <v>0.94661028377152223</v>
      </c>
      <c r="AA1770" s="40">
        <f t="shared" ref="AA1770" si="5786">(N1770*V1767+O1770*U1767+P1770*V1770+Q1770*U1770)</f>
        <v>0</v>
      </c>
      <c r="AB1770" s="8"/>
      <c r="AC1770" s="37">
        <v>0</v>
      </c>
      <c r="AD1770" s="40">
        <f>-1/($AD$8*$B1767)</f>
        <v>-0.15967391304347825</v>
      </c>
      <c r="AE1770" s="39">
        <v>1</v>
      </c>
      <c r="AF1770" s="40">
        <v>0</v>
      </c>
      <c r="AH1770" s="37">
        <f>X1770*AC1767+Z1770*AC1770-Y1770*AD1767-AA1770*AD1770</f>
        <v>0</v>
      </c>
      <c r="AI1770" s="41">
        <f>(X1770*AD1767+Y1770*AC1767+Z1770*AD1770+AA1770*AC1770)</f>
        <v>-0.36696321993531333</v>
      </c>
      <c r="AJ1770" s="39">
        <f>X1770*AE1767+Z1770*AE1770-Y1770*AF1767-AA1770*AF1770</f>
        <v>0.94661028377152223</v>
      </c>
      <c r="AK1770" s="40">
        <f>(X1770*AF1767+Y1770*AE1767+Z1770*AF1770+AA1770*AE1770)</f>
        <v>0</v>
      </c>
      <c r="AL1770" s="8"/>
      <c r="AM1770" s="54">
        <f t="shared" ref="AM1770" si="5787">(180/PI())*ATAN(-1*(($AH1758*AI1767+AK1767+$AH$8*AI1770+AK1770)/($AH$8*AH1767+AJ1767+$AH$8*AH1770+AJ1770)))</f>
        <v>21.52547807724256</v>
      </c>
      <c r="AO1770" s="151">
        <f t="shared" ref="AO1770" si="5788">20*LOG(((($AH$8*AH1767+AJ1767-$AH$8*AH1770-AJ1770)^2+($AH$8*AI1767+AK1767-$AH$8*AI1770-AK1770)^2)/(($AH$8*AH1767+AJ1767+$AH$8*AH1770+AJ1770)^2+($AH$8*AI1767+AK1767+$AH$8*AI1770+AK1770)^2))^0.5)</f>
        <v>-35.7930502060793</v>
      </c>
      <c r="AP1770" s="149"/>
      <c r="AQ1770" s="44"/>
      <c r="AR1770" s="44"/>
      <c r="AS1770" s="44"/>
      <c r="AT1770" s="44"/>
    </row>
    <row r="1771" spans="2:46" ht="18.649999999999999" customHeight="1">
      <c r="AO1771" s="48"/>
    </row>
    <row r="1772" spans="2:46" ht="18.649999999999999" customHeight="1" thickBot="1">
      <c r="E1772" s="29" t="s">
        <v>9</v>
      </c>
      <c r="J1772" s="29" t="s">
        <v>10</v>
      </c>
      <c r="O1772" s="29" t="s">
        <v>11</v>
      </c>
      <c r="T1772" s="29" t="s">
        <v>12</v>
      </c>
      <c r="Y1772" s="29" t="s">
        <v>13</v>
      </c>
      <c r="AD1772" s="29" t="s">
        <v>12</v>
      </c>
      <c r="AI1772" s="29" t="s">
        <v>81</v>
      </c>
    </row>
    <row r="1773" spans="2:46" ht="18.649999999999999" customHeight="1" thickBot="1">
      <c r="B1773" s="28"/>
      <c r="D1773" s="227" t="s">
        <v>70</v>
      </c>
      <c r="E1773" s="228"/>
      <c r="F1773" s="229" t="s">
        <v>71</v>
      </c>
      <c r="G1773" s="230"/>
      <c r="H1773" s="203"/>
      <c r="I1773" s="231" t="s">
        <v>15</v>
      </c>
      <c r="J1773" s="232"/>
      <c r="K1773" s="233" t="s">
        <v>16</v>
      </c>
      <c r="L1773" s="234"/>
      <c r="M1773" s="30"/>
      <c r="N1773" s="231" t="s">
        <v>72</v>
      </c>
      <c r="O1773" s="232"/>
      <c r="P1773" s="233" t="s">
        <v>73</v>
      </c>
      <c r="Q1773" s="234"/>
      <c r="R1773" s="30"/>
      <c r="S1773" s="227" t="s">
        <v>74</v>
      </c>
      <c r="T1773" s="228"/>
      <c r="U1773" s="229" t="s">
        <v>75</v>
      </c>
      <c r="V1773" s="230"/>
      <c r="W1773" s="8"/>
      <c r="X1773" s="231" t="s">
        <v>76</v>
      </c>
      <c r="Y1773" s="232"/>
      <c r="Z1773" s="233" t="s">
        <v>77</v>
      </c>
      <c r="AA1773" s="234"/>
      <c r="AB1773" s="8"/>
      <c r="AC1773" s="231" t="s">
        <v>78</v>
      </c>
      <c r="AD1773" s="232"/>
      <c r="AE1773" s="233" t="s">
        <v>17</v>
      </c>
      <c r="AF1773" s="234"/>
      <c r="AG1773" s="8"/>
      <c r="AH1773" s="231" t="s">
        <v>79</v>
      </c>
      <c r="AI1773" s="232"/>
      <c r="AJ1773" s="233" t="s">
        <v>80</v>
      </c>
      <c r="AK1773" s="234"/>
      <c r="AL1773" s="8"/>
      <c r="AM1773" s="35" t="s">
        <v>82</v>
      </c>
      <c r="AO1773" s="147" t="s">
        <v>83</v>
      </c>
      <c r="AP1773" s="4"/>
      <c r="AQ1773" s="44"/>
      <c r="AR1773" s="44"/>
      <c r="AS1773" s="44"/>
      <c r="AT1773" s="44"/>
    </row>
    <row r="1774" spans="2:46" ht="18.649999999999999" customHeight="1" thickTop="1" thickBot="1">
      <c r="B1774" s="55">
        <v>5.08</v>
      </c>
      <c r="D1774" s="37">
        <v>1</v>
      </c>
      <c r="E1774" s="38">
        <v>0</v>
      </c>
      <c r="F1774" s="39">
        <v>0</v>
      </c>
      <c r="G1774" s="40">
        <f t="shared" ref="G1774" si="5789">-1/($E$8*$B1774)</f>
        <v>-0.12582283464566929</v>
      </c>
      <c r="I1774" s="37">
        <v>1</v>
      </c>
      <c r="J1774" s="41">
        <v>0</v>
      </c>
      <c r="K1774" s="39">
        <v>0</v>
      </c>
      <c r="L1774" s="40">
        <v>0</v>
      </c>
      <c r="N1774" s="37">
        <f t="shared" ref="N1774" si="5790">D1774*I1774+F1774*I1777-E1774*J1774-G1774*J1777</f>
        <v>0.97295431423475143</v>
      </c>
      <c r="O1774" s="41">
        <f t="shared" ref="O1774" si="5791">(D1774*J1774+E1774*I1774+F1774*J1777+G1774*I1777)</f>
        <v>0</v>
      </c>
      <c r="P1774" s="39">
        <f t="shared" ref="P1774" si="5792">D1774*K1774+F1774*K1777-E1774*L1774-G1774*L1777</f>
        <v>0</v>
      </c>
      <c r="Q1774" s="40">
        <f t="shared" ref="Q1774" si="5793">(D1774*L1774+E1774*K1774+F1774*L1777+G1774*K1777)</f>
        <v>-0.12582283464566929</v>
      </c>
      <c r="S1774" s="37">
        <v>1</v>
      </c>
      <c r="T1774" s="38">
        <v>0</v>
      </c>
      <c r="U1774" s="39">
        <v>0</v>
      </c>
      <c r="V1774" s="40">
        <f t="shared" ref="V1774" si="5794">-1/($T$8*$B1774)</f>
        <v>-0.24641338582677161</v>
      </c>
      <c r="X1774" s="37">
        <f t="shared" ref="X1774" si="5795">N1774*S1774+P1774*S1777-O1774*T1774-Q1774*T1777</f>
        <v>0.97295431423475143</v>
      </c>
      <c r="Y1774" s="41">
        <f t="shared" ref="Y1774" si="5796">(N1774*T1774+O1774*S1774+P1774*T1777+Q1774*S1777)</f>
        <v>0</v>
      </c>
      <c r="Z1774" s="39">
        <f t="shared" ref="Z1774" si="5797">N1774*U1774+P1774*U1777-O1774*V1774-Q1774*V1777</f>
        <v>0</v>
      </c>
      <c r="AA1774" s="40">
        <f t="shared" ref="AA1774" si="5798">(N1774*V1774+O1774*U1774+P1774*V1777+Q1774*U1777)</f>
        <v>-0.36557180147101909</v>
      </c>
      <c r="AB1774" s="8"/>
      <c r="AC1774" s="37">
        <v>1</v>
      </c>
      <c r="AD1774" s="38">
        <v>0</v>
      </c>
      <c r="AE1774" s="39">
        <v>0</v>
      </c>
      <c r="AF1774" s="40">
        <v>0</v>
      </c>
      <c r="AH1774" s="37">
        <f>X1774*AC1774+Z1774*AC1777-Y1774*AD1774-AA1774*AD1777</f>
        <v>0.91481184632165891</v>
      </c>
      <c r="AI1774" s="41">
        <f>(X1774*AD1774+Y1774*AC1774+Z1774*AD1777+AA1774*AC1777)</f>
        <v>0</v>
      </c>
      <c r="AJ1774" s="39">
        <f>X1774*AE1774+Z1774*AE1777-Y1774*AF1774-AA1774*AF1777</f>
        <v>0</v>
      </c>
      <c r="AK1774" s="40">
        <f>(X1774*AF1774+Y1774*AE1774+Z1774*AF1777+AA1774*AE1777)</f>
        <v>-0.36557180147101909</v>
      </c>
      <c r="AL1774" s="8"/>
      <c r="AM1774" s="43">
        <f t="shared" ref="AM1774" si="5799">20*LOG((2*$AH$8)/(($AH$8*AH1774+AJ1774+$AH$8*AH1777+AJ1777)^2+($AH$8*AI1774+AK1774+$AH$8*AI1777+AK1777)^2)^0.5)</f>
        <v>-1.1270897748312289E-3</v>
      </c>
      <c r="AO1774" s="148">
        <f t="shared" ref="AO1774" si="5800">((AH1774^2+AI1774^2)/(AH1777^2+AI1777^2))^0.5</f>
        <v>2.5024142220543575</v>
      </c>
      <c r="AP1774" s="4"/>
      <c r="AQ1774" s="44"/>
      <c r="AR1774" s="44"/>
      <c r="AS1774" s="44"/>
      <c r="AT1774" s="44"/>
    </row>
    <row r="1775" spans="2:46" ht="18.649999999999999" customHeight="1" thickBot="1">
      <c r="D1775" s="45"/>
      <c r="G1775" s="46"/>
      <c r="I1775" s="45"/>
      <c r="L1775" s="46"/>
      <c r="N1775" s="45"/>
      <c r="Q1775" s="46"/>
      <c r="S1775" s="45"/>
      <c r="V1775" s="46"/>
      <c r="X1775" s="45"/>
      <c r="AA1775" s="46"/>
      <c r="AC1775" s="45"/>
      <c r="AF1775" s="46"/>
      <c r="AH1775" s="45"/>
      <c r="AK1775" s="46"/>
      <c r="AO1775" s="149"/>
      <c r="AP1775" s="149"/>
      <c r="AQ1775" s="44"/>
      <c r="AR1775" s="44"/>
      <c r="AS1775" s="44"/>
      <c r="AT1775" s="44"/>
    </row>
    <row r="1776" spans="2:46" ht="18.649999999999999" customHeight="1" thickBot="1">
      <c r="D1776" s="227" t="s">
        <v>70</v>
      </c>
      <c r="E1776" s="228"/>
      <c r="F1776" s="229" t="s">
        <v>71</v>
      </c>
      <c r="G1776" s="230"/>
      <c r="H1776" s="203"/>
      <c r="I1776" s="231" t="s">
        <v>15</v>
      </c>
      <c r="J1776" s="232"/>
      <c r="K1776" s="233" t="s">
        <v>16</v>
      </c>
      <c r="L1776" s="234"/>
      <c r="M1776" s="30"/>
      <c r="N1776" s="231" t="s">
        <v>72</v>
      </c>
      <c r="O1776" s="232"/>
      <c r="P1776" s="233" t="s">
        <v>73</v>
      </c>
      <c r="Q1776" s="234"/>
      <c r="R1776" s="30"/>
      <c r="S1776" s="227" t="s">
        <v>74</v>
      </c>
      <c r="T1776" s="228"/>
      <c r="U1776" s="229" t="s">
        <v>75</v>
      </c>
      <c r="V1776" s="230"/>
      <c r="W1776" s="8"/>
      <c r="X1776" s="231" t="s">
        <v>76</v>
      </c>
      <c r="Y1776" s="232"/>
      <c r="Z1776" s="233" t="s">
        <v>77</v>
      </c>
      <c r="AA1776" s="234"/>
      <c r="AB1776" s="8"/>
      <c r="AC1776" s="231" t="s">
        <v>78</v>
      </c>
      <c r="AD1776" s="232"/>
      <c r="AE1776" s="233" t="s">
        <v>17</v>
      </c>
      <c r="AF1776" s="234"/>
      <c r="AG1776" s="8"/>
      <c r="AH1776" s="231" t="s">
        <v>79</v>
      </c>
      <c r="AI1776" s="232"/>
      <c r="AJ1776" s="233" t="s">
        <v>80</v>
      </c>
      <c r="AK1776" s="234"/>
      <c r="AL1776" s="8"/>
      <c r="AM1776" s="52" t="s">
        <v>84</v>
      </c>
      <c r="AO1776" s="150" t="s">
        <v>85</v>
      </c>
      <c r="AP1776" s="149"/>
      <c r="AQ1776" s="44"/>
      <c r="AR1776" s="44"/>
      <c r="AS1776" s="44"/>
      <c r="AT1776" s="44"/>
    </row>
    <row r="1777" spans="2:46" ht="18.649999999999999" customHeight="1" thickTop="1" thickBot="1">
      <c r="D1777" s="37">
        <v>0</v>
      </c>
      <c r="E1777" s="41">
        <v>0</v>
      </c>
      <c r="F1777" s="39">
        <v>1</v>
      </c>
      <c r="G1777" s="40">
        <v>0</v>
      </c>
      <c r="I1777" s="37">
        <v>0</v>
      </c>
      <c r="J1777" s="41">
        <f t="shared" ref="J1777" si="5801">IF(0=(1-$J$8*$K$8*$B1774^2),10^14,$B1774*$K$8/(1-$J$8*$K$8*$B1774^2))</f>
        <v>-0.21495053613608459</v>
      </c>
      <c r="K1777" s="39">
        <v>1</v>
      </c>
      <c r="L1777" s="40">
        <v>0</v>
      </c>
      <c r="N1777" s="37">
        <f t="shared" ref="N1777" si="5802">D1777*I1774+F1777*I1777-E1777*J1774-G1777*J1777</f>
        <v>0</v>
      </c>
      <c r="O1777" s="41">
        <f t="shared" ref="O1777" si="5803">(D1777*J1774+E1777*I1774+F1777*J1777+G1777*I1777)</f>
        <v>-0.21495053613608459</v>
      </c>
      <c r="P1777" s="39">
        <f t="shared" ref="P1777" si="5804">D1777*K1774+F1777*K1777-E1777*L1774-G1777*L1777</f>
        <v>1</v>
      </c>
      <c r="Q1777" s="40">
        <f t="shared" ref="Q1777" si="5805">(D1777*L1774+E1777*K1774+F1777*L1777+G1777*K1777)</f>
        <v>0</v>
      </c>
      <c r="S1777" s="37">
        <v>0</v>
      </c>
      <c r="T1777" s="41">
        <v>0</v>
      </c>
      <c r="U1777" s="39">
        <v>1</v>
      </c>
      <c r="V1777" s="40">
        <v>0</v>
      </c>
      <c r="X1777" s="37">
        <f t="shared" ref="X1777" si="5806">N1777*S1774+P1777*S1777-O1777*T1774-Q1777*T1777</f>
        <v>0</v>
      </c>
      <c r="Y1777" s="41">
        <f t="shared" ref="Y1777" si="5807">(N1777*T1774+O1777*S1774+P1777*T1777+Q1777*S1777)</f>
        <v>-0.21495053613608459</v>
      </c>
      <c r="Z1777" s="39">
        <f t="shared" ref="Z1777" si="5808">N1777*U1774+P1777*U1777-O1777*V1774-Q1777*V1777</f>
        <v>0.94703331060542761</v>
      </c>
      <c r="AA1777" s="40">
        <f t="shared" ref="AA1777" si="5809">(N1777*V1774+O1777*U1774+P1777*V1777+Q1777*U1777)</f>
        <v>0</v>
      </c>
      <c r="AB1777" s="8"/>
      <c r="AC1777" s="37">
        <v>0</v>
      </c>
      <c r="AD1777" s="40">
        <f>-1/($AD$8*$B1774)</f>
        <v>-0.15904527559055118</v>
      </c>
      <c r="AE1777" s="39">
        <v>1</v>
      </c>
      <c r="AF1777" s="40">
        <v>0</v>
      </c>
      <c r="AH1777" s="37">
        <f>X1777*AC1774+Z1777*AC1777-Y1777*AD1774-AA1777*AD1777</f>
        <v>0</v>
      </c>
      <c r="AI1777" s="41">
        <f>(X1777*AD1774+Y1777*AC1774+Z1777*AD1777+AA1777*AC1777)</f>
        <v>-0.36557171001475686</v>
      </c>
      <c r="AJ1777" s="39">
        <f>X1777*AE1774+Z1777*AE1777-Y1777*AF1774-AA1777*AF1777</f>
        <v>0.94703331060542761</v>
      </c>
      <c r="AK1777" s="40">
        <f>(X1777*AF1774+Y1777*AE1774+Z1777*AF1777+AA1777*AE1777)</f>
        <v>0</v>
      </c>
      <c r="AL1777" s="8"/>
      <c r="AM1777" s="54">
        <f t="shared" ref="AM1777" si="5810">(180/PI())*ATAN(-1*(($AH1765*AI1774+AK1774+$AH$8*AI1777+AK1777)/($AH$8*AH1774+AJ1774+$AH$8*AH1777+AJ1777)))</f>
        <v>21.439853923976273</v>
      </c>
      <c r="AO1777" s="151">
        <f t="shared" ref="AO1777" si="5811">20*LOG(((($AH$8*AH1774+AJ1774-$AH$8*AH1777-AJ1777)^2+($AH$8*AI1774+AK1774-$AH$8*AI1777-AK1777)^2)/(($AH$8*AH1774+AJ1774+$AH$8*AH1777+AJ1777)^2+($AH$8*AI1774+AK1774+$AH$8*AI1777+AK1777)^2))^0.5)</f>
        <v>-35.858821547705112</v>
      </c>
      <c r="AP1777" s="149"/>
      <c r="AQ1777" s="44"/>
      <c r="AR1777" s="44"/>
      <c r="AS1777" s="44"/>
      <c r="AT1777" s="44"/>
    </row>
    <row r="1778" spans="2:46" ht="18.649999999999999" customHeight="1">
      <c r="AO1778" s="48"/>
    </row>
    <row r="1779" spans="2:46" ht="18.649999999999999" customHeight="1" thickBot="1">
      <c r="E1779" s="29" t="s">
        <v>9</v>
      </c>
      <c r="J1779" s="29" t="s">
        <v>10</v>
      </c>
      <c r="O1779" s="29" t="s">
        <v>11</v>
      </c>
      <c r="T1779" s="29" t="s">
        <v>12</v>
      </c>
      <c r="Y1779" s="29" t="s">
        <v>13</v>
      </c>
      <c r="AD1779" s="29" t="s">
        <v>12</v>
      </c>
      <c r="AI1779" s="29" t="s">
        <v>81</v>
      </c>
    </row>
    <row r="1780" spans="2:46" ht="18.649999999999999" customHeight="1" thickBot="1">
      <c r="B1780" s="28"/>
      <c r="D1780" s="227" t="s">
        <v>70</v>
      </c>
      <c r="E1780" s="228"/>
      <c r="F1780" s="229" t="s">
        <v>71</v>
      </c>
      <c r="G1780" s="230"/>
      <c r="H1780" s="203"/>
      <c r="I1780" s="231" t="s">
        <v>15</v>
      </c>
      <c r="J1780" s="232"/>
      <c r="K1780" s="233" t="s">
        <v>16</v>
      </c>
      <c r="L1780" s="234"/>
      <c r="M1780" s="30"/>
      <c r="N1780" s="231" t="s">
        <v>72</v>
      </c>
      <c r="O1780" s="232"/>
      <c r="P1780" s="233" t="s">
        <v>73</v>
      </c>
      <c r="Q1780" s="234"/>
      <c r="R1780" s="30"/>
      <c r="S1780" s="227" t="s">
        <v>74</v>
      </c>
      <c r="T1780" s="228"/>
      <c r="U1780" s="229" t="s">
        <v>75</v>
      </c>
      <c r="V1780" s="230"/>
      <c r="W1780" s="8"/>
      <c r="X1780" s="231" t="s">
        <v>76</v>
      </c>
      <c r="Y1780" s="232"/>
      <c r="Z1780" s="233" t="s">
        <v>77</v>
      </c>
      <c r="AA1780" s="234"/>
      <c r="AB1780" s="8"/>
      <c r="AC1780" s="231" t="s">
        <v>78</v>
      </c>
      <c r="AD1780" s="232"/>
      <c r="AE1780" s="233" t="s">
        <v>17</v>
      </c>
      <c r="AF1780" s="234"/>
      <c r="AG1780" s="8"/>
      <c r="AH1780" s="231" t="s">
        <v>79</v>
      </c>
      <c r="AI1780" s="232"/>
      <c r="AJ1780" s="233" t="s">
        <v>80</v>
      </c>
      <c r="AK1780" s="234"/>
      <c r="AL1780" s="8"/>
      <c r="AM1780" s="35" t="s">
        <v>82</v>
      </c>
      <c r="AO1780" s="147" t="s">
        <v>83</v>
      </c>
      <c r="AP1780" s="4"/>
      <c r="AQ1780" s="44"/>
      <c r="AR1780" s="44"/>
      <c r="AS1780" s="44"/>
      <c r="AT1780" s="44"/>
    </row>
    <row r="1781" spans="2:46" ht="18.649999999999999" customHeight="1" thickTop="1" thickBot="1">
      <c r="B1781" s="55">
        <v>5.0999999999999996</v>
      </c>
      <c r="D1781" s="37">
        <v>1</v>
      </c>
      <c r="E1781" s="38">
        <v>0</v>
      </c>
      <c r="F1781" s="39">
        <v>0</v>
      </c>
      <c r="G1781" s="40">
        <f t="shared" ref="G1781" si="5812">-1/($E$8*$B1781)</f>
        <v>-0.12532941176470588</v>
      </c>
      <c r="I1781" s="37">
        <v>1</v>
      </c>
      <c r="J1781" s="41">
        <v>0</v>
      </c>
      <c r="K1781" s="39">
        <v>0</v>
      </c>
      <c r="L1781" s="40">
        <v>0</v>
      </c>
      <c r="N1781" s="37">
        <f t="shared" ref="N1781" si="5813">D1781*I1781+F1781*I1784-E1781*J1781-G1781*J1784</f>
        <v>0.97316775488725882</v>
      </c>
      <c r="O1781" s="41">
        <f t="shared" ref="O1781" si="5814">(D1781*J1781+E1781*I1781+F1781*J1784+G1781*I1784)</f>
        <v>0</v>
      </c>
      <c r="P1781" s="39">
        <f t="shared" ref="P1781" si="5815">D1781*K1781+F1781*K1784-E1781*L1781-G1781*L1784</f>
        <v>0</v>
      </c>
      <c r="Q1781" s="40">
        <f t="shared" ref="Q1781" si="5816">(D1781*L1781+E1781*K1781+F1781*L1784+G1781*K1784)</f>
        <v>-0.12532941176470588</v>
      </c>
      <c r="S1781" s="37">
        <v>1</v>
      </c>
      <c r="T1781" s="38">
        <v>0</v>
      </c>
      <c r="U1781" s="39">
        <v>0</v>
      </c>
      <c r="V1781" s="40">
        <f t="shared" ref="V1781" si="5817">-1/($T$8*$B1781)</f>
        <v>-0.24544705882352941</v>
      </c>
      <c r="X1781" s="37">
        <f t="shared" ref="X1781" si="5818">N1781*S1781+P1781*S1784-O1781*T1781-Q1781*T1784</f>
        <v>0.97316775488725882</v>
      </c>
      <c r="Y1781" s="41">
        <f t="shared" ref="Y1781" si="5819">(N1781*T1781+O1781*S1781+P1781*T1784+Q1781*S1784)</f>
        <v>0</v>
      </c>
      <c r="Z1781" s="39">
        <f t="shared" ref="Z1781" si="5820">N1781*U1781+P1781*U1784-O1781*V1781-Q1781*V1784</f>
        <v>0</v>
      </c>
      <c r="AA1781" s="40">
        <f t="shared" ref="AA1781" si="5821">(N1781*V1781+O1781*U1781+P1781*V1784+Q1781*U1784)</f>
        <v>-0.36419057494368096</v>
      </c>
      <c r="AB1781" s="8"/>
      <c r="AC1781" s="37">
        <v>1</v>
      </c>
      <c r="AD1781" s="38">
        <v>0</v>
      </c>
      <c r="AE1781" s="39">
        <v>0</v>
      </c>
      <c r="AF1781" s="40">
        <v>0</v>
      </c>
      <c r="AH1781" s="37">
        <f>X1781*AC1781+Z1781*AC1784-Y1781*AD1781-AA1781*AD1784</f>
        <v>0.91547211272534768</v>
      </c>
      <c r="AI1781" s="41">
        <f>(X1781*AD1781+Y1781*AC1781+Z1781*AD1784+AA1781*AC1784)</f>
        <v>0</v>
      </c>
      <c r="AJ1781" s="39">
        <f>X1781*AE1781+Z1781*AE1784-Y1781*AF1781-AA1781*AF1784</f>
        <v>0</v>
      </c>
      <c r="AK1781" s="40">
        <f>(X1781*AF1781+Y1781*AE1781+Z1781*AF1784+AA1781*AE1784)</f>
        <v>-0.36419057494368096</v>
      </c>
      <c r="AL1781" s="8"/>
      <c r="AM1781" s="43">
        <f t="shared" ref="AM1781" si="5822">20*LOG((2*$AH$8)/(($AH$8*AH1781+AJ1781+$AH$8*AH1784+AJ1784)^2+($AH$8*AI1781+AK1781+$AH$8*AI1784+AK1784)^2)^0.5)</f>
        <v>-1.1102073285715088E-3</v>
      </c>
      <c r="AO1781" s="148">
        <f t="shared" ref="AO1781" si="5823">((AH1781^2+AI1781^2)/(AH1784^2+AI1784^2))^0.5</f>
        <v>2.5137178249421188</v>
      </c>
      <c r="AP1781" s="4"/>
      <c r="AQ1781" s="44"/>
      <c r="AR1781" s="44"/>
      <c r="AS1781" s="44"/>
      <c r="AT1781" s="44"/>
    </row>
    <row r="1782" spans="2:46" ht="18.649999999999999" customHeight="1" thickBot="1">
      <c r="D1782" s="45"/>
      <c r="G1782" s="46"/>
      <c r="I1782" s="45"/>
      <c r="L1782" s="46"/>
      <c r="N1782" s="45"/>
      <c r="Q1782" s="46"/>
      <c r="S1782" s="45"/>
      <c r="V1782" s="46"/>
      <c r="X1782" s="45"/>
      <c r="AA1782" s="46"/>
      <c r="AC1782" s="45"/>
      <c r="AF1782" s="46"/>
      <c r="AH1782" s="45"/>
      <c r="AK1782" s="46"/>
      <c r="AO1782" s="149"/>
      <c r="AP1782" s="149"/>
      <c r="AQ1782" s="44"/>
      <c r="AR1782" s="44"/>
      <c r="AS1782" s="44"/>
      <c r="AT1782" s="44"/>
    </row>
    <row r="1783" spans="2:46" ht="18.649999999999999" customHeight="1" thickBot="1">
      <c r="D1783" s="227" t="s">
        <v>70</v>
      </c>
      <c r="E1783" s="228"/>
      <c r="F1783" s="229" t="s">
        <v>71</v>
      </c>
      <c r="G1783" s="230"/>
      <c r="H1783" s="203"/>
      <c r="I1783" s="231" t="s">
        <v>15</v>
      </c>
      <c r="J1783" s="232"/>
      <c r="K1783" s="233" t="s">
        <v>16</v>
      </c>
      <c r="L1783" s="234"/>
      <c r="M1783" s="30"/>
      <c r="N1783" s="231" t="s">
        <v>72</v>
      </c>
      <c r="O1783" s="232"/>
      <c r="P1783" s="233" t="s">
        <v>73</v>
      </c>
      <c r="Q1783" s="234"/>
      <c r="R1783" s="30"/>
      <c r="S1783" s="227" t="s">
        <v>74</v>
      </c>
      <c r="T1783" s="228"/>
      <c r="U1783" s="229" t="s">
        <v>75</v>
      </c>
      <c r="V1783" s="230"/>
      <c r="W1783" s="8"/>
      <c r="X1783" s="231" t="s">
        <v>76</v>
      </c>
      <c r="Y1783" s="232"/>
      <c r="Z1783" s="233" t="s">
        <v>77</v>
      </c>
      <c r="AA1783" s="234"/>
      <c r="AB1783" s="8"/>
      <c r="AC1783" s="231" t="s">
        <v>78</v>
      </c>
      <c r="AD1783" s="232"/>
      <c r="AE1783" s="233" t="s">
        <v>17</v>
      </c>
      <c r="AF1783" s="234"/>
      <c r="AG1783" s="8"/>
      <c r="AH1783" s="231" t="s">
        <v>79</v>
      </c>
      <c r="AI1783" s="232"/>
      <c r="AJ1783" s="233" t="s">
        <v>80</v>
      </c>
      <c r="AK1783" s="234"/>
      <c r="AL1783" s="8"/>
      <c r="AM1783" s="52" t="s">
        <v>84</v>
      </c>
      <c r="AO1783" s="150" t="s">
        <v>85</v>
      </c>
      <c r="AP1783" s="149"/>
      <c r="AQ1783" s="44"/>
      <c r="AR1783" s="44"/>
      <c r="AS1783" s="44"/>
      <c r="AT1783" s="44"/>
    </row>
    <row r="1784" spans="2:46" ht="18.649999999999999" customHeight="1" thickTop="1" thickBot="1">
      <c r="D1784" s="37">
        <v>0</v>
      </c>
      <c r="E1784" s="41">
        <v>0</v>
      </c>
      <c r="F1784" s="39">
        <v>1</v>
      </c>
      <c r="G1784" s="40">
        <v>0</v>
      </c>
      <c r="I1784" s="37">
        <v>0</v>
      </c>
      <c r="J1784" s="41">
        <f t="shared" ref="J1784" si="5824">IF(0=(1-$J$8*$K$8*$B1781^2),10^14,$B1781*$K$8/(1-$J$8*$K$8*$B1781^2))</f>
        <v>-0.21409376087327545</v>
      </c>
      <c r="K1784" s="39">
        <v>1</v>
      </c>
      <c r="L1784" s="40">
        <v>0</v>
      </c>
      <c r="N1784" s="37">
        <f t="shared" ref="N1784" si="5825">D1784*I1781+F1784*I1784-E1784*J1781-G1784*J1784</f>
        <v>0</v>
      </c>
      <c r="O1784" s="41">
        <f t="shared" ref="O1784" si="5826">(D1784*J1781+E1784*I1781+F1784*J1784+G1784*I1784)</f>
        <v>-0.21409376087327545</v>
      </c>
      <c r="P1784" s="39">
        <f t="shared" ref="P1784" si="5827">D1784*K1781+F1784*K1784-E1784*L1781-G1784*L1784</f>
        <v>1</v>
      </c>
      <c r="Q1784" s="40">
        <f t="shared" ref="Q1784" si="5828">(D1784*L1781+E1784*K1781+F1784*L1784+G1784*K1784)</f>
        <v>0</v>
      </c>
      <c r="S1784" s="37">
        <v>0</v>
      </c>
      <c r="T1784" s="41">
        <v>0</v>
      </c>
      <c r="U1784" s="39">
        <v>1</v>
      </c>
      <c r="V1784" s="40">
        <v>0</v>
      </c>
      <c r="X1784" s="37">
        <f t="shared" ref="X1784" si="5829">N1784*S1781+P1784*S1784-O1784*T1781-Q1784*T1784</f>
        <v>0</v>
      </c>
      <c r="Y1784" s="41">
        <f t="shared" ref="Y1784" si="5830">(N1784*T1781+O1784*S1781+P1784*T1784+Q1784*S1784)</f>
        <v>-0.21409376087327545</v>
      </c>
      <c r="Z1784" s="39">
        <f t="shared" ref="Z1784" si="5831">N1784*U1781+P1784*U1784-O1784*V1781-Q1784*V1784</f>
        <v>0.94745131608118649</v>
      </c>
      <c r="AA1784" s="40">
        <f t="shared" ref="AA1784" si="5832">(N1784*V1781+O1784*U1781+P1784*V1784+Q1784*U1784)</f>
        <v>0</v>
      </c>
      <c r="AB1784" s="8"/>
      <c r="AC1784" s="37">
        <v>0</v>
      </c>
      <c r="AD1784" s="40">
        <f>-1/($AD$8*$B1781)</f>
        <v>-0.15842156862745096</v>
      </c>
      <c r="AE1784" s="39">
        <v>1</v>
      </c>
      <c r="AF1784" s="40">
        <v>0</v>
      </c>
      <c r="AH1784" s="37">
        <f>X1784*AC1781+Z1784*AC1784-Y1784*AD1781-AA1784*AD1784</f>
        <v>0</v>
      </c>
      <c r="AI1784" s="41">
        <f>(X1784*AD1781+Y1784*AC1781+Z1784*AD1784+AA1784*AC1784)</f>
        <v>-0.36419048456499986</v>
      </c>
      <c r="AJ1784" s="39">
        <f>X1784*AE1781+Z1784*AE1784-Y1784*AF1781-AA1784*AF1784</f>
        <v>0.94745131608118649</v>
      </c>
      <c r="AK1784" s="40">
        <f>(X1784*AF1781+Y1784*AE1781+Z1784*AF1784+AA1784*AE1784)</f>
        <v>0</v>
      </c>
      <c r="AL1784" s="8"/>
      <c r="AM1784" s="54">
        <f t="shared" ref="AM1784" si="5833">(180/PI())*ATAN(-1*(($AH1772*AI1781+AK1781+$AH$8*AI1784+AK1784)/($AH$8*AH1781+AJ1781+$AH$8*AH1784+AJ1784)))</f>
        <v>21.354911443552453</v>
      </c>
      <c r="AO1784" s="151">
        <f t="shared" ref="AO1784" si="5834">20*LOG(((($AH$8*AH1781+AJ1781-$AH$8*AH1784-AJ1784)^2+($AH$8*AI1781+AK1781-$AH$8*AI1784-AK1784)^2)/(($AH$8*AH1781+AJ1781+$AH$8*AH1784+AJ1784)^2+($AH$8*AI1781+AK1781+$AH$8*AI1784+AK1784)^2))^0.5)</f>
        <v>-35.924357306648488</v>
      </c>
      <c r="AP1784" s="149"/>
      <c r="AQ1784" s="44"/>
      <c r="AR1784" s="44"/>
      <c r="AS1784" s="44"/>
      <c r="AT1784" s="44"/>
    </row>
    <row r="1785" spans="2:46" ht="18.649999999999999" customHeight="1">
      <c r="AO1785" s="48"/>
    </row>
    <row r="1786" spans="2:46" ht="18.649999999999999" customHeight="1" thickBot="1">
      <c r="E1786" s="29" t="s">
        <v>9</v>
      </c>
      <c r="J1786" s="29" t="s">
        <v>10</v>
      </c>
      <c r="O1786" s="29" t="s">
        <v>11</v>
      </c>
      <c r="T1786" s="29" t="s">
        <v>12</v>
      </c>
      <c r="Y1786" s="29" t="s">
        <v>13</v>
      </c>
      <c r="AD1786" s="29" t="s">
        <v>12</v>
      </c>
      <c r="AI1786" s="29" t="s">
        <v>81</v>
      </c>
    </row>
    <row r="1787" spans="2:46" ht="18.649999999999999" customHeight="1" thickBot="1">
      <c r="B1787" s="28"/>
      <c r="D1787" s="227" t="s">
        <v>70</v>
      </c>
      <c r="E1787" s="228"/>
      <c r="F1787" s="229" t="s">
        <v>71</v>
      </c>
      <c r="G1787" s="230"/>
      <c r="H1787" s="203"/>
      <c r="I1787" s="231" t="s">
        <v>15</v>
      </c>
      <c r="J1787" s="232"/>
      <c r="K1787" s="233" t="s">
        <v>16</v>
      </c>
      <c r="L1787" s="234"/>
      <c r="M1787" s="30"/>
      <c r="N1787" s="231" t="s">
        <v>72</v>
      </c>
      <c r="O1787" s="232"/>
      <c r="P1787" s="233" t="s">
        <v>73</v>
      </c>
      <c r="Q1787" s="234"/>
      <c r="R1787" s="30"/>
      <c r="S1787" s="227" t="s">
        <v>74</v>
      </c>
      <c r="T1787" s="228"/>
      <c r="U1787" s="229" t="s">
        <v>75</v>
      </c>
      <c r="V1787" s="230"/>
      <c r="W1787" s="8"/>
      <c r="X1787" s="231" t="s">
        <v>76</v>
      </c>
      <c r="Y1787" s="232"/>
      <c r="Z1787" s="233" t="s">
        <v>77</v>
      </c>
      <c r="AA1787" s="234"/>
      <c r="AB1787" s="8"/>
      <c r="AC1787" s="231" t="s">
        <v>78</v>
      </c>
      <c r="AD1787" s="232"/>
      <c r="AE1787" s="233" t="s">
        <v>17</v>
      </c>
      <c r="AF1787" s="234"/>
      <c r="AG1787" s="8"/>
      <c r="AH1787" s="231" t="s">
        <v>79</v>
      </c>
      <c r="AI1787" s="232"/>
      <c r="AJ1787" s="233" t="s">
        <v>80</v>
      </c>
      <c r="AK1787" s="234"/>
      <c r="AL1787" s="8"/>
      <c r="AM1787" s="35" t="s">
        <v>82</v>
      </c>
      <c r="AO1787" s="147" t="s">
        <v>83</v>
      </c>
      <c r="AP1787" s="4"/>
      <c r="AQ1787" s="44"/>
      <c r="AR1787" s="44"/>
      <c r="AS1787" s="44"/>
      <c r="AT1787" s="44"/>
    </row>
    <row r="1788" spans="2:46" ht="18.649999999999999" customHeight="1" thickTop="1" thickBot="1">
      <c r="B1788" s="55">
        <v>5.12</v>
      </c>
      <c r="D1788" s="37">
        <v>1</v>
      </c>
      <c r="E1788" s="38">
        <v>0</v>
      </c>
      <c r="F1788" s="39">
        <v>0</v>
      </c>
      <c r="G1788" s="40">
        <f t="shared" ref="G1788" si="5835">-1/($E$8*$B1788)</f>
        <v>-0.12483984375</v>
      </c>
      <c r="I1788" s="37">
        <v>1</v>
      </c>
      <c r="J1788" s="41">
        <v>0</v>
      </c>
      <c r="K1788" s="39">
        <v>0</v>
      </c>
      <c r="L1788" s="40">
        <v>0</v>
      </c>
      <c r="N1788" s="37">
        <f t="shared" ref="N1788" si="5836">D1788*I1788+F1788*I1791-E1788*J1788-G1788*J1791</f>
        <v>0.97337867207645479</v>
      </c>
      <c r="O1788" s="41">
        <f t="shared" ref="O1788" si="5837">(D1788*J1788+E1788*I1788+F1788*J1791+G1788*I1791)</f>
        <v>0</v>
      </c>
      <c r="P1788" s="39">
        <f t="shared" ref="P1788" si="5838">D1788*K1788+F1788*K1791-E1788*L1788-G1788*L1791</f>
        <v>0</v>
      </c>
      <c r="Q1788" s="40">
        <f t="shared" ref="Q1788" si="5839">(D1788*L1788+E1788*K1788+F1788*L1791+G1788*K1791)</f>
        <v>-0.12483984375</v>
      </c>
      <c r="S1788" s="37">
        <v>1</v>
      </c>
      <c r="T1788" s="38">
        <v>0</v>
      </c>
      <c r="U1788" s="39">
        <v>0</v>
      </c>
      <c r="V1788" s="40">
        <f t="shared" ref="V1788" si="5840">-1/($T$8*$B1788)</f>
        <v>-0.24448828124999999</v>
      </c>
      <c r="X1788" s="37">
        <f t="shared" ref="X1788" si="5841">N1788*S1788+P1788*S1791-O1788*T1788-Q1788*T1791</f>
        <v>0.97337867207645479</v>
      </c>
      <c r="Y1788" s="41">
        <f t="shared" ref="Y1788" si="5842">(N1788*T1788+O1788*S1788+P1788*T1791+Q1788*S1791)</f>
        <v>0</v>
      </c>
      <c r="Z1788" s="39">
        <f t="shared" ref="Z1788" si="5843">N1788*U1788+P1788*U1791-O1788*V1788-Q1788*V1791</f>
        <v>0</v>
      </c>
      <c r="AA1788" s="40">
        <f t="shared" ref="AA1788" si="5844">(N1788*V1788+O1788*U1788+P1788*V1791+Q1788*U1791)</f>
        <v>-0.36281952229137981</v>
      </c>
      <c r="AB1788" s="8"/>
      <c r="AC1788" s="37">
        <v>1</v>
      </c>
      <c r="AD1788" s="38">
        <v>0</v>
      </c>
      <c r="AE1788" s="39">
        <v>0</v>
      </c>
      <c r="AF1788" s="40">
        <v>0</v>
      </c>
      <c r="AH1788" s="37">
        <f>X1788*AC1788+Z1788*AC1791-Y1788*AD1788-AA1788*AD1791</f>
        <v>0.91612475937424376</v>
      </c>
      <c r="AI1788" s="41">
        <f>(X1788*AD1788+Y1788*AC1788+Z1788*AD1791+AA1788*AC1791)</f>
        <v>0</v>
      </c>
      <c r="AJ1788" s="39">
        <f>X1788*AE1788+Z1788*AE1791-Y1788*AF1788-AA1788*AF1791</f>
        <v>0</v>
      </c>
      <c r="AK1788" s="40">
        <f>(X1788*AF1788+Y1788*AE1788+Z1788*AF1791+AA1788*AE1791)</f>
        <v>-0.36281952229137981</v>
      </c>
      <c r="AL1788" s="8"/>
      <c r="AM1788" s="43">
        <f t="shared" ref="AM1788" si="5845">20*LOG((2*$AH$8)/(($AH$8*AH1788+AJ1788+$AH$8*AH1791+AJ1791)^2+($AH$8*AI1788+AK1788+$AH$8*AI1791+AK1791)^2)^0.5)</f>
        <v>-1.0936367310025504E-3</v>
      </c>
      <c r="AO1788" s="148">
        <f t="shared" ref="AO1788" si="5846">((AH1788^2+AI1788^2)/(AH1791^2+AI1791^2))^0.5</f>
        <v>2.5250156858092612</v>
      </c>
      <c r="AP1788" s="4"/>
      <c r="AQ1788" s="44"/>
      <c r="AR1788" s="44"/>
      <c r="AS1788" s="44"/>
      <c r="AT1788" s="44"/>
    </row>
    <row r="1789" spans="2:46" ht="18.649999999999999" customHeight="1" thickBot="1">
      <c r="D1789" s="45"/>
      <c r="G1789" s="46"/>
      <c r="I1789" s="45"/>
      <c r="L1789" s="46"/>
      <c r="N1789" s="45"/>
      <c r="Q1789" s="46"/>
      <c r="S1789" s="45"/>
      <c r="V1789" s="46"/>
      <c r="X1789" s="45"/>
      <c r="AA1789" s="46"/>
      <c r="AC1789" s="45"/>
      <c r="AF1789" s="46"/>
      <c r="AH1789" s="45"/>
      <c r="AK1789" s="46"/>
      <c r="AO1789" s="149"/>
      <c r="AP1789" s="149"/>
      <c r="AQ1789" s="44"/>
      <c r="AR1789" s="44"/>
      <c r="AS1789" s="44"/>
      <c r="AT1789" s="44"/>
    </row>
    <row r="1790" spans="2:46" ht="18.649999999999999" customHeight="1" thickBot="1">
      <c r="D1790" s="227" t="s">
        <v>70</v>
      </c>
      <c r="E1790" s="228"/>
      <c r="F1790" s="229" t="s">
        <v>71</v>
      </c>
      <c r="G1790" s="230"/>
      <c r="H1790" s="203"/>
      <c r="I1790" s="231" t="s">
        <v>15</v>
      </c>
      <c r="J1790" s="232"/>
      <c r="K1790" s="233" t="s">
        <v>16</v>
      </c>
      <c r="L1790" s="234"/>
      <c r="M1790" s="30"/>
      <c r="N1790" s="231" t="s">
        <v>72</v>
      </c>
      <c r="O1790" s="232"/>
      <c r="P1790" s="233" t="s">
        <v>73</v>
      </c>
      <c r="Q1790" s="234"/>
      <c r="R1790" s="30"/>
      <c r="S1790" s="227" t="s">
        <v>74</v>
      </c>
      <c r="T1790" s="228"/>
      <c r="U1790" s="229" t="s">
        <v>75</v>
      </c>
      <c r="V1790" s="230"/>
      <c r="W1790" s="8"/>
      <c r="X1790" s="231" t="s">
        <v>76</v>
      </c>
      <c r="Y1790" s="232"/>
      <c r="Z1790" s="233" t="s">
        <v>77</v>
      </c>
      <c r="AA1790" s="234"/>
      <c r="AB1790" s="8"/>
      <c r="AC1790" s="231" t="s">
        <v>78</v>
      </c>
      <c r="AD1790" s="232"/>
      <c r="AE1790" s="233" t="s">
        <v>17</v>
      </c>
      <c r="AF1790" s="234"/>
      <c r="AG1790" s="8"/>
      <c r="AH1790" s="231" t="s">
        <v>79</v>
      </c>
      <c r="AI1790" s="232"/>
      <c r="AJ1790" s="233" t="s">
        <v>80</v>
      </c>
      <c r="AK1790" s="234"/>
      <c r="AL1790" s="8"/>
      <c r="AM1790" s="52" t="s">
        <v>84</v>
      </c>
      <c r="AO1790" s="150" t="s">
        <v>85</v>
      </c>
      <c r="AP1790" s="149"/>
      <c r="AQ1790" s="44"/>
      <c r="AR1790" s="44"/>
      <c r="AS1790" s="44"/>
      <c r="AT1790" s="44"/>
    </row>
    <row r="1791" spans="2:46" ht="18.649999999999999" customHeight="1" thickTop="1" thickBot="1">
      <c r="D1791" s="37">
        <v>0</v>
      </c>
      <c r="E1791" s="41">
        <v>0</v>
      </c>
      <c r="F1791" s="39">
        <v>1</v>
      </c>
      <c r="G1791" s="40">
        <v>0</v>
      </c>
      <c r="I1791" s="37">
        <v>0</v>
      </c>
      <c r="J1791" s="41">
        <f t="shared" ref="J1791" si="5847">IF(0=(1-$J$8*$K$8*$B1788^2),10^14,$B1788*$K$8/(1-$J$8*$K$8*$B1788^2))</f>
        <v>-0.21324384206100269</v>
      </c>
      <c r="K1791" s="39">
        <v>1</v>
      </c>
      <c r="L1791" s="40">
        <v>0</v>
      </c>
      <c r="N1791" s="37">
        <f t="shared" ref="N1791" si="5848">D1791*I1788+F1791*I1791-E1791*J1788-G1791*J1791</f>
        <v>0</v>
      </c>
      <c r="O1791" s="41">
        <f t="shared" ref="O1791" si="5849">(D1791*J1788+E1791*I1788+F1791*J1791+G1791*I1791)</f>
        <v>-0.21324384206100269</v>
      </c>
      <c r="P1791" s="39">
        <f t="shared" ref="P1791" si="5850">D1791*K1788+F1791*K1791-E1791*L1788-G1791*L1791</f>
        <v>1</v>
      </c>
      <c r="Q1791" s="40">
        <f t="shared" ref="Q1791" si="5851">(D1791*L1788+E1791*K1788+F1791*L1791+G1791*K1791)</f>
        <v>0</v>
      </c>
      <c r="S1791" s="37">
        <v>0</v>
      </c>
      <c r="T1791" s="41">
        <v>0</v>
      </c>
      <c r="U1791" s="39">
        <v>1</v>
      </c>
      <c r="V1791" s="40">
        <v>0</v>
      </c>
      <c r="X1791" s="37">
        <f t="shared" ref="X1791" si="5852">N1791*S1788+P1791*S1791-O1791*T1788-Q1791*T1791</f>
        <v>0</v>
      </c>
      <c r="Y1791" s="41">
        <f t="shared" ref="Y1791" si="5853">(N1791*T1788+O1791*S1788+P1791*T1791+Q1791*S1791)</f>
        <v>-0.21324384206100269</v>
      </c>
      <c r="Z1791" s="39">
        <f t="shared" ref="Z1791" si="5854">N1791*U1788+P1791*U1791-O1791*V1788-Q1791*V1791</f>
        <v>0.94786437956735903</v>
      </c>
      <c r="AA1791" s="40">
        <f t="shared" ref="AA1791" si="5855">(N1791*V1788+O1791*U1788+P1791*V1791+Q1791*U1791)</f>
        <v>0</v>
      </c>
      <c r="AB1791" s="8"/>
      <c r="AC1791" s="37">
        <v>0</v>
      </c>
      <c r="AD1791" s="40">
        <f>-1/($AD$8*$B1788)</f>
        <v>-0.15780273437499998</v>
      </c>
      <c r="AE1791" s="39">
        <v>1</v>
      </c>
      <c r="AF1791" s="40">
        <v>0</v>
      </c>
      <c r="AH1791" s="37">
        <f>X1791*AC1788+Z1791*AC1791-Y1791*AD1788-AA1791*AD1791</f>
        <v>0</v>
      </c>
      <c r="AI1791" s="41">
        <f>(X1791*AD1788+Y1791*AC1788+Z1791*AD1791+AA1791*AC1791)</f>
        <v>-0.36281943297339481</v>
      </c>
      <c r="AJ1791" s="39">
        <f>X1791*AE1788+Z1791*AE1791-Y1791*AF1788-AA1791*AF1791</f>
        <v>0.94786437956735903</v>
      </c>
      <c r="AK1791" s="40">
        <f>(X1791*AF1788+Y1791*AE1788+Z1791*AF1791+AA1791*AE1791)</f>
        <v>0</v>
      </c>
      <c r="AL1791" s="8"/>
      <c r="AM1791" s="54">
        <f t="shared" ref="AM1791" si="5856">(180/PI())*ATAN(-1*(($AH1779*AI1788+AK1788+$AH$8*AI1791+AK1791)/($AH$8*AH1788+AJ1788+$AH$8*AH1791+AJ1791)))</f>
        <v>21.270642493345509</v>
      </c>
      <c r="AO1791" s="151">
        <f t="shared" ref="AO1791" si="5857">20*LOG(((($AH$8*AH1788+AJ1788-$AH$8*AH1791-AJ1791)^2+($AH$8*AI1788+AK1788-$AH$8*AI1791-AK1791)^2)/(($AH$8*AH1788+AJ1788+$AH$8*AH1791+AJ1791)^2+($AH$8*AI1788+AK1788+$AH$8*AI1791+AK1791)^2))^0.5)</f>
        <v>-35.989659039231114</v>
      </c>
      <c r="AP1791" s="149"/>
      <c r="AQ1791" s="44"/>
      <c r="AR1791" s="44"/>
      <c r="AS1791" s="44"/>
      <c r="AT1791" s="44"/>
    </row>
    <row r="1792" spans="2:46" ht="18.649999999999999" customHeight="1">
      <c r="AO1792" s="48"/>
    </row>
    <row r="1793" spans="2:46" ht="18.649999999999999" customHeight="1" thickBot="1">
      <c r="E1793" s="29" t="s">
        <v>9</v>
      </c>
      <c r="J1793" s="29" t="s">
        <v>10</v>
      </c>
      <c r="O1793" s="29" t="s">
        <v>11</v>
      </c>
      <c r="T1793" s="29" t="s">
        <v>12</v>
      </c>
      <c r="Y1793" s="29" t="s">
        <v>13</v>
      </c>
      <c r="AD1793" s="29" t="s">
        <v>12</v>
      </c>
      <c r="AI1793" s="29" t="s">
        <v>81</v>
      </c>
    </row>
    <row r="1794" spans="2:46" ht="18.649999999999999" customHeight="1" thickBot="1">
      <c r="B1794" s="28"/>
      <c r="D1794" s="227" t="s">
        <v>70</v>
      </c>
      <c r="E1794" s="228"/>
      <c r="F1794" s="229" t="s">
        <v>71</v>
      </c>
      <c r="G1794" s="230"/>
      <c r="H1794" s="203"/>
      <c r="I1794" s="231" t="s">
        <v>15</v>
      </c>
      <c r="J1794" s="232"/>
      <c r="K1794" s="233" t="s">
        <v>16</v>
      </c>
      <c r="L1794" s="234"/>
      <c r="M1794" s="30"/>
      <c r="N1794" s="231" t="s">
        <v>72</v>
      </c>
      <c r="O1794" s="232"/>
      <c r="P1794" s="233" t="s">
        <v>73</v>
      </c>
      <c r="Q1794" s="234"/>
      <c r="R1794" s="30"/>
      <c r="S1794" s="227" t="s">
        <v>74</v>
      </c>
      <c r="T1794" s="228"/>
      <c r="U1794" s="229" t="s">
        <v>75</v>
      </c>
      <c r="V1794" s="230"/>
      <c r="W1794" s="8"/>
      <c r="X1794" s="231" t="s">
        <v>76</v>
      </c>
      <c r="Y1794" s="232"/>
      <c r="Z1794" s="233" t="s">
        <v>77</v>
      </c>
      <c r="AA1794" s="234"/>
      <c r="AB1794" s="8"/>
      <c r="AC1794" s="231" t="s">
        <v>78</v>
      </c>
      <c r="AD1794" s="232"/>
      <c r="AE1794" s="233" t="s">
        <v>17</v>
      </c>
      <c r="AF1794" s="234"/>
      <c r="AG1794" s="8"/>
      <c r="AH1794" s="231" t="s">
        <v>79</v>
      </c>
      <c r="AI1794" s="232"/>
      <c r="AJ1794" s="233" t="s">
        <v>80</v>
      </c>
      <c r="AK1794" s="234"/>
      <c r="AL1794" s="8"/>
      <c r="AM1794" s="35" t="s">
        <v>82</v>
      </c>
      <c r="AO1794" s="147" t="s">
        <v>83</v>
      </c>
      <c r="AP1794" s="4"/>
      <c r="AQ1794" s="44"/>
      <c r="AR1794" s="44"/>
      <c r="AS1794" s="44"/>
      <c r="AT1794" s="44"/>
    </row>
    <row r="1795" spans="2:46" ht="18.649999999999999" customHeight="1" thickTop="1" thickBot="1">
      <c r="B1795" s="55">
        <v>5.14</v>
      </c>
      <c r="D1795" s="37">
        <v>1</v>
      </c>
      <c r="E1795" s="38">
        <v>0</v>
      </c>
      <c r="F1795" s="39">
        <v>0</v>
      </c>
      <c r="G1795" s="40">
        <f t="shared" ref="G1795" si="5858">-1/($E$8*$B1795)</f>
        <v>-0.12435408560311283</v>
      </c>
      <c r="I1795" s="37">
        <v>1</v>
      </c>
      <c r="J1795" s="41">
        <v>0</v>
      </c>
      <c r="K1795" s="39">
        <v>0</v>
      </c>
      <c r="L1795" s="40">
        <v>0</v>
      </c>
      <c r="N1795" s="37">
        <f t="shared" ref="N1795" si="5859">D1795*I1795+F1795*I1798-E1795*J1795-G1795*J1798</f>
        <v>0.97358710552962191</v>
      </c>
      <c r="O1795" s="41">
        <f t="shared" ref="O1795" si="5860">(D1795*J1795+E1795*I1795+F1795*J1798+G1795*I1798)</f>
        <v>0</v>
      </c>
      <c r="P1795" s="39">
        <f t="shared" ref="P1795" si="5861">D1795*K1795+F1795*K1798-E1795*L1795-G1795*L1798</f>
        <v>0</v>
      </c>
      <c r="Q1795" s="40">
        <f t="shared" ref="Q1795" si="5862">(D1795*L1795+E1795*K1795+F1795*L1798+G1795*K1798)</f>
        <v>-0.12435408560311283</v>
      </c>
      <c r="S1795" s="37">
        <v>1</v>
      </c>
      <c r="T1795" s="38">
        <v>0</v>
      </c>
      <c r="U1795" s="39">
        <v>0</v>
      </c>
      <c r="V1795" s="40">
        <f t="shared" ref="V1795" si="5863">-1/($T$8*$B1795)</f>
        <v>-0.24353696498054472</v>
      </c>
      <c r="X1795" s="37">
        <f t="shared" ref="X1795" si="5864">N1795*S1795+P1795*S1798-O1795*T1795-Q1795*T1798</f>
        <v>0.97358710552962191</v>
      </c>
      <c r="Y1795" s="41">
        <f t="shared" ref="Y1795" si="5865">(N1795*T1795+O1795*S1795+P1795*T1798+Q1795*S1798)</f>
        <v>0</v>
      </c>
      <c r="Z1795" s="39">
        <f t="shared" ref="Z1795" si="5866">N1795*U1795+P1795*U1798-O1795*V1795-Q1795*V1798</f>
        <v>0</v>
      </c>
      <c r="AA1795" s="40">
        <f t="shared" ref="AA1795" si="5867">(N1795*V1795+O1795*U1795+P1795*V1798+Q1795*U1798)</f>
        <v>-0.36145853442799025</v>
      </c>
      <c r="AB1795" s="8"/>
      <c r="AC1795" s="37">
        <v>1</v>
      </c>
      <c r="AD1795" s="38">
        <v>0</v>
      </c>
      <c r="AE1795" s="39">
        <v>0</v>
      </c>
      <c r="AF1795" s="40">
        <v>0</v>
      </c>
      <c r="AH1795" s="37">
        <f>X1795*AC1795+Z1795*AC1798-Y1795*AD1795-AA1795*AD1798</f>
        <v>0.91676990263252178</v>
      </c>
      <c r="AI1795" s="41">
        <f>(X1795*AD1795+Y1795*AC1795+Z1795*AD1798+AA1795*AC1798)</f>
        <v>0</v>
      </c>
      <c r="AJ1795" s="39">
        <f>X1795*AE1795+Z1795*AE1798-Y1795*AF1795-AA1795*AF1798</f>
        <v>0</v>
      </c>
      <c r="AK1795" s="40">
        <f>(X1795*AF1795+Y1795*AE1795+Z1795*AF1798+AA1795*AE1798)</f>
        <v>-0.36145853442799025</v>
      </c>
      <c r="AL1795" s="8"/>
      <c r="AM1795" s="43">
        <f t="shared" ref="AM1795" si="5868">20*LOG((2*$AH$8)/(($AH$8*AH1795+AJ1795+$AH$8*AH1798+AJ1798)^2+($AH$8*AI1795+AK1795+$AH$8*AI1798+AK1798)^2)^0.5)</f>
        <v>-1.0773711701791027E-3</v>
      </c>
      <c r="AO1795" s="148">
        <f t="shared" ref="AO1795" si="5869">((AH1795^2+AI1795^2)/(AH1798^2+AI1798^2))^0.5</f>
        <v>2.5363078726940573</v>
      </c>
      <c r="AP1795" s="4"/>
      <c r="AQ1795" s="44"/>
      <c r="AR1795" s="44"/>
      <c r="AS1795" s="44"/>
      <c r="AT1795" s="44"/>
    </row>
    <row r="1796" spans="2:46" ht="18.649999999999999" customHeight="1" thickBot="1">
      <c r="D1796" s="45"/>
      <c r="G1796" s="46"/>
      <c r="I1796" s="45"/>
      <c r="L1796" s="46"/>
      <c r="N1796" s="45"/>
      <c r="Q1796" s="46"/>
      <c r="S1796" s="45"/>
      <c r="V1796" s="46"/>
      <c r="X1796" s="45"/>
      <c r="AA1796" s="46"/>
      <c r="AC1796" s="45"/>
      <c r="AF1796" s="46"/>
      <c r="AH1796" s="45"/>
      <c r="AK1796" s="46"/>
      <c r="AO1796" s="149"/>
      <c r="AP1796" s="149"/>
      <c r="AQ1796" s="44"/>
      <c r="AR1796" s="44"/>
      <c r="AS1796" s="44"/>
      <c r="AT1796" s="44"/>
    </row>
    <row r="1797" spans="2:46" ht="18.649999999999999" customHeight="1" thickBot="1">
      <c r="D1797" s="227" t="s">
        <v>70</v>
      </c>
      <c r="E1797" s="228"/>
      <c r="F1797" s="229" t="s">
        <v>71</v>
      </c>
      <c r="G1797" s="230"/>
      <c r="H1797" s="203"/>
      <c r="I1797" s="231" t="s">
        <v>15</v>
      </c>
      <c r="J1797" s="232"/>
      <c r="K1797" s="233" t="s">
        <v>16</v>
      </c>
      <c r="L1797" s="234"/>
      <c r="M1797" s="30"/>
      <c r="N1797" s="231" t="s">
        <v>72</v>
      </c>
      <c r="O1797" s="232"/>
      <c r="P1797" s="233" t="s">
        <v>73</v>
      </c>
      <c r="Q1797" s="234"/>
      <c r="R1797" s="30"/>
      <c r="S1797" s="227" t="s">
        <v>74</v>
      </c>
      <c r="T1797" s="228"/>
      <c r="U1797" s="229" t="s">
        <v>75</v>
      </c>
      <c r="V1797" s="230"/>
      <c r="W1797" s="8"/>
      <c r="X1797" s="231" t="s">
        <v>76</v>
      </c>
      <c r="Y1797" s="232"/>
      <c r="Z1797" s="233" t="s">
        <v>77</v>
      </c>
      <c r="AA1797" s="234"/>
      <c r="AB1797" s="8"/>
      <c r="AC1797" s="231" t="s">
        <v>78</v>
      </c>
      <c r="AD1797" s="232"/>
      <c r="AE1797" s="233" t="s">
        <v>17</v>
      </c>
      <c r="AF1797" s="234"/>
      <c r="AG1797" s="8"/>
      <c r="AH1797" s="231" t="s">
        <v>79</v>
      </c>
      <c r="AI1797" s="232"/>
      <c r="AJ1797" s="233" t="s">
        <v>80</v>
      </c>
      <c r="AK1797" s="234"/>
      <c r="AL1797" s="8"/>
      <c r="AM1797" s="52" t="s">
        <v>84</v>
      </c>
      <c r="AO1797" s="150" t="s">
        <v>85</v>
      </c>
      <c r="AP1797" s="149"/>
      <c r="AQ1797" s="44"/>
      <c r="AR1797" s="44"/>
      <c r="AS1797" s="44"/>
      <c r="AT1797" s="44"/>
    </row>
    <row r="1798" spans="2:46" ht="18.649999999999999" customHeight="1" thickTop="1" thickBot="1">
      <c r="D1798" s="37">
        <v>0</v>
      </c>
      <c r="E1798" s="41">
        <v>0</v>
      </c>
      <c r="F1798" s="39">
        <v>1</v>
      </c>
      <c r="G1798" s="40">
        <v>0</v>
      </c>
      <c r="I1798" s="37">
        <v>0</v>
      </c>
      <c r="J1798" s="41">
        <f t="shared" ref="J1798" si="5870">IF(0=(1-$J$8*$K$8*$B1795^2),10^14,$B1795*$K$8/(1-$J$8*$K$8*$B1795^2))</f>
        <v>-0.21240069710839432</v>
      </c>
      <c r="K1798" s="39">
        <v>1</v>
      </c>
      <c r="L1798" s="40">
        <v>0</v>
      </c>
      <c r="N1798" s="37">
        <f t="shared" ref="N1798" si="5871">D1798*I1795+F1798*I1798-E1798*J1795-G1798*J1798</f>
        <v>0</v>
      </c>
      <c r="O1798" s="41">
        <f t="shared" ref="O1798" si="5872">(D1798*J1795+E1798*I1795+F1798*J1798+G1798*I1798)</f>
        <v>-0.21240069710839432</v>
      </c>
      <c r="P1798" s="39">
        <f t="shared" ref="P1798" si="5873">D1798*K1795+F1798*K1798-E1798*L1795-G1798*L1798</f>
        <v>1</v>
      </c>
      <c r="Q1798" s="40">
        <f t="shared" ref="Q1798" si="5874">(D1798*L1795+E1798*K1795+F1798*L1798+G1798*K1798)</f>
        <v>0</v>
      </c>
      <c r="S1798" s="37">
        <v>0</v>
      </c>
      <c r="T1798" s="41">
        <v>0</v>
      </c>
      <c r="U1798" s="39">
        <v>1</v>
      </c>
      <c r="V1798" s="40">
        <v>0</v>
      </c>
      <c r="X1798" s="37">
        <f t="shared" ref="X1798" si="5875">N1798*S1795+P1798*S1798-O1798*T1795-Q1798*T1798</f>
        <v>0</v>
      </c>
      <c r="Y1798" s="41">
        <f t="shared" ref="Y1798" si="5876">(N1798*T1795+O1798*S1795+P1798*T1798+Q1798*S1798)</f>
        <v>-0.21240069710839432</v>
      </c>
      <c r="Z1798" s="39">
        <f t="shared" ref="Z1798" si="5877">N1798*U1795+P1798*U1798-O1798*V1795-Q1798*V1798</f>
        <v>0.94827257886646965</v>
      </c>
      <c r="AA1798" s="40">
        <f t="shared" ref="AA1798" si="5878">(N1798*V1795+O1798*U1795+P1798*V1798+Q1798*U1798)</f>
        <v>0</v>
      </c>
      <c r="AB1798" s="8"/>
      <c r="AC1798" s="37">
        <v>0</v>
      </c>
      <c r="AD1798" s="40">
        <f>-1/($AD$8*$B1795)</f>
        <v>-0.15718871595330738</v>
      </c>
      <c r="AE1798" s="39">
        <v>1</v>
      </c>
      <c r="AF1798" s="40">
        <v>0</v>
      </c>
      <c r="AH1798" s="37">
        <f>X1798*AC1795+Z1798*AC1798-Y1798*AD1795-AA1798*AD1798</f>
        <v>0</v>
      </c>
      <c r="AI1798" s="41">
        <f>(X1798*AD1795+Y1798*AC1795+Z1798*AD1798+AA1798*AC1798)</f>
        <v>-0.36145844615414613</v>
      </c>
      <c r="AJ1798" s="39">
        <f>X1798*AE1795+Z1798*AE1798-Y1798*AF1795-AA1798*AF1798</f>
        <v>0.94827257886646965</v>
      </c>
      <c r="AK1798" s="40">
        <f>(X1798*AF1795+Y1798*AE1795+Z1798*AF1798+AA1798*AE1798)</f>
        <v>0</v>
      </c>
      <c r="AL1798" s="8"/>
      <c r="AM1798" s="54">
        <f t="shared" ref="AM1798" si="5879">(180/PI())*ATAN(-1*(($AH1786*AI1795+AK1795+$AH$8*AI1798+AK1798)/($AH$8*AH1795+AJ1795+$AH$8*AH1798+AJ1798)))</f>
        <v>21.187039060391125</v>
      </c>
      <c r="AO1798" s="151">
        <f t="shared" ref="AO1798" si="5880">20*LOG(((($AH$8*AH1795+AJ1795-$AH$8*AH1798-AJ1798)^2+($AH$8*AI1795+AK1795-$AH$8*AI1798-AK1798)^2)/(($AH$8*AH1795+AJ1795+$AH$8*AH1798+AJ1798)^2+($AH$8*AI1795+AK1795+$AH$8*AI1798+AK1798)^2))^0.5)</f>
        <v>-36.054728288455209</v>
      </c>
      <c r="AP1798" s="149"/>
      <c r="AQ1798" s="44"/>
      <c r="AR1798" s="44"/>
      <c r="AS1798" s="44"/>
      <c r="AT1798" s="44"/>
    </row>
    <row r="1799" spans="2:46" ht="18.649999999999999" customHeight="1">
      <c r="AO1799" s="48"/>
    </row>
    <row r="1800" spans="2:46" ht="18.649999999999999" customHeight="1" thickBot="1">
      <c r="E1800" s="29" t="s">
        <v>9</v>
      </c>
      <c r="J1800" s="29" t="s">
        <v>10</v>
      </c>
      <c r="O1800" s="29" t="s">
        <v>11</v>
      </c>
      <c r="T1800" s="29" t="s">
        <v>12</v>
      </c>
      <c r="Y1800" s="29" t="s">
        <v>13</v>
      </c>
      <c r="AD1800" s="29" t="s">
        <v>12</v>
      </c>
      <c r="AI1800" s="29" t="s">
        <v>81</v>
      </c>
    </row>
    <row r="1801" spans="2:46" ht="18.649999999999999" customHeight="1" thickBot="1">
      <c r="B1801" s="28"/>
      <c r="D1801" s="227" t="s">
        <v>70</v>
      </c>
      <c r="E1801" s="228"/>
      <c r="F1801" s="229" t="s">
        <v>71</v>
      </c>
      <c r="G1801" s="230"/>
      <c r="H1801" s="203"/>
      <c r="I1801" s="231" t="s">
        <v>15</v>
      </c>
      <c r="J1801" s="232"/>
      <c r="K1801" s="233" t="s">
        <v>16</v>
      </c>
      <c r="L1801" s="234"/>
      <c r="M1801" s="30"/>
      <c r="N1801" s="231" t="s">
        <v>72</v>
      </c>
      <c r="O1801" s="232"/>
      <c r="P1801" s="233" t="s">
        <v>73</v>
      </c>
      <c r="Q1801" s="234"/>
      <c r="R1801" s="30"/>
      <c r="S1801" s="227" t="s">
        <v>74</v>
      </c>
      <c r="T1801" s="228"/>
      <c r="U1801" s="229" t="s">
        <v>75</v>
      </c>
      <c r="V1801" s="230"/>
      <c r="W1801" s="8"/>
      <c r="X1801" s="231" t="s">
        <v>76</v>
      </c>
      <c r="Y1801" s="232"/>
      <c r="Z1801" s="233" t="s">
        <v>77</v>
      </c>
      <c r="AA1801" s="234"/>
      <c r="AB1801" s="8"/>
      <c r="AC1801" s="231" t="s">
        <v>78</v>
      </c>
      <c r="AD1801" s="232"/>
      <c r="AE1801" s="233" t="s">
        <v>17</v>
      </c>
      <c r="AF1801" s="234"/>
      <c r="AG1801" s="8"/>
      <c r="AH1801" s="231" t="s">
        <v>79</v>
      </c>
      <c r="AI1801" s="232"/>
      <c r="AJ1801" s="233" t="s">
        <v>80</v>
      </c>
      <c r="AK1801" s="234"/>
      <c r="AL1801" s="8"/>
      <c r="AM1801" s="35" t="s">
        <v>82</v>
      </c>
      <c r="AO1801" s="147" t="s">
        <v>83</v>
      </c>
      <c r="AP1801" s="4"/>
      <c r="AQ1801" s="44"/>
      <c r="AR1801" s="44"/>
      <c r="AS1801" s="44"/>
      <c r="AT1801" s="44"/>
    </row>
    <row r="1802" spans="2:46" ht="18.649999999999999" customHeight="1" thickTop="1" thickBot="1">
      <c r="B1802" s="55">
        <v>5.16</v>
      </c>
      <c r="D1802" s="37">
        <v>1</v>
      </c>
      <c r="E1802" s="38">
        <v>0</v>
      </c>
      <c r="F1802" s="39">
        <v>0</v>
      </c>
      <c r="G1802" s="40">
        <f t="shared" ref="G1802" si="5881">-1/($E$8*$B1802)</f>
        <v>-0.12387209302325579</v>
      </c>
      <c r="I1802" s="37">
        <v>1</v>
      </c>
      <c r="J1802" s="41">
        <v>0</v>
      </c>
      <c r="K1802" s="39">
        <v>0</v>
      </c>
      <c r="L1802" s="40">
        <v>0</v>
      </c>
      <c r="N1802" s="37">
        <f t="shared" ref="N1802" si="5882">D1802*I1802+F1802*I1805-E1802*J1802-G1802*J1805</f>
        <v>0.97379309419330584</v>
      </c>
      <c r="O1802" s="41">
        <f t="shared" ref="O1802" si="5883">(D1802*J1802+E1802*I1802+F1802*J1805+G1802*I1805)</f>
        <v>0</v>
      </c>
      <c r="P1802" s="39">
        <f t="shared" ref="P1802" si="5884">D1802*K1802+F1802*K1805-E1802*L1802-G1802*L1805</f>
        <v>0</v>
      </c>
      <c r="Q1802" s="40">
        <f t="shared" ref="Q1802" si="5885">(D1802*L1802+E1802*K1802+F1802*L1805+G1802*K1805)</f>
        <v>-0.12387209302325579</v>
      </c>
      <c r="S1802" s="37">
        <v>1</v>
      </c>
      <c r="T1802" s="38">
        <v>0</v>
      </c>
      <c r="U1802" s="39">
        <v>0</v>
      </c>
      <c r="V1802" s="40">
        <f t="shared" ref="V1802" si="5886">-1/($T$8*$B1802)</f>
        <v>-0.24259302325581392</v>
      </c>
      <c r="X1802" s="37">
        <f t="shared" ref="X1802" si="5887">N1802*S1802+P1802*S1805-O1802*T1802-Q1802*T1805</f>
        <v>0.97379309419330584</v>
      </c>
      <c r="Y1802" s="41">
        <f t="shared" ref="Y1802" si="5888">(N1802*T1802+O1802*S1802+P1802*T1805+Q1802*S1805)</f>
        <v>0</v>
      </c>
      <c r="Z1802" s="39">
        <f t="shared" ref="Z1802" si="5889">N1802*U1802+P1802*U1805-O1802*V1802-Q1802*V1805</f>
        <v>0</v>
      </c>
      <c r="AA1802" s="40">
        <f t="shared" ref="AA1802" si="5890">(N1802*V1802+O1802*U1802+P1802*V1805+Q1802*U1805)</f>
        <v>-0.36010750376924344</v>
      </c>
      <c r="AB1802" s="8"/>
      <c r="AC1802" s="37">
        <v>1</v>
      </c>
      <c r="AD1802" s="38">
        <v>0</v>
      </c>
      <c r="AE1802" s="39">
        <v>0</v>
      </c>
      <c r="AF1802" s="40">
        <v>0</v>
      </c>
      <c r="AH1802" s="37">
        <f>X1802*AC1802+Z1802*AC1805-Y1802*AD1802-AA1802*AD1805</f>
        <v>0.91740765666029034</v>
      </c>
      <c r="AI1802" s="41">
        <f>(X1802*AD1802+Y1802*AC1802+Z1802*AD1805+AA1802*AC1805)</f>
        <v>0</v>
      </c>
      <c r="AJ1802" s="39">
        <f>X1802*AE1802+Z1802*AE1805-Y1802*AF1802-AA1802*AF1805</f>
        <v>0</v>
      </c>
      <c r="AK1802" s="40">
        <f>(X1802*AF1802+Y1802*AE1802+Z1802*AF1805+AA1802*AE1805)</f>
        <v>-0.36010750376924344</v>
      </c>
      <c r="AL1802" s="8"/>
      <c r="AM1802" s="43">
        <f t="shared" ref="AM1802" si="5891">20*LOG((2*$AH$8)/(($AH$8*AH1802+AJ1802+$AH$8*AH1805+AJ1805)^2+($AH$8*AI1802+AK1802+$AH$8*AI1805+AK1805)^2)^0.5)</f>
        <v>-1.0614040049695217E-3</v>
      </c>
      <c r="AO1802" s="148">
        <f t="shared" ref="AO1802" si="5892">((AH1802^2+AI1802^2)/(AH1805^2+AI1805^2))^0.5</f>
        <v>2.5475944525594456</v>
      </c>
      <c r="AP1802" s="4"/>
      <c r="AQ1802" s="44"/>
      <c r="AR1802" s="44"/>
      <c r="AS1802" s="44"/>
      <c r="AT1802" s="44"/>
    </row>
    <row r="1803" spans="2:46" ht="18.649999999999999" customHeight="1" thickBot="1">
      <c r="D1803" s="45"/>
      <c r="G1803" s="46"/>
      <c r="I1803" s="45"/>
      <c r="L1803" s="46"/>
      <c r="N1803" s="45"/>
      <c r="Q1803" s="46"/>
      <c r="S1803" s="45"/>
      <c r="V1803" s="46"/>
      <c r="X1803" s="45"/>
      <c r="AA1803" s="46"/>
      <c r="AC1803" s="45"/>
      <c r="AF1803" s="46"/>
      <c r="AH1803" s="45"/>
      <c r="AK1803" s="46"/>
      <c r="AO1803" s="149"/>
      <c r="AP1803" s="149"/>
      <c r="AQ1803" s="44"/>
      <c r="AR1803" s="44"/>
      <c r="AS1803" s="44"/>
      <c r="AT1803" s="44"/>
    </row>
    <row r="1804" spans="2:46" ht="18.649999999999999" customHeight="1" thickBot="1">
      <c r="D1804" s="227" t="s">
        <v>70</v>
      </c>
      <c r="E1804" s="228"/>
      <c r="F1804" s="229" t="s">
        <v>71</v>
      </c>
      <c r="G1804" s="230"/>
      <c r="H1804" s="203"/>
      <c r="I1804" s="231" t="s">
        <v>15</v>
      </c>
      <c r="J1804" s="232"/>
      <c r="K1804" s="233" t="s">
        <v>16</v>
      </c>
      <c r="L1804" s="234"/>
      <c r="M1804" s="30"/>
      <c r="N1804" s="231" t="s">
        <v>72</v>
      </c>
      <c r="O1804" s="232"/>
      <c r="P1804" s="233" t="s">
        <v>73</v>
      </c>
      <c r="Q1804" s="234"/>
      <c r="R1804" s="30"/>
      <c r="S1804" s="227" t="s">
        <v>74</v>
      </c>
      <c r="T1804" s="228"/>
      <c r="U1804" s="229" t="s">
        <v>75</v>
      </c>
      <c r="V1804" s="230"/>
      <c r="W1804" s="8"/>
      <c r="X1804" s="231" t="s">
        <v>76</v>
      </c>
      <c r="Y1804" s="232"/>
      <c r="Z1804" s="233" t="s">
        <v>77</v>
      </c>
      <c r="AA1804" s="234"/>
      <c r="AB1804" s="8"/>
      <c r="AC1804" s="231" t="s">
        <v>78</v>
      </c>
      <c r="AD1804" s="232"/>
      <c r="AE1804" s="233" t="s">
        <v>17</v>
      </c>
      <c r="AF1804" s="234"/>
      <c r="AG1804" s="8"/>
      <c r="AH1804" s="231" t="s">
        <v>79</v>
      </c>
      <c r="AI1804" s="232"/>
      <c r="AJ1804" s="233" t="s">
        <v>80</v>
      </c>
      <c r="AK1804" s="234"/>
      <c r="AL1804" s="8"/>
      <c r="AM1804" s="52" t="s">
        <v>84</v>
      </c>
      <c r="AO1804" s="150" t="s">
        <v>85</v>
      </c>
      <c r="AP1804" s="149"/>
      <c r="AQ1804" s="44"/>
      <c r="AR1804" s="44"/>
      <c r="AS1804" s="44"/>
      <c r="AT1804" s="44"/>
    </row>
    <row r="1805" spans="2:46" ht="18.649999999999999" customHeight="1" thickTop="1" thickBot="1">
      <c r="D1805" s="37">
        <v>0</v>
      </c>
      <c r="E1805" s="41">
        <v>0</v>
      </c>
      <c r="F1805" s="39">
        <v>1</v>
      </c>
      <c r="G1805" s="40">
        <v>0</v>
      </c>
      <c r="I1805" s="37">
        <v>0</v>
      </c>
      <c r="J1805" s="41">
        <f t="shared" ref="J1805" si="5893">IF(0=(1-$J$8*$K$8*$B1802^2),10^14,$B1802*$K$8/(1-$J$8*$K$8*$B1802^2))</f>
        <v>-0.21156424475506422</v>
      </c>
      <c r="K1805" s="39">
        <v>1</v>
      </c>
      <c r="L1805" s="40">
        <v>0</v>
      </c>
      <c r="N1805" s="37">
        <f t="shared" ref="N1805" si="5894">D1805*I1802+F1805*I1805-E1805*J1802-G1805*J1805</f>
        <v>0</v>
      </c>
      <c r="O1805" s="41">
        <f t="shared" ref="O1805" si="5895">(D1805*J1802+E1805*I1802+F1805*J1805+G1805*I1805)</f>
        <v>-0.21156424475506422</v>
      </c>
      <c r="P1805" s="39">
        <f t="shared" ref="P1805" si="5896">D1805*K1802+F1805*K1805-E1805*L1802-G1805*L1805</f>
        <v>1</v>
      </c>
      <c r="Q1805" s="40">
        <f t="shared" ref="Q1805" si="5897">(D1805*L1802+E1805*K1802+F1805*L1805+G1805*K1805)</f>
        <v>0</v>
      </c>
      <c r="S1805" s="37">
        <v>0</v>
      </c>
      <c r="T1805" s="41">
        <v>0</v>
      </c>
      <c r="U1805" s="39">
        <v>1</v>
      </c>
      <c r="V1805" s="40">
        <v>0</v>
      </c>
      <c r="X1805" s="37">
        <f t="shared" ref="X1805" si="5898">N1805*S1802+P1805*S1805-O1805*T1802-Q1805*T1805</f>
        <v>0</v>
      </c>
      <c r="Y1805" s="41">
        <f t="shared" ref="Y1805" si="5899">(N1805*T1802+O1805*S1802+P1805*T1805+Q1805*S1805)</f>
        <v>-0.21156424475506422</v>
      </c>
      <c r="Z1805" s="39">
        <f t="shared" ref="Z1805" si="5900">N1805*U1802+P1805*U1805-O1805*V1802-Q1805*V1805</f>
        <v>0.94867599025203597</v>
      </c>
      <c r="AA1805" s="40">
        <f t="shared" ref="AA1805" si="5901">(N1805*V1802+O1805*U1802+P1805*V1805+Q1805*U1805)</f>
        <v>0</v>
      </c>
      <c r="AB1805" s="8"/>
      <c r="AC1805" s="37">
        <v>0</v>
      </c>
      <c r="AD1805" s="40">
        <f>-1/($AD$8*$B1802)</f>
        <v>-0.15657945736434106</v>
      </c>
      <c r="AE1805" s="39">
        <v>1</v>
      </c>
      <c r="AF1805" s="40">
        <v>0</v>
      </c>
      <c r="AH1805" s="37">
        <f>X1805*AC1802+Z1805*AC1805-Y1805*AD1802-AA1805*AD1805</f>
        <v>0</v>
      </c>
      <c r="AI1805" s="41">
        <f>(X1805*AD1802+Y1805*AC1802+Z1805*AD1805+AA1805*AC1805)</f>
        <v>-0.36010741652330691</v>
      </c>
      <c r="AJ1805" s="39">
        <f>X1805*AE1802+Z1805*AE1805-Y1805*AF1802-AA1805*AF1805</f>
        <v>0.94867599025203597</v>
      </c>
      <c r="AK1805" s="40">
        <f>(X1805*AF1802+Y1805*AE1802+Z1805*AF1805+AA1805*AE1805)</f>
        <v>0</v>
      </c>
      <c r="AL1805" s="8"/>
      <c r="AM1805" s="54">
        <f t="shared" ref="AM1805" si="5902">(180/PI())*ATAN(-1*(($AH1793*AI1802+AK1802+$AH$8*AI1805+AK1805)/($AH$8*AH1802+AJ1802+$AH$8*AH1805+AJ1805)))</f>
        <v>21.104093258806969</v>
      </c>
      <c r="AO1805" s="151">
        <f t="shared" ref="AO1805" si="5903">20*LOG(((($AH$8*AH1802+AJ1802-$AH$8*AH1805-AJ1805)^2+($AH$8*AI1802+AK1802-$AH$8*AI1805-AK1805)^2)/(($AH$8*AH1802+AJ1802+$AH$8*AH1805+AJ1805)^2+($AH$8*AI1802+AK1802+$AH$8*AI1805+AK1805)^2))^0.5)</f>
        <v>-36.119566584105456</v>
      </c>
      <c r="AP1805" s="149"/>
      <c r="AQ1805" s="44"/>
      <c r="AR1805" s="44"/>
      <c r="AS1805" s="44"/>
      <c r="AT1805" s="44"/>
    </row>
    <row r="1806" spans="2:46" ht="18.649999999999999" customHeight="1">
      <c r="AO1806" s="48"/>
    </row>
    <row r="1807" spans="2:46" ht="18.649999999999999" customHeight="1" thickBot="1">
      <c r="E1807" s="29" t="s">
        <v>9</v>
      </c>
      <c r="J1807" s="29" t="s">
        <v>10</v>
      </c>
      <c r="O1807" s="29" t="s">
        <v>11</v>
      </c>
      <c r="T1807" s="29" t="s">
        <v>12</v>
      </c>
      <c r="Y1807" s="29" t="s">
        <v>13</v>
      </c>
      <c r="AD1807" s="29" t="s">
        <v>12</v>
      </c>
      <c r="AI1807" s="29" t="s">
        <v>81</v>
      </c>
    </row>
    <row r="1808" spans="2:46" ht="18.649999999999999" customHeight="1" thickBot="1">
      <c r="B1808" s="28"/>
      <c r="D1808" s="227" t="s">
        <v>70</v>
      </c>
      <c r="E1808" s="228"/>
      <c r="F1808" s="229" t="s">
        <v>71</v>
      </c>
      <c r="G1808" s="230"/>
      <c r="H1808" s="203"/>
      <c r="I1808" s="231" t="s">
        <v>15</v>
      </c>
      <c r="J1808" s="232"/>
      <c r="K1808" s="233" t="s">
        <v>16</v>
      </c>
      <c r="L1808" s="234"/>
      <c r="M1808" s="30"/>
      <c r="N1808" s="231" t="s">
        <v>72</v>
      </c>
      <c r="O1808" s="232"/>
      <c r="P1808" s="233" t="s">
        <v>73</v>
      </c>
      <c r="Q1808" s="234"/>
      <c r="R1808" s="30"/>
      <c r="S1808" s="227" t="s">
        <v>74</v>
      </c>
      <c r="T1808" s="228"/>
      <c r="U1808" s="229" t="s">
        <v>75</v>
      </c>
      <c r="V1808" s="230"/>
      <c r="W1808" s="8"/>
      <c r="X1808" s="231" t="s">
        <v>76</v>
      </c>
      <c r="Y1808" s="232"/>
      <c r="Z1808" s="233" t="s">
        <v>77</v>
      </c>
      <c r="AA1808" s="234"/>
      <c r="AB1808" s="8"/>
      <c r="AC1808" s="231" t="s">
        <v>78</v>
      </c>
      <c r="AD1808" s="232"/>
      <c r="AE1808" s="233" t="s">
        <v>17</v>
      </c>
      <c r="AF1808" s="234"/>
      <c r="AG1808" s="8"/>
      <c r="AH1808" s="231" t="s">
        <v>79</v>
      </c>
      <c r="AI1808" s="232"/>
      <c r="AJ1808" s="233" t="s">
        <v>80</v>
      </c>
      <c r="AK1808" s="234"/>
      <c r="AL1808" s="8"/>
      <c r="AM1808" s="35" t="s">
        <v>82</v>
      </c>
      <c r="AO1808" s="147" t="s">
        <v>83</v>
      </c>
      <c r="AP1808" s="4"/>
      <c r="AQ1808" s="44"/>
      <c r="AR1808" s="44"/>
      <c r="AS1808" s="44"/>
      <c r="AT1808" s="44"/>
    </row>
    <row r="1809" spans="2:46" ht="18.649999999999999" customHeight="1" thickTop="1" thickBot="1">
      <c r="B1809" s="55">
        <v>5.18</v>
      </c>
      <c r="D1809" s="37">
        <v>1</v>
      </c>
      <c r="E1809" s="38">
        <v>0</v>
      </c>
      <c r="F1809" s="39">
        <v>0</v>
      </c>
      <c r="G1809" s="40">
        <f t="shared" ref="G1809" si="5904">-1/($E$8*$B1809)</f>
        <v>-0.12339382239382239</v>
      </c>
      <c r="I1809" s="37">
        <v>1</v>
      </c>
      <c r="J1809" s="41">
        <v>0</v>
      </c>
      <c r="K1809" s="39">
        <v>0</v>
      </c>
      <c r="L1809" s="40">
        <v>0</v>
      </c>
      <c r="N1809" s="37">
        <f t="shared" ref="N1809" si="5905">D1809*I1809+F1809*I1812-E1809*J1809-G1809*J1812</f>
        <v>0.9739966762517015</v>
      </c>
      <c r="O1809" s="41">
        <f t="shared" ref="O1809" si="5906">(D1809*J1809+E1809*I1809+F1809*J1812+G1809*I1812)</f>
        <v>0</v>
      </c>
      <c r="P1809" s="39">
        <f t="shared" ref="P1809" si="5907">D1809*K1809+F1809*K1812-E1809*L1809-G1809*L1812</f>
        <v>0</v>
      </c>
      <c r="Q1809" s="40">
        <f t="shared" ref="Q1809" si="5908">(D1809*L1809+E1809*K1809+F1809*L1812+G1809*K1812)</f>
        <v>-0.12339382239382239</v>
      </c>
      <c r="S1809" s="37">
        <v>1</v>
      </c>
      <c r="T1809" s="38">
        <v>0</v>
      </c>
      <c r="U1809" s="39">
        <v>0</v>
      </c>
      <c r="V1809" s="40">
        <f t="shared" ref="V1809" si="5909">-1/($T$8*$B1809)</f>
        <v>-0.24165637065637063</v>
      </c>
      <c r="X1809" s="37">
        <f t="shared" ref="X1809" si="5910">N1809*S1809+P1809*S1812-O1809*T1809-Q1809*T1812</f>
        <v>0.9739966762517015</v>
      </c>
      <c r="Y1809" s="41">
        <f t="shared" ref="Y1809" si="5911">(N1809*T1809+O1809*S1809+P1809*T1812+Q1809*S1812)</f>
        <v>0</v>
      </c>
      <c r="Z1809" s="39">
        <f t="shared" ref="Z1809" si="5912">N1809*U1809+P1809*U1812-O1809*V1809-Q1809*V1812</f>
        <v>0</v>
      </c>
      <c r="AA1809" s="40">
        <f t="shared" ref="AA1809" si="5913">(N1809*V1809+O1809*U1809+P1809*V1812+Q1809*U1812)</f>
        <v>-0.35876632420817661</v>
      </c>
      <c r="AB1809" s="8"/>
      <c r="AC1809" s="37">
        <v>1</v>
      </c>
      <c r="AD1809" s="38">
        <v>0</v>
      </c>
      <c r="AE1809" s="39">
        <v>0</v>
      </c>
      <c r="AF1809" s="40">
        <v>0</v>
      </c>
      <c r="AH1809" s="37">
        <f>X1809*AC1809+Z1809*AC1812-Y1809*AD1809-AA1809*AD1812</f>
        <v>0.91803813346328522</v>
      </c>
      <c r="AI1809" s="41">
        <f>(X1809*AD1809+Y1809*AC1809+Z1809*AD1812+AA1809*AC1812)</f>
        <v>0</v>
      </c>
      <c r="AJ1809" s="39">
        <f>X1809*AE1809+Z1809*AE1812-Y1809*AF1809-AA1809*AF1812</f>
        <v>0</v>
      </c>
      <c r="AK1809" s="40">
        <f>(X1809*AF1809+Y1809*AE1809+Z1809*AF1812+AA1809*AE1812)</f>
        <v>-0.35876632420817661</v>
      </c>
      <c r="AL1809" s="8"/>
      <c r="AM1809" s="43">
        <f t="shared" ref="AM1809" si="5914">20*LOG((2*$AH$8)/(($AH$8*AH1809+AJ1809+$AH$8*AH1812+AJ1812)^2+($AH$8*AI1809+AK1809+$AH$8*AI1812+AK1812)^2)^0.5)</f>
        <v>-1.0457287602450758E-3</v>
      </c>
      <c r="AO1809" s="148">
        <f t="shared" ref="AO1809" si="5915">((AH1809^2+AI1809^2)/(AH1812^2+AI1812^2))^0.5</f>
        <v>2.5588754913142888</v>
      </c>
      <c r="AP1809" s="4"/>
      <c r="AQ1809" s="44"/>
      <c r="AR1809" s="44"/>
      <c r="AS1809" s="44"/>
      <c r="AT1809" s="44"/>
    </row>
    <row r="1810" spans="2:46" ht="18.649999999999999" customHeight="1" thickBot="1">
      <c r="D1810" s="45"/>
      <c r="G1810" s="46"/>
      <c r="I1810" s="45"/>
      <c r="L1810" s="46"/>
      <c r="N1810" s="45"/>
      <c r="Q1810" s="46"/>
      <c r="S1810" s="45"/>
      <c r="V1810" s="46"/>
      <c r="X1810" s="45"/>
      <c r="AA1810" s="46"/>
      <c r="AC1810" s="45"/>
      <c r="AF1810" s="46"/>
      <c r="AH1810" s="45"/>
      <c r="AK1810" s="46"/>
      <c r="AO1810" s="149"/>
      <c r="AP1810" s="149"/>
      <c r="AQ1810" s="44"/>
      <c r="AR1810" s="44"/>
      <c r="AS1810" s="44"/>
      <c r="AT1810" s="44"/>
    </row>
    <row r="1811" spans="2:46" ht="18.649999999999999" customHeight="1" thickBot="1">
      <c r="D1811" s="227" t="s">
        <v>70</v>
      </c>
      <c r="E1811" s="228"/>
      <c r="F1811" s="229" t="s">
        <v>71</v>
      </c>
      <c r="G1811" s="230"/>
      <c r="H1811" s="203"/>
      <c r="I1811" s="231" t="s">
        <v>15</v>
      </c>
      <c r="J1811" s="232"/>
      <c r="K1811" s="233" t="s">
        <v>16</v>
      </c>
      <c r="L1811" s="234"/>
      <c r="M1811" s="30"/>
      <c r="N1811" s="231" t="s">
        <v>72</v>
      </c>
      <c r="O1811" s="232"/>
      <c r="P1811" s="233" t="s">
        <v>73</v>
      </c>
      <c r="Q1811" s="234"/>
      <c r="R1811" s="30"/>
      <c r="S1811" s="227" t="s">
        <v>74</v>
      </c>
      <c r="T1811" s="228"/>
      <c r="U1811" s="229" t="s">
        <v>75</v>
      </c>
      <c r="V1811" s="230"/>
      <c r="W1811" s="8"/>
      <c r="X1811" s="231" t="s">
        <v>76</v>
      </c>
      <c r="Y1811" s="232"/>
      <c r="Z1811" s="233" t="s">
        <v>77</v>
      </c>
      <c r="AA1811" s="234"/>
      <c r="AB1811" s="8"/>
      <c r="AC1811" s="231" t="s">
        <v>78</v>
      </c>
      <c r="AD1811" s="232"/>
      <c r="AE1811" s="233" t="s">
        <v>17</v>
      </c>
      <c r="AF1811" s="234"/>
      <c r="AG1811" s="8"/>
      <c r="AH1811" s="231" t="s">
        <v>79</v>
      </c>
      <c r="AI1811" s="232"/>
      <c r="AJ1811" s="233" t="s">
        <v>80</v>
      </c>
      <c r="AK1811" s="234"/>
      <c r="AL1811" s="8"/>
      <c r="AM1811" s="52" t="s">
        <v>84</v>
      </c>
      <c r="AO1811" s="150" t="s">
        <v>85</v>
      </c>
      <c r="AP1811" s="149"/>
      <c r="AQ1811" s="44"/>
      <c r="AR1811" s="44"/>
      <c r="AS1811" s="44"/>
      <c r="AT1811" s="44"/>
    </row>
    <row r="1812" spans="2:46" ht="18.649999999999999" customHeight="1" thickTop="1" thickBot="1">
      <c r="D1812" s="37">
        <v>0</v>
      </c>
      <c r="E1812" s="41">
        <v>0</v>
      </c>
      <c r="F1812" s="39">
        <v>1</v>
      </c>
      <c r="G1812" s="40">
        <v>0</v>
      </c>
      <c r="I1812" s="37">
        <v>0</v>
      </c>
      <c r="J1812" s="41">
        <f t="shared" ref="J1812" si="5916">IF(0=(1-$J$8*$K$8*$B1809^2),10^14,$B1809*$K$8/(1-$J$8*$K$8*$B1809^2))</f>
        <v>-0.21073440504425406</v>
      </c>
      <c r="K1812" s="39">
        <v>1</v>
      </c>
      <c r="L1812" s="40">
        <v>0</v>
      </c>
      <c r="N1812" s="37">
        <f t="shared" ref="N1812" si="5917">D1812*I1809+F1812*I1812-E1812*J1809-G1812*J1812</f>
        <v>0</v>
      </c>
      <c r="O1812" s="41">
        <f t="shared" ref="O1812" si="5918">(D1812*J1809+E1812*I1809+F1812*J1812+G1812*I1812)</f>
        <v>-0.21073440504425406</v>
      </c>
      <c r="P1812" s="39">
        <f t="shared" ref="P1812" si="5919">D1812*K1809+F1812*K1812-E1812*L1809-G1812*L1812</f>
        <v>1</v>
      </c>
      <c r="Q1812" s="40">
        <f t="shared" ref="Q1812" si="5920">(D1812*L1809+E1812*K1809+F1812*L1812+G1812*K1812)</f>
        <v>0</v>
      </c>
      <c r="S1812" s="37">
        <v>0</v>
      </c>
      <c r="T1812" s="41">
        <v>0</v>
      </c>
      <c r="U1812" s="39">
        <v>1</v>
      </c>
      <c r="V1812" s="40">
        <v>0</v>
      </c>
      <c r="X1812" s="37">
        <f t="shared" ref="X1812" si="5921">N1812*S1809+P1812*S1812-O1812*T1809-Q1812*T1812</f>
        <v>0</v>
      </c>
      <c r="Y1812" s="41">
        <f t="shared" ref="Y1812" si="5922">(N1812*T1809+O1812*S1809+P1812*T1812+Q1812*S1812)</f>
        <v>-0.21073440504425406</v>
      </c>
      <c r="Z1812" s="39">
        <f t="shared" ref="Z1812" si="5923">N1812*U1809+P1812*U1812-O1812*V1809-Q1812*V1812</f>
        <v>0.94907468850457599</v>
      </c>
      <c r="AA1812" s="40">
        <f t="shared" ref="AA1812" si="5924">(N1812*V1809+O1812*U1809+P1812*V1812+Q1812*U1812)</f>
        <v>0</v>
      </c>
      <c r="AB1812" s="8"/>
      <c r="AC1812" s="37">
        <v>0</v>
      </c>
      <c r="AD1812" s="40">
        <f>-1/($AD$8*$B1809)</f>
        <v>-0.15597490347490345</v>
      </c>
      <c r="AE1812" s="39">
        <v>1</v>
      </c>
      <c r="AF1812" s="40">
        <v>0</v>
      </c>
      <c r="AH1812" s="37">
        <f>X1812*AC1809+Z1812*AC1812-Y1812*AD1809-AA1812*AD1812</f>
        <v>0</v>
      </c>
      <c r="AI1812" s="41">
        <f>(X1812*AD1809+Y1812*AC1809+Z1812*AD1812+AA1812*AC1812)</f>
        <v>-0.35876623797422935</v>
      </c>
      <c r="AJ1812" s="39">
        <f>X1812*AE1809+Z1812*AE1812-Y1812*AF1809-AA1812*AF1812</f>
        <v>0.94907468850457599</v>
      </c>
      <c r="AK1812" s="40">
        <f>(X1812*AF1809+Y1812*AE1809+Z1812*AF1812+AA1812*AE1812)</f>
        <v>0</v>
      </c>
      <c r="AL1812" s="8"/>
      <c r="AM1812" s="54">
        <f t="shared" ref="AM1812" si="5925">(180/PI())*ATAN(-1*(($AH1800*AI1809+AK1809+$AH$8*AI1812+AK1812)/($AH$8*AH1809+AJ1809+$AH$8*AH1812+AJ1812)))</f>
        <v>21.021797327274999</v>
      </c>
      <c r="AO1812" s="151">
        <f t="shared" ref="AO1812" si="5926">20*LOG(((($AH$8*AH1809+AJ1809-$AH$8*AH1812-AJ1812)^2+($AH$8*AI1809+AK1809-$AH$8*AI1812-AK1812)^2)/(($AH$8*AH1809+AJ1809+$AH$8*AH1812+AJ1812)^2+($AH$8*AI1809+AK1809+$AH$8*AI1812+AK1812)^2))^0.5)</f>
        <v>-36.184175442852506</v>
      </c>
      <c r="AP1812" s="149"/>
      <c r="AQ1812" s="44"/>
      <c r="AR1812" s="44"/>
      <c r="AS1812" s="44"/>
      <c r="AT1812" s="44"/>
    </row>
    <row r="1813" spans="2:46" ht="18.649999999999999" customHeight="1">
      <c r="AO1813" s="48"/>
    </row>
    <row r="1814" spans="2:46" ht="18.649999999999999" customHeight="1" thickBot="1">
      <c r="E1814" s="29" t="s">
        <v>9</v>
      </c>
      <c r="J1814" s="29" t="s">
        <v>10</v>
      </c>
      <c r="O1814" s="29" t="s">
        <v>11</v>
      </c>
      <c r="T1814" s="29" t="s">
        <v>12</v>
      </c>
      <c r="Y1814" s="29" t="s">
        <v>13</v>
      </c>
      <c r="AD1814" s="29" t="s">
        <v>12</v>
      </c>
      <c r="AI1814" s="29" t="s">
        <v>81</v>
      </c>
    </row>
    <row r="1815" spans="2:46" ht="18.649999999999999" customHeight="1" thickBot="1">
      <c r="B1815" s="28"/>
      <c r="D1815" s="227" t="s">
        <v>70</v>
      </c>
      <c r="E1815" s="228"/>
      <c r="F1815" s="229" t="s">
        <v>71</v>
      </c>
      <c r="G1815" s="230"/>
      <c r="H1815" s="203"/>
      <c r="I1815" s="231" t="s">
        <v>15</v>
      </c>
      <c r="J1815" s="232"/>
      <c r="K1815" s="233" t="s">
        <v>16</v>
      </c>
      <c r="L1815" s="234"/>
      <c r="M1815" s="30"/>
      <c r="N1815" s="231" t="s">
        <v>72</v>
      </c>
      <c r="O1815" s="232"/>
      <c r="P1815" s="233" t="s">
        <v>73</v>
      </c>
      <c r="Q1815" s="234"/>
      <c r="R1815" s="30"/>
      <c r="S1815" s="227" t="s">
        <v>74</v>
      </c>
      <c r="T1815" s="228"/>
      <c r="U1815" s="229" t="s">
        <v>75</v>
      </c>
      <c r="V1815" s="230"/>
      <c r="W1815" s="8"/>
      <c r="X1815" s="231" t="s">
        <v>76</v>
      </c>
      <c r="Y1815" s="232"/>
      <c r="Z1815" s="233" t="s">
        <v>77</v>
      </c>
      <c r="AA1815" s="234"/>
      <c r="AB1815" s="8"/>
      <c r="AC1815" s="231" t="s">
        <v>78</v>
      </c>
      <c r="AD1815" s="232"/>
      <c r="AE1815" s="233" t="s">
        <v>17</v>
      </c>
      <c r="AF1815" s="234"/>
      <c r="AG1815" s="8"/>
      <c r="AH1815" s="231" t="s">
        <v>79</v>
      </c>
      <c r="AI1815" s="232"/>
      <c r="AJ1815" s="233" t="s">
        <v>80</v>
      </c>
      <c r="AK1815" s="234"/>
      <c r="AL1815" s="8"/>
      <c r="AM1815" s="35" t="s">
        <v>82</v>
      </c>
      <c r="AO1815" s="147" t="s">
        <v>83</v>
      </c>
      <c r="AP1815" s="4"/>
      <c r="AQ1815" s="44"/>
      <c r="AR1815" s="44"/>
      <c r="AS1815" s="44"/>
      <c r="AT1815" s="44"/>
    </row>
    <row r="1816" spans="2:46" ht="18.649999999999999" customHeight="1" thickTop="1" thickBot="1">
      <c r="B1816" s="55">
        <v>5.2</v>
      </c>
      <c r="D1816" s="37">
        <v>1</v>
      </c>
      <c r="E1816" s="38">
        <v>0</v>
      </c>
      <c r="F1816" s="39">
        <v>0</v>
      </c>
      <c r="G1816" s="40">
        <f t="shared" ref="G1816" si="5927">-1/($E$8*$B1816)</f>
        <v>-0.12291923076923075</v>
      </c>
      <c r="I1816" s="37">
        <v>1</v>
      </c>
      <c r="J1816" s="41">
        <v>0</v>
      </c>
      <c r="K1816" s="39">
        <v>0</v>
      </c>
      <c r="L1816" s="40">
        <v>0</v>
      </c>
      <c r="N1816" s="37">
        <f t="shared" ref="N1816" si="5928">D1816*I1816+F1816*I1819-E1816*J1816-G1816*J1819</f>
        <v>0.97419788914453509</v>
      </c>
      <c r="O1816" s="41">
        <f t="shared" ref="O1816" si="5929">(D1816*J1816+E1816*I1816+F1816*J1819+G1816*I1819)</f>
        <v>0</v>
      </c>
      <c r="P1816" s="39">
        <f t="shared" ref="P1816" si="5930">D1816*K1816+F1816*K1819-E1816*L1816-G1816*L1819</f>
        <v>0</v>
      </c>
      <c r="Q1816" s="40">
        <f t="shared" ref="Q1816" si="5931">(D1816*L1816+E1816*K1816+F1816*L1819+G1816*K1819)</f>
        <v>-0.12291923076923075</v>
      </c>
      <c r="S1816" s="37">
        <v>1</v>
      </c>
      <c r="T1816" s="38">
        <v>0</v>
      </c>
      <c r="U1816" s="39">
        <v>0</v>
      </c>
      <c r="V1816" s="40">
        <f t="shared" ref="V1816" si="5932">-1/($T$8*$B1816)</f>
        <v>-0.24072692307692303</v>
      </c>
      <c r="X1816" s="37">
        <f t="shared" ref="X1816" si="5933">N1816*S1816+P1816*S1819-O1816*T1816-Q1816*T1819</f>
        <v>0.97419788914453509</v>
      </c>
      <c r="Y1816" s="41">
        <f t="shared" ref="Y1816" si="5934">(N1816*T1816+O1816*S1816+P1816*T1819+Q1816*S1819)</f>
        <v>0</v>
      </c>
      <c r="Z1816" s="39">
        <f t="shared" ref="Z1816" si="5935">N1816*U1816+P1816*U1819-O1816*V1816-Q1816*V1819</f>
        <v>0</v>
      </c>
      <c r="AA1816" s="40">
        <f t="shared" ref="AA1816" si="5936">(N1816*V1816+O1816*U1816+P1816*V1819+Q1816*U1819)</f>
        <v>-0.35743489109102805</v>
      </c>
      <c r="AB1816" s="8"/>
      <c r="AC1816" s="37">
        <v>1</v>
      </c>
      <c r="AD1816" s="38">
        <v>0</v>
      </c>
      <c r="AE1816" s="39">
        <v>0</v>
      </c>
      <c r="AF1816" s="40">
        <v>0</v>
      </c>
      <c r="AH1816" s="37">
        <f>X1816*AC1816+Z1816*AC1819-Y1816*AD1816-AA1816*AD1819</f>
        <v>0.91866144294126661</v>
      </c>
      <c r="AI1816" s="41">
        <f>(X1816*AD1816+Y1816*AC1816+Z1816*AD1819+AA1816*AC1819)</f>
        <v>0</v>
      </c>
      <c r="AJ1816" s="39">
        <f>X1816*AE1816+Z1816*AE1819-Y1816*AF1816-AA1816*AF1819</f>
        <v>0</v>
      </c>
      <c r="AK1816" s="40">
        <f>(X1816*AF1816+Y1816*AE1816+Z1816*AF1819+AA1816*AE1819)</f>
        <v>-0.35743489109102805</v>
      </c>
      <c r="AL1816" s="8"/>
      <c r="AM1816" s="43">
        <f t="shared" ref="AM1816" si="5937">20*LOG((2*$AH$8)/(($AH$8*AH1816+AJ1816+$AH$8*AH1819+AJ1819)^2+($AH$8*AI1816+AK1816+$AH$8*AI1819+AK1819)^2)^0.5)</f>
        <v>-1.0303391222198967E-3</v>
      </c>
      <c r="AO1816" s="148">
        <f t="shared" ref="AO1816" si="5938">((AH1816^2+AI1816^2)/(AH1819^2+AI1819^2))^0.5</f>
        <v>2.5701510538341346</v>
      </c>
      <c r="AP1816" s="4"/>
      <c r="AQ1816" s="44"/>
      <c r="AR1816" s="44"/>
      <c r="AS1816" s="44"/>
      <c r="AT1816" s="44"/>
    </row>
    <row r="1817" spans="2:46" ht="18.649999999999999" customHeight="1" thickBot="1">
      <c r="D1817" s="45"/>
      <c r="G1817" s="46"/>
      <c r="I1817" s="45"/>
      <c r="L1817" s="46"/>
      <c r="N1817" s="45"/>
      <c r="Q1817" s="46"/>
      <c r="S1817" s="45"/>
      <c r="V1817" s="46"/>
      <c r="X1817" s="45"/>
      <c r="AA1817" s="46"/>
      <c r="AC1817" s="45"/>
      <c r="AF1817" s="46"/>
      <c r="AH1817" s="45"/>
      <c r="AK1817" s="46"/>
      <c r="AO1817" s="149"/>
      <c r="AP1817" s="149"/>
      <c r="AQ1817" s="44"/>
      <c r="AR1817" s="44"/>
      <c r="AS1817" s="44"/>
      <c r="AT1817" s="44"/>
    </row>
    <row r="1818" spans="2:46" ht="18.649999999999999" customHeight="1" thickBot="1">
      <c r="D1818" s="227" t="s">
        <v>70</v>
      </c>
      <c r="E1818" s="228"/>
      <c r="F1818" s="229" t="s">
        <v>71</v>
      </c>
      <c r="G1818" s="230"/>
      <c r="H1818" s="203"/>
      <c r="I1818" s="231" t="s">
        <v>15</v>
      </c>
      <c r="J1818" s="232"/>
      <c r="K1818" s="233" t="s">
        <v>16</v>
      </c>
      <c r="L1818" s="234"/>
      <c r="M1818" s="30"/>
      <c r="N1818" s="231" t="s">
        <v>72</v>
      </c>
      <c r="O1818" s="232"/>
      <c r="P1818" s="233" t="s">
        <v>73</v>
      </c>
      <c r="Q1818" s="234"/>
      <c r="R1818" s="30"/>
      <c r="S1818" s="227" t="s">
        <v>74</v>
      </c>
      <c r="T1818" s="228"/>
      <c r="U1818" s="229" t="s">
        <v>75</v>
      </c>
      <c r="V1818" s="230"/>
      <c r="W1818" s="8"/>
      <c r="X1818" s="231" t="s">
        <v>76</v>
      </c>
      <c r="Y1818" s="232"/>
      <c r="Z1818" s="233" t="s">
        <v>77</v>
      </c>
      <c r="AA1818" s="234"/>
      <c r="AB1818" s="8"/>
      <c r="AC1818" s="231" t="s">
        <v>78</v>
      </c>
      <c r="AD1818" s="232"/>
      <c r="AE1818" s="233" t="s">
        <v>17</v>
      </c>
      <c r="AF1818" s="234"/>
      <c r="AG1818" s="8"/>
      <c r="AH1818" s="231" t="s">
        <v>79</v>
      </c>
      <c r="AI1818" s="232"/>
      <c r="AJ1818" s="233" t="s">
        <v>80</v>
      </c>
      <c r="AK1818" s="234"/>
      <c r="AL1818" s="8"/>
      <c r="AM1818" s="52" t="s">
        <v>84</v>
      </c>
      <c r="AO1818" s="150" t="s">
        <v>85</v>
      </c>
      <c r="AP1818" s="149"/>
      <c r="AQ1818" s="44"/>
      <c r="AR1818" s="44"/>
      <c r="AS1818" s="44"/>
      <c r="AT1818" s="44"/>
    </row>
    <row r="1819" spans="2:46" ht="18.649999999999999" customHeight="1" thickTop="1" thickBot="1">
      <c r="D1819" s="37">
        <v>0</v>
      </c>
      <c r="E1819" s="41">
        <v>0</v>
      </c>
      <c r="F1819" s="39">
        <v>1</v>
      </c>
      <c r="G1819" s="40">
        <v>0</v>
      </c>
      <c r="I1819" s="37">
        <v>0</v>
      </c>
      <c r="J1819" s="41">
        <f t="shared" ref="J1819" si="5939">IF(0=(1-$J$8*$K$8*$B1816^2),10^14,$B1816*$K$8/(1-$J$8*$K$8*$B1816^2))</f>
        <v>-0.20991109929662649</v>
      </c>
      <c r="K1819" s="39">
        <v>1</v>
      </c>
      <c r="L1819" s="40">
        <v>0</v>
      </c>
      <c r="N1819" s="37">
        <f t="shared" ref="N1819" si="5940">D1819*I1816+F1819*I1819-E1819*J1816-G1819*J1819</f>
        <v>0</v>
      </c>
      <c r="O1819" s="41">
        <f t="shared" ref="O1819" si="5941">(D1819*J1816+E1819*I1816+F1819*J1819+G1819*I1819)</f>
        <v>-0.20991109929662649</v>
      </c>
      <c r="P1819" s="39">
        <f t="shared" ref="P1819" si="5942">D1819*K1816+F1819*K1819-E1819*L1816-G1819*L1819</f>
        <v>1</v>
      </c>
      <c r="Q1819" s="40">
        <f t="shared" ref="Q1819" si="5943">(D1819*L1816+E1819*K1816+F1819*L1819+G1819*K1819)</f>
        <v>0</v>
      </c>
      <c r="S1819" s="37">
        <v>0</v>
      </c>
      <c r="T1819" s="41">
        <v>0</v>
      </c>
      <c r="U1819" s="39">
        <v>1</v>
      </c>
      <c r="V1819" s="40">
        <v>0</v>
      </c>
      <c r="X1819" s="37">
        <f t="shared" ref="X1819" si="5944">N1819*S1816+P1819*S1819-O1819*T1816-Q1819*T1819</f>
        <v>0</v>
      </c>
      <c r="Y1819" s="41">
        <f t="shared" ref="Y1819" si="5945">(N1819*T1816+O1819*S1816+P1819*T1819+Q1819*S1819)</f>
        <v>-0.20991109929662649</v>
      </c>
      <c r="Z1819" s="39">
        <f t="shared" ref="Z1819" si="5946">N1819*U1816+P1819*U1819-O1819*V1816-Q1819*V1819</f>
        <v>0.94946874694662864</v>
      </c>
      <c r="AA1819" s="40">
        <f t="shared" ref="AA1819" si="5947">(N1819*V1816+O1819*U1816+P1819*V1819+Q1819*U1819)</f>
        <v>0</v>
      </c>
      <c r="AB1819" s="8"/>
      <c r="AC1819" s="37">
        <v>0</v>
      </c>
      <c r="AD1819" s="40">
        <f>-1/($AD$8*$B1816)</f>
        <v>-0.15537499999999999</v>
      </c>
      <c r="AE1819" s="39">
        <v>1</v>
      </c>
      <c r="AF1819" s="40">
        <v>0</v>
      </c>
      <c r="AH1819" s="37">
        <f>X1819*AC1816+Z1819*AC1819-Y1819*AD1816-AA1819*AD1819</f>
        <v>0</v>
      </c>
      <c r="AI1819" s="41">
        <f>(X1819*AD1816+Y1819*AC1816+Z1819*AD1819+AA1819*AC1819)</f>
        <v>-0.35743480585345888</v>
      </c>
      <c r="AJ1819" s="39">
        <f>X1819*AE1816+Z1819*AE1819-Y1819*AF1816-AA1819*AF1819</f>
        <v>0.94946874694662864</v>
      </c>
      <c r="AK1819" s="40">
        <f>(X1819*AF1816+Y1819*AE1816+Z1819*AF1819+AA1819*AE1819)</f>
        <v>0</v>
      </c>
      <c r="AL1819" s="8"/>
      <c r="AM1819" s="54">
        <f t="shared" ref="AM1819" si="5948">(180/PI())*ATAN(-1*(($AH1807*AI1816+AK1816+$AH$8*AI1819+AK1819)/($AH$8*AH1816+AJ1816+$AH$8*AH1819+AJ1819)))</f>
        <v>20.940143626583431</v>
      </c>
      <c r="AO1819" s="151">
        <f t="shared" ref="AO1819" si="5949">20*LOG(((($AH$8*AH1816+AJ1816-$AH$8*AH1819-AJ1819)^2+($AH$8*AI1816+AK1816-$AH$8*AI1819-AK1819)^2)/(($AH$8*AH1816+AJ1816+$AH$8*AH1819+AJ1819)^2+($AH$8*AI1816+AK1816+$AH$8*AI1819+AK1819)^2))^0.5)</f>
        <v>-36.248556368356759</v>
      </c>
      <c r="AP1819" s="149"/>
      <c r="AQ1819" s="44"/>
      <c r="AR1819" s="44"/>
      <c r="AS1819" s="44"/>
      <c r="AT1819" s="44"/>
    </row>
    <row r="1820" spans="2:46" ht="18.649999999999999" customHeight="1">
      <c r="AO1820" s="48"/>
    </row>
    <row r="1821" spans="2:46" ht="18.649999999999999" customHeight="1" thickBot="1">
      <c r="E1821" s="29" t="s">
        <v>9</v>
      </c>
      <c r="J1821" s="29" t="s">
        <v>10</v>
      </c>
      <c r="O1821" s="29" t="s">
        <v>11</v>
      </c>
      <c r="T1821" s="29" t="s">
        <v>12</v>
      </c>
      <c r="Y1821" s="29" t="s">
        <v>13</v>
      </c>
      <c r="AD1821" s="29" t="s">
        <v>12</v>
      </c>
      <c r="AI1821" s="29" t="s">
        <v>81</v>
      </c>
    </row>
    <row r="1822" spans="2:46" ht="18.649999999999999" customHeight="1" thickBot="1">
      <c r="B1822" s="28"/>
      <c r="D1822" s="227" t="s">
        <v>70</v>
      </c>
      <c r="E1822" s="228"/>
      <c r="F1822" s="229" t="s">
        <v>71</v>
      </c>
      <c r="G1822" s="230"/>
      <c r="H1822" s="203"/>
      <c r="I1822" s="231" t="s">
        <v>15</v>
      </c>
      <c r="J1822" s="232"/>
      <c r="K1822" s="233" t="s">
        <v>16</v>
      </c>
      <c r="L1822" s="234"/>
      <c r="M1822" s="30"/>
      <c r="N1822" s="231" t="s">
        <v>72</v>
      </c>
      <c r="O1822" s="232"/>
      <c r="P1822" s="233" t="s">
        <v>73</v>
      </c>
      <c r="Q1822" s="234"/>
      <c r="R1822" s="30"/>
      <c r="S1822" s="227" t="s">
        <v>74</v>
      </c>
      <c r="T1822" s="228"/>
      <c r="U1822" s="229" t="s">
        <v>75</v>
      </c>
      <c r="V1822" s="230"/>
      <c r="W1822" s="8"/>
      <c r="X1822" s="231" t="s">
        <v>76</v>
      </c>
      <c r="Y1822" s="232"/>
      <c r="Z1822" s="233" t="s">
        <v>77</v>
      </c>
      <c r="AA1822" s="234"/>
      <c r="AB1822" s="8"/>
      <c r="AC1822" s="231" t="s">
        <v>78</v>
      </c>
      <c r="AD1822" s="232"/>
      <c r="AE1822" s="233" t="s">
        <v>17</v>
      </c>
      <c r="AF1822" s="234"/>
      <c r="AG1822" s="8"/>
      <c r="AH1822" s="231" t="s">
        <v>79</v>
      </c>
      <c r="AI1822" s="232"/>
      <c r="AJ1822" s="233" t="s">
        <v>80</v>
      </c>
      <c r="AK1822" s="234"/>
      <c r="AL1822" s="8"/>
      <c r="AM1822" s="35" t="s">
        <v>82</v>
      </c>
      <c r="AO1822" s="147" t="s">
        <v>83</v>
      </c>
      <c r="AP1822" s="4"/>
      <c r="AQ1822" s="44"/>
      <c r="AR1822" s="44"/>
      <c r="AS1822" s="44"/>
      <c r="AT1822" s="44"/>
    </row>
    <row r="1823" spans="2:46" ht="18.649999999999999" customHeight="1" thickTop="1" thickBot="1">
      <c r="B1823" s="55">
        <v>5.22</v>
      </c>
      <c r="D1823" s="37">
        <v>1</v>
      </c>
      <c r="E1823" s="38">
        <v>0</v>
      </c>
      <c r="F1823" s="39">
        <v>0</v>
      </c>
      <c r="G1823" s="40">
        <f t="shared" ref="G1823" si="5950">-1/($E$8*$B1823)</f>
        <v>-0.12244827586206897</v>
      </c>
      <c r="I1823" s="37">
        <v>1</v>
      </c>
      <c r="J1823" s="41">
        <v>0</v>
      </c>
      <c r="K1823" s="39">
        <v>0</v>
      </c>
      <c r="L1823" s="40">
        <v>0</v>
      </c>
      <c r="N1823" s="37">
        <f t="shared" ref="N1823" si="5951">D1823*I1823+F1823*I1826-E1823*J1823-G1823*J1826</f>
        <v>0.97439676958445709</v>
      </c>
      <c r="O1823" s="41">
        <f t="shared" ref="O1823" si="5952">(D1823*J1823+E1823*I1823+F1823*J1826+G1823*I1826)</f>
        <v>0</v>
      </c>
      <c r="P1823" s="39">
        <f t="shared" ref="P1823" si="5953">D1823*K1823+F1823*K1826-E1823*L1823-G1823*L1826</f>
        <v>0</v>
      </c>
      <c r="Q1823" s="40">
        <f t="shared" ref="Q1823" si="5954">(D1823*L1823+E1823*K1823+F1823*L1826+G1823*K1826)</f>
        <v>-0.12244827586206897</v>
      </c>
      <c r="S1823" s="37">
        <v>1</v>
      </c>
      <c r="T1823" s="38">
        <v>0</v>
      </c>
      <c r="U1823" s="39">
        <v>0</v>
      </c>
      <c r="V1823" s="40">
        <f t="shared" ref="V1823" si="5955">-1/($T$8*$B1823)</f>
        <v>-0.23980459770114942</v>
      </c>
      <c r="X1823" s="37">
        <f t="shared" ref="X1823" si="5956">N1823*S1823+P1823*S1826-O1823*T1823-Q1823*T1826</f>
        <v>0.97439676958445709</v>
      </c>
      <c r="Y1823" s="41">
        <f t="shared" ref="Y1823" si="5957">(N1823*T1823+O1823*S1823+P1823*T1826+Q1823*S1826)</f>
        <v>0</v>
      </c>
      <c r="Z1823" s="39">
        <f t="shared" ref="Z1823" si="5958">N1823*U1823+P1823*U1826-O1823*V1823-Q1823*V1826</f>
        <v>0</v>
      </c>
      <c r="AA1823" s="40">
        <f t="shared" ref="AA1823" si="5959">(N1823*V1823+O1823*U1823+P1823*V1826+Q1823*U1826)</f>
        <v>-0.35611310119356931</v>
      </c>
      <c r="AB1823" s="8"/>
      <c r="AC1823" s="37">
        <v>1</v>
      </c>
      <c r="AD1823" s="38">
        <v>0</v>
      </c>
      <c r="AE1823" s="39">
        <v>0</v>
      </c>
      <c r="AF1823" s="40">
        <v>0</v>
      </c>
      <c r="AH1823" s="37">
        <f>X1823*AC1823+Z1823*AC1826-Y1823*AD1823-AA1823*AD1826</f>
        <v>0.91927769293515738</v>
      </c>
      <c r="AI1823" s="41">
        <f>(X1823*AD1823+Y1823*AC1823+Z1823*AD1826+AA1823*AC1826)</f>
        <v>0</v>
      </c>
      <c r="AJ1823" s="39">
        <f>X1823*AE1823+Z1823*AE1826-Y1823*AF1823-AA1823*AF1826</f>
        <v>0</v>
      </c>
      <c r="AK1823" s="40">
        <f>(X1823*AF1823+Y1823*AE1823+Z1823*AF1826+AA1823*AE1826)</f>
        <v>-0.35611310119356931</v>
      </c>
      <c r="AL1823" s="8"/>
      <c r="AM1823" s="43">
        <f t="shared" ref="AM1823" si="5960">20*LOG((2*$AH$8)/(($AH$8*AH1823+AJ1823+$AH$8*AH1826+AJ1826)^2+($AH$8*AI1823+AK1823+$AH$8*AI1826+AK1826)^2)^0.5)</f>
        <v>-1.0152289339454162E-3</v>
      </c>
      <c r="AO1823" s="148">
        <f t="shared" ref="AO1823" si="5961">((AH1823^2+AI1823^2)/(AH1826^2+AI1826^2))^0.5</f>
        <v>2.5814212039814679</v>
      </c>
      <c r="AP1823" s="4"/>
      <c r="AQ1823" s="44"/>
      <c r="AR1823" s="44"/>
      <c r="AS1823" s="44"/>
      <c r="AT1823" s="44"/>
    </row>
    <row r="1824" spans="2:46" ht="18.649999999999999" customHeight="1" thickBot="1">
      <c r="D1824" s="45"/>
      <c r="G1824" s="46"/>
      <c r="I1824" s="45"/>
      <c r="L1824" s="46"/>
      <c r="N1824" s="45"/>
      <c r="Q1824" s="46"/>
      <c r="S1824" s="45"/>
      <c r="V1824" s="46"/>
      <c r="X1824" s="45"/>
      <c r="AA1824" s="46"/>
      <c r="AC1824" s="45"/>
      <c r="AF1824" s="46"/>
      <c r="AH1824" s="45"/>
      <c r="AK1824" s="46"/>
      <c r="AO1824" s="149"/>
      <c r="AP1824" s="149"/>
      <c r="AQ1824" s="44"/>
      <c r="AR1824" s="44"/>
      <c r="AS1824" s="44"/>
      <c r="AT1824" s="44"/>
    </row>
    <row r="1825" spans="2:46" ht="18.649999999999999" customHeight="1" thickBot="1">
      <c r="D1825" s="227" t="s">
        <v>70</v>
      </c>
      <c r="E1825" s="228"/>
      <c r="F1825" s="229" t="s">
        <v>71</v>
      </c>
      <c r="G1825" s="230"/>
      <c r="H1825" s="203"/>
      <c r="I1825" s="231" t="s">
        <v>15</v>
      </c>
      <c r="J1825" s="232"/>
      <c r="K1825" s="233" t="s">
        <v>16</v>
      </c>
      <c r="L1825" s="234"/>
      <c r="M1825" s="30"/>
      <c r="N1825" s="231" t="s">
        <v>72</v>
      </c>
      <c r="O1825" s="232"/>
      <c r="P1825" s="233" t="s">
        <v>73</v>
      </c>
      <c r="Q1825" s="234"/>
      <c r="R1825" s="30"/>
      <c r="S1825" s="227" t="s">
        <v>74</v>
      </c>
      <c r="T1825" s="228"/>
      <c r="U1825" s="229" t="s">
        <v>75</v>
      </c>
      <c r="V1825" s="230"/>
      <c r="W1825" s="8"/>
      <c r="X1825" s="231" t="s">
        <v>76</v>
      </c>
      <c r="Y1825" s="232"/>
      <c r="Z1825" s="233" t="s">
        <v>77</v>
      </c>
      <c r="AA1825" s="234"/>
      <c r="AB1825" s="8"/>
      <c r="AC1825" s="231" t="s">
        <v>78</v>
      </c>
      <c r="AD1825" s="232"/>
      <c r="AE1825" s="233" t="s">
        <v>17</v>
      </c>
      <c r="AF1825" s="234"/>
      <c r="AG1825" s="8"/>
      <c r="AH1825" s="231" t="s">
        <v>79</v>
      </c>
      <c r="AI1825" s="232"/>
      <c r="AJ1825" s="233" t="s">
        <v>80</v>
      </c>
      <c r="AK1825" s="234"/>
      <c r="AL1825" s="8"/>
      <c r="AM1825" s="52" t="s">
        <v>84</v>
      </c>
      <c r="AO1825" s="150" t="s">
        <v>85</v>
      </c>
      <c r="AP1825" s="149"/>
      <c r="AQ1825" s="44"/>
      <c r="AR1825" s="44"/>
      <c r="AS1825" s="44"/>
      <c r="AT1825" s="44"/>
    </row>
    <row r="1826" spans="2:46" ht="18.649999999999999" customHeight="1" thickTop="1" thickBot="1">
      <c r="D1826" s="37">
        <v>0</v>
      </c>
      <c r="E1826" s="41">
        <v>0</v>
      </c>
      <c r="F1826" s="39">
        <v>1</v>
      </c>
      <c r="G1826" s="40">
        <v>0</v>
      </c>
      <c r="I1826" s="37">
        <v>0</v>
      </c>
      <c r="J1826" s="41">
        <f t="shared" ref="J1826" si="5962">IF(0=(1-$J$8*$K$8*$B1823^2),10^14,$B1823*$K$8/(1-$J$8*$K$8*$B1823^2))</f>
        <v>-0.20909425008469312</v>
      </c>
      <c r="K1826" s="39">
        <v>1</v>
      </c>
      <c r="L1826" s="40">
        <v>0</v>
      </c>
      <c r="N1826" s="37">
        <f t="shared" ref="N1826" si="5963">D1826*I1823+F1826*I1826-E1826*J1823-G1826*J1826</f>
        <v>0</v>
      </c>
      <c r="O1826" s="41">
        <f t="shared" ref="O1826" si="5964">(D1826*J1823+E1826*I1823+F1826*J1826+G1826*I1826)</f>
        <v>-0.20909425008469312</v>
      </c>
      <c r="P1826" s="39">
        <f t="shared" ref="P1826" si="5965">D1826*K1823+F1826*K1826-E1826*L1823-G1826*L1826</f>
        <v>1</v>
      </c>
      <c r="Q1826" s="40">
        <f t="shared" ref="Q1826" si="5966">(D1826*L1823+E1826*K1823+F1826*L1826+G1826*K1826)</f>
        <v>0</v>
      </c>
      <c r="S1826" s="37">
        <v>0</v>
      </c>
      <c r="T1826" s="41">
        <v>0</v>
      </c>
      <c r="U1826" s="39">
        <v>1</v>
      </c>
      <c r="V1826" s="40">
        <v>0</v>
      </c>
      <c r="X1826" s="37">
        <f t="shared" ref="X1826" si="5967">N1826*S1823+P1826*S1826-O1826*T1823-Q1826*T1826</f>
        <v>0</v>
      </c>
      <c r="Y1826" s="41">
        <f t="shared" ref="Y1826" si="5968">(N1826*T1823+O1826*S1823+P1826*T1826+Q1826*S1826)</f>
        <v>-0.20909425008469312</v>
      </c>
      <c r="Z1826" s="39">
        <f t="shared" ref="Z1826" si="5969">N1826*U1823+P1826*U1826-O1826*V1823-Q1826*V1826</f>
        <v>0.94985823747681664</v>
      </c>
      <c r="AA1826" s="40">
        <f t="shared" ref="AA1826" si="5970">(N1826*V1823+O1826*U1823+P1826*V1826+Q1826*U1826)</f>
        <v>0</v>
      </c>
      <c r="AB1826" s="8"/>
      <c r="AC1826" s="37">
        <v>0</v>
      </c>
      <c r="AD1826" s="40">
        <f>-1/($AD$8*$B1823)</f>
        <v>-0.15477969348659001</v>
      </c>
      <c r="AE1826" s="39">
        <v>1</v>
      </c>
      <c r="AF1826" s="40">
        <v>0</v>
      </c>
      <c r="AH1826" s="37">
        <f>X1826*AC1823+Z1826*AC1826-Y1826*AD1823-AA1826*AD1826</f>
        <v>0</v>
      </c>
      <c r="AI1826" s="41">
        <f>(X1826*AD1823+Y1826*AC1823+Z1826*AD1826+AA1826*AC1826)</f>
        <v>-0.35611301693706743</v>
      </c>
      <c r="AJ1826" s="39">
        <f>X1826*AE1823+Z1826*AE1826-Y1826*AF1823-AA1826*AF1826</f>
        <v>0.94985823747681664</v>
      </c>
      <c r="AK1826" s="40">
        <f>(X1826*AF1823+Y1826*AE1823+Z1826*AF1826+AA1826*AE1826)</f>
        <v>0</v>
      </c>
      <c r="AL1826" s="8"/>
      <c r="AM1826" s="54">
        <f t="shared" ref="AM1826" si="5971">(180/PI())*ATAN(-1*(($AH1814*AI1823+AK1823+$AH$8*AI1826+AK1826)/($AH$8*AH1823+AJ1823+$AH$8*AH1826+AJ1826)))</f>
        <v>20.859124637227023</v>
      </c>
      <c r="AO1826" s="151">
        <f t="shared" ref="AO1826" si="5972">20*LOG(((($AH$8*AH1823+AJ1823-$AH$8*AH1826-AJ1826)^2+($AH$8*AI1823+AK1823-$AH$8*AI1826-AK1826)^2)/(($AH$8*AH1823+AJ1823+$AH$8*AH1826+AJ1826)^2+($AH$8*AI1823+AK1823+$AH$8*AI1826+AK1826)^2))^0.5)</f>
        <v>-36.312710851372564</v>
      </c>
      <c r="AP1826" s="149"/>
      <c r="AQ1826" s="44"/>
      <c r="AR1826" s="44"/>
      <c r="AS1826" s="44"/>
      <c r="AT1826" s="44"/>
    </row>
    <row r="1827" spans="2:46" ht="18.649999999999999" customHeight="1">
      <c r="AO1827" s="48"/>
    </row>
    <row r="1828" spans="2:46" ht="18.649999999999999" customHeight="1" thickBot="1">
      <c r="E1828" s="29" t="s">
        <v>9</v>
      </c>
      <c r="J1828" s="29" t="s">
        <v>10</v>
      </c>
      <c r="O1828" s="29" t="s">
        <v>11</v>
      </c>
      <c r="T1828" s="29" t="s">
        <v>12</v>
      </c>
      <c r="Y1828" s="29" t="s">
        <v>13</v>
      </c>
      <c r="AD1828" s="29" t="s">
        <v>12</v>
      </c>
      <c r="AI1828" s="29" t="s">
        <v>81</v>
      </c>
    </row>
    <row r="1829" spans="2:46" ht="18.649999999999999" customHeight="1" thickBot="1">
      <c r="B1829" s="28"/>
      <c r="D1829" s="227" t="s">
        <v>70</v>
      </c>
      <c r="E1829" s="228"/>
      <c r="F1829" s="229" t="s">
        <v>71</v>
      </c>
      <c r="G1829" s="230"/>
      <c r="H1829" s="203"/>
      <c r="I1829" s="231" t="s">
        <v>15</v>
      </c>
      <c r="J1829" s="232"/>
      <c r="K1829" s="233" t="s">
        <v>16</v>
      </c>
      <c r="L1829" s="234"/>
      <c r="M1829" s="30"/>
      <c r="N1829" s="231" t="s">
        <v>72</v>
      </c>
      <c r="O1829" s="232"/>
      <c r="P1829" s="233" t="s">
        <v>73</v>
      </c>
      <c r="Q1829" s="234"/>
      <c r="R1829" s="30"/>
      <c r="S1829" s="227" t="s">
        <v>74</v>
      </c>
      <c r="T1829" s="228"/>
      <c r="U1829" s="229" t="s">
        <v>75</v>
      </c>
      <c r="V1829" s="230"/>
      <c r="W1829" s="8"/>
      <c r="X1829" s="231" t="s">
        <v>76</v>
      </c>
      <c r="Y1829" s="232"/>
      <c r="Z1829" s="233" t="s">
        <v>77</v>
      </c>
      <c r="AA1829" s="234"/>
      <c r="AB1829" s="8"/>
      <c r="AC1829" s="231" t="s">
        <v>78</v>
      </c>
      <c r="AD1829" s="232"/>
      <c r="AE1829" s="233" t="s">
        <v>17</v>
      </c>
      <c r="AF1829" s="234"/>
      <c r="AG1829" s="8"/>
      <c r="AH1829" s="231" t="s">
        <v>79</v>
      </c>
      <c r="AI1829" s="232"/>
      <c r="AJ1829" s="233" t="s">
        <v>80</v>
      </c>
      <c r="AK1829" s="234"/>
      <c r="AL1829" s="8"/>
      <c r="AM1829" s="35" t="s">
        <v>82</v>
      </c>
      <c r="AO1829" s="147" t="s">
        <v>83</v>
      </c>
      <c r="AP1829" s="4"/>
      <c r="AQ1829" s="44"/>
      <c r="AR1829" s="44"/>
      <c r="AS1829" s="44"/>
      <c r="AT1829" s="44"/>
    </row>
    <row r="1830" spans="2:46" ht="18.649999999999999" customHeight="1" thickTop="1" thickBot="1">
      <c r="B1830" s="55">
        <v>5.24</v>
      </c>
      <c r="D1830" s="37">
        <v>1</v>
      </c>
      <c r="E1830" s="38">
        <v>0</v>
      </c>
      <c r="F1830" s="39">
        <v>0</v>
      </c>
      <c r="G1830" s="40">
        <f t="shared" ref="G1830" si="5973">-1/($E$8*$B1830)</f>
        <v>-0.12198091603053435</v>
      </c>
      <c r="I1830" s="37">
        <v>1</v>
      </c>
      <c r="J1830" s="41">
        <v>0</v>
      </c>
      <c r="K1830" s="39">
        <v>0</v>
      </c>
      <c r="L1830" s="40">
        <v>0</v>
      </c>
      <c r="N1830" s="37">
        <f t="shared" ref="N1830" si="5974">D1830*I1830+F1830*I1833-E1830*J1830-G1830*J1833</f>
        <v>0.97459335357396237</v>
      </c>
      <c r="O1830" s="41">
        <f t="shared" ref="O1830" si="5975">(D1830*J1830+E1830*I1830+F1830*J1833+G1830*I1833)</f>
        <v>0</v>
      </c>
      <c r="P1830" s="39">
        <f t="shared" ref="P1830" si="5976">D1830*K1830+F1830*K1833-E1830*L1830-G1830*L1833</f>
        <v>0</v>
      </c>
      <c r="Q1830" s="40">
        <f t="shared" ref="Q1830" si="5977">(D1830*L1830+E1830*K1830+F1830*L1833+G1830*K1833)</f>
        <v>-0.12198091603053435</v>
      </c>
      <c r="S1830" s="37">
        <v>1</v>
      </c>
      <c r="T1830" s="38">
        <v>0</v>
      </c>
      <c r="U1830" s="39">
        <v>0</v>
      </c>
      <c r="V1830" s="40">
        <f t="shared" ref="V1830" si="5978">-1/($T$8*$B1830)</f>
        <v>-0.2388893129770992</v>
      </c>
      <c r="X1830" s="37">
        <f t="shared" ref="X1830" si="5979">N1830*S1830+P1830*S1833-O1830*T1830-Q1830*T1833</f>
        <v>0.97459335357396237</v>
      </c>
      <c r="Y1830" s="41">
        <f t="shared" ref="Y1830" si="5980">(N1830*T1830+O1830*S1830+P1830*T1833+Q1830*S1833)</f>
        <v>0</v>
      </c>
      <c r="Z1830" s="39">
        <f t="shared" ref="Z1830" si="5981">N1830*U1830+P1830*U1833-O1830*V1830-Q1830*V1833</f>
        <v>0</v>
      </c>
      <c r="AA1830" s="40">
        <f t="shared" ref="AA1830" si="5982">(N1830*V1830+O1830*U1830+P1830*V1833+Q1830*U1833)</f>
        <v>-0.35480085269786532</v>
      </c>
      <c r="AB1830" s="8"/>
      <c r="AC1830" s="37">
        <v>1</v>
      </c>
      <c r="AD1830" s="38">
        <v>0</v>
      </c>
      <c r="AE1830" s="39">
        <v>0</v>
      </c>
      <c r="AF1830" s="40">
        <v>0</v>
      </c>
      <c r="AH1830" s="37">
        <f>X1830*AC1830+Z1830*AC1833-Y1830*AD1830-AA1830*AD1833</f>
        <v>0.91988698927296231</v>
      </c>
      <c r="AI1830" s="41">
        <f>(X1830*AD1830+Y1830*AC1830+Z1830*AD1833+AA1830*AC1833)</f>
        <v>0</v>
      </c>
      <c r="AJ1830" s="39">
        <f>X1830*AE1830+Z1830*AE1833-Y1830*AF1830-AA1830*AF1833</f>
        <v>0</v>
      </c>
      <c r="AK1830" s="40">
        <f>(X1830*AF1830+Y1830*AE1830+Z1830*AF1833+AA1830*AE1833)</f>
        <v>-0.35480085269786532</v>
      </c>
      <c r="AL1830" s="8"/>
      <c r="AM1830" s="43">
        <f t="shared" ref="AM1830" si="5983">20*LOG((2*$AH$8)/(($AH$8*AH1830+AJ1830+$AH$8*AH1833+AJ1833)^2+($AH$8*AI1830+AK1830+$AH$8*AI1833+AK1833)^2)^0.5)</f>
        <v>-1.0003921909284229E-3</v>
      </c>
      <c r="AO1830" s="148">
        <f t="shared" ref="AO1830" si="5984">((AH1830^2+AI1830^2)/(AH1833^2+AI1833^2))^0.5</f>
        <v>2.5926860046255076</v>
      </c>
      <c r="AP1830" s="4"/>
      <c r="AQ1830" s="44"/>
      <c r="AR1830" s="44"/>
      <c r="AS1830" s="44"/>
      <c r="AT1830" s="44"/>
    </row>
    <row r="1831" spans="2:46" ht="18.649999999999999" customHeight="1" thickBot="1">
      <c r="D1831" s="45"/>
      <c r="G1831" s="46"/>
      <c r="I1831" s="45"/>
      <c r="L1831" s="46"/>
      <c r="N1831" s="45"/>
      <c r="Q1831" s="46"/>
      <c r="S1831" s="45"/>
      <c r="V1831" s="46"/>
      <c r="X1831" s="45"/>
      <c r="AA1831" s="46"/>
      <c r="AC1831" s="45"/>
      <c r="AF1831" s="46"/>
      <c r="AH1831" s="45"/>
      <c r="AK1831" s="46"/>
      <c r="AO1831" s="149"/>
      <c r="AP1831" s="149"/>
      <c r="AQ1831" s="44"/>
      <c r="AR1831" s="44"/>
      <c r="AS1831" s="44"/>
      <c r="AT1831" s="44"/>
    </row>
    <row r="1832" spans="2:46" ht="18.649999999999999" customHeight="1" thickBot="1">
      <c r="D1832" s="227" t="s">
        <v>70</v>
      </c>
      <c r="E1832" s="228"/>
      <c r="F1832" s="229" t="s">
        <v>71</v>
      </c>
      <c r="G1832" s="230"/>
      <c r="H1832" s="203"/>
      <c r="I1832" s="231" t="s">
        <v>15</v>
      </c>
      <c r="J1832" s="232"/>
      <c r="K1832" s="233" t="s">
        <v>16</v>
      </c>
      <c r="L1832" s="234"/>
      <c r="M1832" s="30"/>
      <c r="N1832" s="231" t="s">
        <v>72</v>
      </c>
      <c r="O1832" s="232"/>
      <c r="P1832" s="233" t="s">
        <v>73</v>
      </c>
      <c r="Q1832" s="234"/>
      <c r="R1832" s="30"/>
      <c r="S1832" s="227" t="s">
        <v>74</v>
      </c>
      <c r="T1832" s="228"/>
      <c r="U1832" s="229" t="s">
        <v>75</v>
      </c>
      <c r="V1832" s="230"/>
      <c r="W1832" s="8"/>
      <c r="X1832" s="231" t="s">
        <v>76</v>
      </c>
      <c r="Y1832" s="232"/>
      <c r="Z1832" s="233" t="s">
        <v>77</v>
      </c>
      <c r="AA1832" s="234"/>
      <c r="AB1832" s="8"/>
      <c r="AC1832" s="231" t="s">
        <v>78</v>
      </c>
      <c r="AD1832" s="232"/>
      <c r="AE1832" s="233" t="s">
        <v>17</v>
      </c>
      <c r="AF1832" s="234"/>
      <c r="AG1832" s="8"/>
      <c r="AH1832" s="231" t="s">
        <v>79</v>
      </c>
      <c r="AI1832" s="232"/>
      <c r="AJ1832" s="233" t="s">
        <v>80</v>
      </c>
      <c r="AK1832" s="234"/>
      <c r="AL1832" s="8"/>
      <c r="AM1832" s="52" t="s">
        <v>84</v>
      </c>
      <c r="AO1832" s="150" t="s">
        <v>85</v>
      </c>
      <c r="AP1832" s="149"/>
      <c r="AQ1832" s="44"/>
      <c r="AR1832" s="44"/>
      <c r="AS1832" s="44"/>
      <c r="AT1832" s="44"/>
    </row>
    <row r="1833" spans="2:46" ht="18.649999999999999" customHeight="1" thickTop="1" thickBot="1">
      <c r="D1833" s="37">
        <v>0</v>
      </c>
      <c r="E1833" s="41">
        <v>0</v>
      </c>
      <c r="F1833" s="39">
        <v>1</v>
      </c>
      <c r="G1833" s="40">
        <v>0</v>
      </c>
      <c r="I1833" s="37">
        <v>0</v>
      </c>
      <c r="J1833" s="41">
        <f t="shared" ref="J1833" si="5985">IF(0=(1-$J$8*$K$8*$B1830^2),10^14,$B1830*$K$8/(1-$J$8*$K$8*$B1830^2))</f>
        <v>-0.20828378120785601</v>
      </c>
      <c r="K1833" s="39">
        <v>1</v>
      </c>
      <c r="L1833" s="40">
        <v>0</v>
      </c>
      <c r="N1833" s="37">
        <f t="shared" ref="N1833" si="5986">D1833*I1830+F1833*I1833-E1833*J1830-G1833*J1833</f>
        <v>0</v>
      </c>
      <c r="O1833" s="41">
        <f t="shared" ref="O1833" si="5987">(D1833*J1830+E1833*I1830+F1833*J1833+G1833*I1833)</f>
        <v>-0.20828378120785601</v>
      </c>
      <c r="P1833" s="39">
        <f t="shared" ref="P1833" si="5988">D1833*K1830+F1833*K1833-E1833*L1830-G1833*L1833</f>
        <v>1</v>
      </c>
      <c r="Q1833" s="40">
        <f t="shared" ref="Q1833" si="5989">(D1833*L1830+E1833*K1830+F1833*L1833+G1833*K1833)</f>
        <v>0</v>
      </c>
      <c r="S1833" s="37">
        <v>0</v>
      </c>
      <c r="T1833" s="41">
        <v>0</v>
      </c>
      <c r="U1833" s="39">
        <v>1</v>
      </c>
      <c r="V1833" s="40">
        <v>0</v>
      </c>
      <c r="X1833" s="37">
        <f t="shared" ref="X1833" si="5990">N1833*S1830+P1833*S1833-O1833*T1830-Q1833*T1833</f>
        <v>0</v>
      </c>
      <c r="Y1833" s="41">
        <f t="shared" ref="Y1833" si="5991">(N1833*T1830+O1833*S1830+P1833*T1833+Q1833*S1833)</f>
        <v>-0.20828378120785601</v>
      </c>
      <c r="Z1833" s="39">
        <f t="shared" ref="Z1833" si="5992">N1833*U1830+P1833*U1833-O1833*V1830-Q1833*V1833</f>
        <v>0.95024323060298288</v>
      </c>
      <c r="AA1833" s="40">
        <f t="shared" ref="AA1833" si="5993">(N1833*V1830+O1833*U1830+P1833*V1833+Q1833*U1833)</f>
        <v>0</v>
      </c>
      <c r="AB1833" s="8"/>
      <c r="AC1833" s="37">
        <v>0</v>
      </c>
      <c r="AD1833" s="40">
        <f>-1/($AD$8*$B1830)</f>
        <v>-0.15418893129770991</v>
      </c>
      <c r="AE1833" s="39">
        <v>1</v>
      </c>
      <c r="AF1833" s="40">
        <v>0</v>
      </c>
      <c r="AH1833" s="37">
        <f>X1833*AC1830+Z1833*AC1833-Y1833*AD1830-AA1833*AD1833</f>
        <v>0</v>
      </c>
      <c r="AI1833" s="41">
        <f>(X1833*AD1830+Y1833*AC1830+Z1833*AD1833+AA1833*AC1833)</f>
        <v>-0.35480076940741323</v>
      </c>
      <c r="AJ1833" s="39">
        <f>X1833*AE1830+Z1833*AE1833-Y1833*AF1830-AA1833*AF1833</f>
        <v>0.95024323060298288</v>
      </c>
      <c r="AK1833" s="40">
        <f>(X1833*AF1830+Y1833*AE1830+Z1833*AF1833+AA1833*AE1833)</f>
        <v>0</v>
      </c>
      <c r="AL1833" s="8"/>
      <c r="AM1833" s="54">
        <f t="shared" ref="AM1833" si="5994">(180/PI())*ATAN(-1*(($AH1821*AI1830+AK1830+$AH$8*AI1833+AK1833)/($AH$8*AH1830+AJ1830+$AH$8*AH1833+AJ1833)))</f>
        <v>20.778732957063731</v>
      </c>
      <c r="AO1833" s="151">
        <f t="shared" ref="AO1833" si="5995">20*LOG(((($AH$8*AH1830+AJ1830-$AH$8*AH1833-AJ1833)^2+($AH$8*AI1830+AK1830-$AH$8*AI1833-AK1833)^2)/(($AH$8*AH1830+AJ1830+$AH$8*AH1833+AJ1833)^2+($AH$8*AI1830+AK1830+$AH$8*AI1833+AK1833)^2))^0.5)</f>
        <v>-36.376640369853142</v>
      </c>
      <c r="AP1833" s="149"/>
      <c r="AQ1833" s="44"/>
      <c r="AR1833" s="44"/>
      <c r="AS1833" s="44"/>
      <c r="AT1833" s="44"/>
    </row>
    <row r="1834" spans="2:46" ht="18.649999999999999" customHeight="1">
      <c r="AO1834" s="48"/>
    </row>
    <row r="1835" spans="2:46" ht="18.649999999999999" customHeight="1" thickBot="1">
      <c r="E1835" s="29" t="s">
        <v>9</v>
      </c>
      <c r="J1835" s="29" t="s">
        <v>10</v>
      </c>
      <c r="O1835" s="29" t="s">
        <v>11</v>
      </c>
      <c r="T1835" s="29" t="s">
        <v>12</v>
      </c>
      <c r="Y1835" s="29" t="s">
        <v>13</v>
      </c>
      <c r="AD1835" s="29" t="s">
        <v>12</v>
      </c>
      <c r="AI1835" s="29" t="s">
        <v>81</v>
      </c>
    </row>
    <row r="1836" spans="2:46" ht="18.649999999999999" customHeight="1" thickBot="1">
      <c r="B1836" s="28"/>
      <c r="D1836" s="227" t="s">
        <v>70</v>
      </c>
      <c r="E1836" s="228"/>
      <c r="F1836" s="229" t="s">
        <v>71</v>
      </c>
      <c r="G1836" s="230"/>
      <c r="H1836" s="203"/>
      <c r="I1836" s="231" t="s">
        <v>15</v>
      </c>
      <c r="J1836" s="232"/>
      <c r="K1836" s="233" t="s">
        <v>16</v>
      </c>
      <c r="L1836" s="234"/>
      <c r="M1836" s="30"/>
      <c r="N1836" s="231" t="s">
        <v>72</v>
      </c>
      <c r="O1836" s="232"/>
      <c r="P1836" s="233" t="s">
        <v>73</v>
      </c>
      <c r="Q1836" s="234"/>
      <c r="R1836" s="30"/>
      <c r="S1836" s="227" t="s">
        <v>74</v>
      </c>
      <c r="T1836" s="228"/>
      <c r="U1836" s="229" t="s">
        <v>75</v>
      </c>
      <c r="V1836" s="230"/>
      <c r="W1836" s="8"/>
      <c r="X1836" s="231" t="s">
        <v>76</v>
      </c>
      <c r="Y1836" s="232"/>
      <c r="Z1836" s="233" t="s">
        <v>77</v>
      </c>
      <c r="AA1836" s="234"/>
      <c r="AB1836" s="8"/>
      <c r="AC1836" s="231" t="s">
        <v>78</v>
      </c>
      <c r="AD1836" s="232"/>
      <c r="AE1836" s="233" t="s">
        <v>17</v>
      </c>
      <c r="AF1836" s="234"/>
      <c r="AG1836" s="8"/>
      <c r="AH1836" s="231" t="s">
        <v>79</v>
      </c>
      <c r="AI1836" s="232"/>
      <c r="AJ1836" s="233" t="s">
        <v>80</v>
      </c>
      <c r="AK1836" s="234"/>
      <c r="AL1836" s="8"/>
      <c r="AM1836" s="35" t="s">
        <v>82</v>
      </c>
      <c r="AO1836" s="147" t="s">
        <v>83</v>
      </c>
      <c r="AP1836" s="4"/>
      <c r="AQ1836" s="44"/>
      <c r="AR1836" s="44"/>
      <c r="AS1836" s="44"/>
      <c r="AT1836" s="44"/>
    </row>
    <row r="1837" spans="2:46" ht="18.649999999999999" customHeight="1" thickTop="1" thickBot="1">
      <c r="B1837" s="55">
        <v>5.26</v>
      </c>
      <c r="D1837" s="37">
        <v>1</v>
      </c>
      <c r="E1837" s="38">
        <v>0</v>
      </c>
      <c r="F1837" s="39">
        <v>0</v>
      </c>
      <c r="G1837" s="40">
        <f t="shared" ref="G1837" si="5996">-1/($E$8*$B1837)</f>
        <v>-0.12151711026615968</v>
      </c>
      <c r="I1837" s="37">
        <v>1</v>
      </c>
      <c r="J1837" s="41">
        <v>0</v>
      </c>
      <c r="K1837" s="39">
        <v>0</v>
      </c>
      <c r="L1837" s="40">
        <v>0</v>
      </c>
      <c r="N1837" s="37">
        <f t="shared" ref="N1837" si="5997">D1837*I1837+F1837*I1840-E1837*J1837-G1837*J1840</f>
        <v>0.97478767642185093</v>
      </c>
      <c r="O1837" s="41">
        <f t="shared" ref="O1837" si="5998">(D1837*J1837+E1837*I1837+F1837*J1840+G1837*I1840)</f>
        <v>0</v>
      </c>
      <c r="P1837" s="39">
        <f t="shared" ref="P1837" si="5999">D1837*K1837+F1837*K1840-E1837*L1837-G1837*L1840</f>
        <v>0</v>
      </c>
      <c r="Q1837" s="40">
        <f t="shared" ref="Q1837" si="6000">(D1837*L1837+E1837*K1837+F1837*L1840+G1837*K1840)</f>
        <v>-0.12151711026615968</v>
      </c>
      <c r="S1837" s="37">
        <v>1</v>
      </c>
      <c r="T1837" s="38">
        <v>0</v>
      </c>
      <c r="U1837" s="39">
        <v>0</v>
      </c>
      <c r="V1837" s="40">
        <f t="shared" ref="V1837" si="6001">-1/($T$8*$B1837)</f>
        <v>-0.23798098859315589</v>
      </c>
      <c r="X1837" s="37">
        <f t="shared" ref="X1837" si="6002">N1837*S1837+P1837*S1840-O1837*T1837-Q1837*T1840</f>
        <v>0.97478767642185093</v>
      </c>
      <c r="Y1837" s="41">
        <f t="shared" ref="Y1837" si="6003">(N1837*T1837+O1837*S1837+P1837*T1840+Q1837*S1840)</f>
        <v>0</v>
      </c>
      <c r="Z1837" s="39">
        <f t="shared" ref="Z1837" si="6004">N1837*U1837+P1837*U1840-O1837*V1837-Q1837*V1840</f>
        <v>0</v>
      </c>
      <c r="AA1837" s="40">
        <f t="shared" ref="AA1837" si="6005">(N1837*V1837+O1837*U1837+P1837*V1840+Q1837*U1840)</f>
        <v>-0.3534980451694571</v>
      </c>
      <c r="AB1837" s="8"/>
      <c r="AC1837" s="37">
        <v>1</v>
      </c>
      <c r="AD1837" s="38">
        <v>0</v>
      </c>
      <c r="AE1837" s="39">
        <v>0</v>
      </c>
      <c r="AF1837" s="40">
        <v>0</v>
      </c>
      <c r="AH1837" s="37">
        <f>X1837*AC1837+Z1837*AC1840-Y1837*AD1837-AA1837*AD1840</f>
        <v>0.9204894358145006</v>
      </c>
      <c r="AI1837" s="41">
        <f>(X1837*AD1837+Y1837*AC1837+Z1837*AD1840+AA1837*AC1840)</f>
        <v>0</v>
      </c>
      <c r="AJ1837" s="39">
        <f>X1837*AE1837+Z1837*AE1840-Y1837*AF1837-AA1837*AF1840</f>
        <v>0</v>
      </c>
      <c r="AK1837" s="40">
        <f>(X1837*AF1837+Y1837*AE1837+Z1837*AF1840+AA1837*AE1840)</f>
        <v>-0.3534980451694571</v>
      </c>
      <c r="AL1837" s="8"/>
      <c r="AM1837" s="43">
        <f t="shared" ref="AM1837" si="6006">20*LOG((2*$AH$8)/(($AH$8*AH1837+AJ1837+$AH$8*AH1840+AJ1840)^2+($AH$8*AI1837+AK1837+$AH$8*AI1840+AK1840)^2)^0.5)</f>
        <v>-9.8582303690166362E-4</v>
      </c>
      <c r="AO1837" s="148">
        <f t="shared" ref="AO1837" si="6007">((AH1837^2+AI1837^2)/(AH1840^2+AI1840^2))^0.5</f>
        <v>2.6039455176615198</v>
      </c>
      <c r="AP1837" s="4"/>
      <c r="AQ1837" s="44"/>
      <c r="AR1837" s="44"/>
      <c r="AS1837" s="44"/>
      <c r="AT1837" s="44"/>
    </row>
    <row r="1838" spans="2:46" ht="18.649999999999999" customHeight="1" thickBot="1">
      <c r="D1838" s="45"/>
      <c r="G1838" s="46"/>
      <c r="I1838" s="45"/>
      <c r="L1838" s="46"/>
      <c r="N1838" s="45"/>
      <c r="Q1838" s="46"/>
      <c r="S1838" s="45"/>
      <c r="V1838" s="46"/>
      <c r="X1838" s="45"/>
      <c r="AA1838" s="46"/>
      <c r="AC1838" s="45"/>
      <c r="AF1838" s="46"/>
      <c r="AH1838" s="45"/>
      <c r="AK1838" s="46"/>
      <c r="AO1838" s="149"/>
      <c r="AP1838" s="149"/>
      <c r="AQ1838" s="44"/>
      <c r="AR1838" s="44"/>
      <c r="AS1838" s="44"/>
      <c r="AT1838" s="44"/>
    </row>
    <row r="1839" spans="2:46" ht="18.649999999999999" customHeight="1" thickBot="1">
      <c r="D1839" s="227" t="s">
        <v>70</v>
      </c>
      <c r="E1839" s="228"/>
      <c r="F1839" s="229" t="s">
        <v>71</v>
      </c>
      <c r="G1839" s="230"/>
      <c r="H1839" s="203"/>
      <c r="I1839" s="231" t="s">
        <v>15</v>
      </c>
      <c r="J1839" s="232"/>
      <c r="K1839" s="233" t="s">
        <v>16</v>
      </c>
      <c r="L1839" s="234"/>
      <c r="M1839" s="30"/>
      <c r="N1839" s="231" t="s">
        <v>72</v>
      </c>
      <c r="O1839" s="232"/>
      <c r="P1839" s="233" t="s">
        <v>73</v>
      </c>
      <c r="Q1839" s="234"/>
      <c r="R1839" s="30"/>
      <c r="S1839" s="227" t="s">
        <v>74</v>
      </c>
      <c r="T1839" s="228"/>
      <c r="U1839" s="229" t="s">
        <v>75</v>
      </c>
      <c r="V1839" s="230"/>
      <c r="W1839" s="8"/>
      <c r="X1839" s="231" t="s">
        <v>76</v>
      </c>
      <c r="Y1839" s="232"/>
      <c r="Z1839" s="233" t="s">
        <v>77</v>
      </c>
      <c r="AA1839" s="234"/>
      <c r="AB1839" s="8"/>
      <c r="AC1839" s="231" t="s">
        <v>78</v>
      </c>
      <c r="AD1839" s="232"/>
      <c r="AE1839" s="233" t="s">
        <v>17</v>
      </c>
      <c r="AF1839" s="234"/>
      <c r="AG1839" s="8"/>
      <c r="AH1839" s="231" t="s">
        <v>79</v>
      </c>
      <c r="AI1839" s="232"/>
      <c r="AJ1839" s="233" t="s">
        <v>80</v>
      </c>
      <c r="AK1839" s="234"/>
      <c r="AL1839" s="8"/>
      <c r="AM1839" s="52" t="s">
        <v>84</v>
      </c>
      <c r="AO1839" s="150" t="s">
        <v>85</v>
      </c>
      <c r="AP1839" s="149"/>
      <c r="AQ1839" s="44"/>
      <c r="AR1839" s="44"/>
      <c r="AS1839" s="44"/>
      <c r="AT1839" s="44"/>
    </row>
    <row r="1840" spans="2:46" ht="18.649999999999999" customHeight="1" thickTop="1" thickBot="1">
      <c r="D1840" s="37">
        <v>0</v>
      </c>
      <c r="E1840" s="41">
        <v>0</v>
      </c>
      <c r="F1840" s="39">
        <v>1</v>
      </c>
      <c r="G1840" s="40">
        <v>0</v>
      </c>
      <c r="I1840" s="37">
        <v>0</v>
      </c>
      <c r="J1840" s="41">
        <f t="shared" ref="J1840" si="6008">IF(0=(1-$J$8*$K$8*$B1837^2),10^14,$B1837*$K$8/(1-$J$8*$K$8*$B1837^2))</f>
        <v>-0.20747961766804948</v>
      </c>
      <c r="K1840" s="39">
        <v>1</v>
      </c>
      <c r="L1840" s="40">
        <v>0</v>
      </c>
      <c r="N1840" s="37">
        <f t="shared" ref="N1840" si="6009">D1840*I1837+F1840*I1840-E1840*J1837-G1840*J1840</f>
        <v>0</v>
      </c>
      <c r="O1840" s="41">
        <f t="shared" ref="O1840" si="6010">(D1840*J1837+E1840*I1837+F1840*J1840+G1840*I1840)</f>
        <v>-0.20747961766804948</v>
      </c>
      <c r="P1840" s="39">
        <f t="shared" ref="P1840" si="6011">D1840*K1837+F1840*K1840-E1840*L1837-G1840*L1840</f>
        <v>1</v>
      </c>
      <c r="Q1840" s="40">
        <f t="shared" ref="Q1840" si="6012">(D1840*L1837+E1840*K1837+F1840*L1840+G1840*K1840)</f>
        <v>0</v>
      </c>
      <c r="S1840" s="37">
        <v>0</v>
      </c>
      <c r="T1840" s="41">
        <v>0</v>
      </c>
      <c r="U1840" s="39">
        <v>1</v>
      </c>
      <c r="V1840" s="40">
        <v>0</v>
      </c>
      <c r="X1840" s="37">
        <f t="shared" ref="X1840" si="6013">N1840*S1837+P1840*S1840-O1840*T1837-Q1840*T1840</f>
        <v>0</v>
      </c>
      <c r="Y1840" s="41">
        <f t="shared" ref="Y1840" si="6014">(N1840*T1837+O1840*S1837+P1840*T1840+Q1840*S1840)</f>
        <v>-0.20747961766804948</v>
      </c>
      <c r="Z1840" s="39">
        <f t="shared" ref="Z1840" si="6015">N1840*U1837+P1840*U1840-O1840*V1837-Q1840*V1840</f>
        <v>0.95062379547442755</v>
      </c>
      <c r="AA1840" s="40">
        <f t="shared" ref="AA1840" si="6016">(N1840*V1837+O1840*U1837+P1840*V1840+Q1840*U1840)</f>
        <v>0</v>
      </c>
      <c r="AB1840" s="8"/>
      <c r="AC1840" s="37">
        <v>0</v>
      </c>
      <c r="AD1840" s="40">
        <f>-1/($AD$8*$B1837)</f>
        <v>-0.15360266159695815</v>
      </c>
      <c r="AE1840" s="39">
        <v>1</v>
      </c>
      <c r="AF1840" s="40">
        <v>0</v>
      </c>
      <c r="AH1840" s="37">
        <f>X1840*AC1837+Z1840*AC1840-Y1840*AD1837-AA1840*AD1840</f>
        <v>0</v>
      </c>
      <c r="AI1840" s="41">
        <f>(X1840*AD1837+Y1840*AC1837+Z1840*AD1840+AA1840*AC1840)</f>
        <v>-0.35349796283032398</v>
      </c>
      <c r="AJ1840" s="39">
        <f>X1840*AE1837+Z1840*AE1840-Y1840*AF1837-AA1840*AF1840</f>
        <v>0.95062379547442755</v>
      </c>
      <c r="AK1840" s="40">
        <f>(X1840*AF1837+Y1840*AE1837+Z1840*AF1840+AA1840*AE1840)</f>
        <v>0</v>
      </c>
      <c r="AL1840" s="8"/>
      <c r="AM1840" s="54">
        <f t="shared" ref="AM1840" si="6017">(180/PI())*ATAN(-1*(($AH1828*AI1837+AK1837+$AH$8*AI1840+AK1840)/($AH$8*AH1837+AJ1837+$AH$8*AH1840+AJ1840)))</f>
        <v>20.698961299026497</v>
      </c>
      <c r="AO1840" s="151">
        <f t="shared" ref="AO1840" si="6018">20*LOG(((($AH$8*AH1837+AJ1837-$AH$8*AH1840-AJ1840)^2+($AH$8*AI1837+AK1837-$AH$8*AI1840-AK1840)^2)/(($AH$8*AH1837+AJ1837+$AH$8*AH1840+AJ1840)^2+($AH$8*AI1837+AK1837+$AH$8*AI1840+AK1840)^2))^0.5)</f>
        <v>-36.440346389055634</v>
      </c>
      <c r="AP1840" s="149"/>
      <c r="AQ1840" s="44"/>
      <c r="AR1840" s="44"/>
      <c r="AS1840" s="44"/>
      <c r="AT1840" s="44"/>
    </row>
    <row r="1841" spans="2:46" ht="18.649999999999999" customHeight="1">
      <c r="AO1841" s="48"/>
    </row>
    <row r="1842" spans="2:46" ht="18.649999999999999" customHeight="1" thickBot="1">
      <c r="E1842" s="29" t="s">
        <v>9</v>
      </c>
      <c r="J1842" s="29" t="s">
        <v>10</v>
      </c>
      <c r="O1842" s="29" t="s">
        <v>11</v>
      </c>
      <c r="T1842" s="29" t="s">
        <v>12</v>
      </c>
      <c r="Y1842" s="29" t="s">
        <v>13</v>
      </c>
      <c r="AD1842" s="29" t="s">
        <v>12</v>
      </c>
      <c r="AI1842" s="29" t="s">
        <v>81</v>
      </c>
    </row>
    <row r="1843" spans="2:46" ht="18.649999999999999" customHeight="1" thickBot="1">
      <c r="B1843" s="28"/>
      <c r="D1843" s="227" t="s">
        <v>70</v>
      </c>
      <c r="E1843" s="228"/>
      <c r="F1843" s="229" t="s">
        <v>71</v>
      </c>
      <c r="G1843" s="230"/>
      <c r="H1843" s="203"/>
      <c r="I1843" s="231" t="s">
        <v>15</v>
      </c>
      <c r="J1843" s="232"/>
      <c r="K1843" s="233" t="s">
        <v>16</v>
      </c>
      <c r="L1843" s="234"/>
      <c r="M1843" s="30"/>
      <c r="N1843" s="231" t="s">
        <v>72</v>
      </c>
      <c r="O1843" s="232"/>
      <c r="P1843" s="233" t="s">
        <v>73</v>
      </c>
      <c r="Q1843" s="234"/>
      <c r="R1843" s="30"/>
      <c r="S1843" s="227" t="s">
        <v>74</v>
      </c>
      <c r="T1843" s="228"/>
      <c r="U1843" s="229" t="s">
        <v>75</v>
      </c>
      <c r="V1843" s="230"/>
      <c r="W1843" s="8"/>
      <c r="X1843" s="231" t="s">
        <v>76</v>
      </c>
      <c r="Y1843" s="232"/>
      <c r="Z1843" s="233" t="s">
        <v>77</v>
      </c>
      <c r="AA1843" s="234"/>
      <c r="AB1843" s="8"/>
      <c r="AC1843" s="231" t="s">
        <v>78</v>
      </c>
      <c r="AD1843" s="232"/>
      <c r="AE1843" s="233" t="s">
        <v>17</v>
      </c>
      <c r="AF1843" s="234"/>
      <c r="AG1843" s="8"/>
      <c r="AH1843" s="231" t="s">
        <v>79</v>
      </c>
      <c r="AI1843" s="232"/>
      <c r="AJ1843" s="233" t="s">
        <v>80</v>
      </c>
      <c r="AK1843" s="234"/>
      <c r="AL1843" s="8"/>
      <c r="AM1843" s="35" t="s">
        <v>82</v>
      </c>
      <c r="AO1843" s="147" t="s">
        <v>83</v>
      </c>
      <c r="AP1843" s="4"/>
      <c r="AQ1843" s="44"/>
      <c r="AR1843" s="44"/>
      <c r="AS1843" s="44"/>
      <c r="AT1843" s="44"/>
    </row>
    <row r="1844" spans="2:46" ht="18.649999999999999" customHeight="1" thickTop="1" thickBot="1">
      <c r="B1844" s="55">
        <v>5.28</v>
      </c>
      <c r="D1844" s="37">
        <v>1</v>
      </c>
      <c r="E1844" s="38">
        <v>0</v>
      </c>
      <c r="F1844" s="39">
        <v>0</v>
      </c>
      <c r="G1844" s="40">
        <f t="shared" ref="G1844" si="6019">-1/($E$8*$B1844)</f>
        <v>-0.12105681818181815</v>
      </c>
      <c r="I1844" s="37">
        <v>1</v>
      </c>
      <c r="J1844" s="41">
        <v>0</v>
      </c>
      <c r="K1844" s="39">
        <v>0</v>
      </c>
      <c r="L1844" s="40">
        <v>0</v>
      </c>
      <c r="N1844" s="37">
        <f t="shared" ref="N1844" si="6020">D1844*I1844+F1844*I1847-E1844*J1844-G1844*J1847</f>
        <v>0.97497977275924519</v>
      </c>
      <c r="O1844" s="41">
        <f t="shared" ref="O1844" si="6021">(D1844*J1844+E1844*I1844+F1844*J1847+G1844*I1847)</f>
        <v>0</v>
      </c>
      <c r="P1844" s="39">
        <f t="shared" ref="P1844" si="6022">D1844*K1844+F1844*K1847-E1844*L1844-G1844*L1847</f>
        <v>0</v>
      </c>
      <c r="Q1844" s="40">
        <f t="shared" ref="Q1844" si="6023">(D1844*L1844+E1844*K1844+F1844*L1847+G1844*K1847)</f>
        <v>-0.12105681818181815</v>
      </c>
      <c r="S1844" s="37">
        <v>1</v>
      </c>
      <c r="T1844" s="38">
        <v>0</v>
      </c>
      <c r="U1844" s="39">
        <v>0</v>
      </c>
      <c r="V1844" s="40">
        <f t="shared" ref="V1844" si="6024">-1/($T$8*$B1844)</f>
        <v>-0.2370795454545454</v>
      </c>
      <c r="X1844" s="37">
        <f t="shared" ref="X1844" si="6025">N1844*S1844+P1844*S1847-O1844*T1844-Q1844*T1847</f>
        <v>0.97497977275924519</v>
      </c>
      <c r="Y1844" s="41">
        <f t="shared" ref="Y1844" si="6026">(N1844*T1844+O1844*S1844+P1844*T1847+Q1844*S1847)</f>
        <v>0</v>
      </c>
      <c r="Z1844" s="39">
        <f t="shared" ref="Z1844" si="6027">N1844*U1844+P1844*U1847-O1844*V1844-Q1844*V1847</f>
        <v>0</v>
      </c>
      <c r="AA1844" s="40">
        <f t="shared" ref="AA1844" si="6028">(N1844*V1844+O1844*U1844+P1844*V1847+Q1844*U1847)</f>
        <v>-0.35220457953495599</v>
      </c>
      <c r="AB1844" s="8"/>
      <c r="AC1844" s="37">
        <v>1</v>
      </c>
      <c r="AD1844" s="38">
        <v>0</v>
      </c>
      <c r="AE1844" s="39">
        <v>0</v>
      </c>
      <c r="AF1844" s="40">
        <v>0</v>
      </c>
      <c r="AH1844" s="37">
        <f>X1844*AC1844+Z1844*AC1847-Y1844*AD1844-AA1844*AD1847</f>
        <v>0.92108513449498997</v>
      </c>
      <c r="AI1844" s="41">
        <f>(X1844*AD1844+Y1844*AC1844+Z1844*AD1847+AA1844*AC1847)</f>
        <v>0</v>
      </c>
      <c r="AJ1844" s="39">
        <f>X1844*AE1844+Z1844*AE1847-Y1844*AF1844-AA1844*AF1847</f>
        <v>0</v>
      </c>
      <c r="AK1844" s="40">
        <f>(X1844*AF1844+Y1844*AE1844+Z1844*AF1847+AA1844*AE1847)</f>
        <v>-0.35220457953495599</v>
      </c>
      <c r="AL1844" s="8"/>
      <c r="AM1844" s="43">
        <f t="shared" ref="AM1844" si="6029">20*LOG((2*$AH$8)/(($AH$8*AH1844+AJ1844+$AH$8*AH1847+AJ1847)^2+($AH$8*AI1844+AK1844+$AH$8*AI1847+AK1847)^2)^0.5)</f>
        <v>-9.7151575970550613E-4</v>
      </c>
      <c r="AO1844" s="148">
        <f t="shared" ref="AO1844" si="6030">((AH1844^2+AI1844^2)/(AH1847^2+AI1847^2))^0.5</f>
        <v>2.6151998040296935</v>
      </c>
      <c r="AP1844" s="4"/>
      <c r="AQ1844" s="44"/>
      <c r="AR1844" s="44"/>
      <c r="AS1844" s="44"/>
      <c r="AT1844" s="44"/>
    </row>
    <row r="1845" spans="2:46" ht="18.649999999999999" customHeight="1" thickBot="1">
      <c r="D1845" s="45"/>
      <c r="G1845" s="46"/>
      <c r="I1845" s="45"/>
      <c r="L1845" s="46"/>
      <c r="N1845" s="45"/>
      <c r="Q1845" s="46"/>
      <c r="S1845" s="45"/>
      <c r="V1845" s="46"/>
      <c r="X1845" s="45"/>
      <c r="AA1845" s="46"/>
      <c r="AC1845" s="45"/>
      <c r="AF1845" s="46"/>
      <c r="AH1845" s="45"/>
      <c r="AK1845" s="46"/>
      <c r="AO1845" s="149"/>
      <c r="AP1845" s="149"/>
      <c r="AQ1845" s="44"/>
      <c r="AR1845" s="44"/>
      <c r="AS1845" s="44"/>
      <c r="AT1845" s="44"/>
    </row>
    <row r="1846" spans="2:46" ht="18.649999999999999" customHeight="1" thickBot="1">
      <c r="D1846" s="227" t="s">
        <v>70</v>
      </c>
      <c r="E1846" s="228"/>
      <c r="F1846" s="229" t="s">
        <v>71</v>
      </c>
      <c r="G1846" s="230"/>
      <c r="H1846" s="203"/>
      <c r="I1846" s="231" t="s">
        <v>15</v>
      </c>
      <c r="J1846" s="232"/>
      <c r="K1846" s="233" t="s">
        <v>16</v>
      </c>
      <c r="L1846" s="234"/>
      <c r="M1846" s="30"/>
      <c r="N1846" s="231" t="s">
        <v>72</v>
      </c>
      <c r="O1846" s="232"/>
      <c r="P1846" s="233" t="s">
        <v>73</v>
      </c>
      <c r="Q1846" s="234"/>
      <c r="R1846" s="30"/>
      <c r="S1846" s="227" t="s">
        <v>74</v>
      </c>
      <c r="T1846" s="228"/>
      <c r="U1846" s="229" t="s">
        <v>75</v>
      </c>
      <c r="V1846" s="230"/>
      <c r="W1846" s="8"/>
      <c r="X1846" s="231" t="s">
        <v>76</v>
      </c>
      <c r="Y1846" s="232"/>
      <c r="Z1846" s="233" t="s">
        <v>77</v>
      </c>
      <c r="AA1846" s="234"/>
      <c r="AB1846" s="8"/>
      <c r="AC1846" s="231" t="s">
        <v>78</v>
      </c>
      <c r="AD1846" s="232"/>
      <c r="AE1846" s="233" t="s">
        <v>17</v>
      </c>
      <c r="AF1846" s="234"/>
      <c r="AG1846" s="8"/>
      <c r="AH1846" s="231" t="s">
        <v>79</v>
      </c>
      <c r="AI1846" s="232"/>
      <c r="AJ1846" s="233" t="s">
        <v>80</v>
      </c>
      <c r="AK1846" s="234"/>
      <c r="AL1846" s="8"/>
      <c r="AM1846" s="52" t="s">
        <v>84</v>
      </c>
      <c r="AO1846" s="150" t="s">
        <v>85</v>
      </c>
      <c r="AP1846" s="149"/>
      <c r="AQ1846" s="44"/>
      <c r="AR1846" s="44"/>
      <c r="AS1846" s="44"/>
      <c r="AT1846" s="44"/>
    </row>
    <row r="1847" spans="2:46" ht="18.649999999999999" customHeight="1" thickTop="1" thickBot="1">
      <c r="D1847" s="37">
        <v>0</v>
      </c>
      <c r="E1847" s="41">
        <v>0</v>
      </c>
      <c r="F1847" s="39">
        <v>1</v>
      </c>
      <c r="G1847" s="40">
        <v>0</v>
      </c>
      <c r="I1847" s="37">
        <v>0</v>
      </c>
      <c r="J1847" s="41">
        <f t="shared" ref="J1847" si="6031">IF(0=(1-$J$8*$K$8*$B1844^2),10^14,$B1844*$K$8/(1-$J$8*$K$8*$B1844^2))</f>
        <v>-0.20668168564596148</v>
      </c>
      <c r="K1847" s="39">
        <v>1</v>
      </c>
      <c r="L1847" s="40">
        <v>0</v>
      </c>
      <c r="N1847" s="37">
        <f t="shared" ref="N1847" si="6032">D1847*I1844+F1847*I1847-E1847*J1844-G1847*J1847</f>
        <v>0</v>
      </c>
      <c r="O1847" s="41">
        <f t="shared" ref="O1847" si="6033">(D1847*J1844+E1847*I1844+F1847*J1847+G1847*I1847)</f>
        <v>-0.20668168564596148</v>
      </c>
      <c r="P1847" s="39">
        <f t="shared" ref="P1847" si="6034">D1847*K1844+F1847*K1847-E1847*L1844-G1847*L1847</f>
        <v>1</v>
      </c>
      <c r="Q1847" s="40">
        <f t="shared" ref="Q1847" si="6035">(D1847*L1844+E1847*K1844+F1847*L1847+G1847*K1847)</f>
        <v>0</v>
      </c>
      <c r="S1847" s="37">
        <v>0</v>
      </c>
      <c r="T1847" s="41">
        <v>0</v>
      </c>
      <c r="U1847" s="39">
        <v>1</v>
      </c>
      <c r="V1847" s="40">
        <v>0</v>
      </c>
      <c r="X1847" s="37">
        <f t="shared" ref="X1847" si="6036">N1847*S1844+P1847*S1847-O1847*T1844-Q1847*T1847</f>
        <v>0</v>
      </c>
      <c r="Y1847" s="41">
        <f t="shared" ref="Y1847" si="6037">(N1847*T1844+O1847*S1844+P1847*T1847+Q1847*S1847)</f>
        <v>-0.20668168564596148</v>
      </c>
      <c r="Z1847" s="39">
        <f t="shared" ref="Z1847" si="6038">N1847*U1844+P1847*U1847-O1847*V1844-Q1847*V1847</f>
        <v>0.95099999991327622</v>
      </c>
      <c r="AA1847" s="40">
        <f t="shared" ref="AA1847" si="6039">(N1847*V1844+O1847*U1844+P1847*V1847+Q1847*U1847)</f>
        <v>0</v>
      </c>
      <c r="AB1847" s="8"/>
      <c r="AC1847" s="37">
        <v>0</v>
      </c>
      <c r="AD1847" s="40">
        <f>-1/($AD$8*$B1844)</f>
        <v>-0.1530208333333333</v>
      </c>
      <c r="AE1847" s="39">
        <v>1</v>
      </c>
      <c r="AF1847" s="40">
        <v>0</v>
      </c>
      <c r="AH1847" s="37">
        <f>X1847*AC1844+Z1847*AC1847-Y1847*AD1844-AA1847*AD1847</f>
        <v>0</v>
      </c>
      <c r="AI1847" s="41">
        <f>(X1847*AD1844+Y1847*AC1844+Z1847*AD1847+AA1847*AC1847)</f>
        <v>-0.35220449813269095</v>
      </c>
      <c r="AJ1847" s="39">
        <f>X1847*AE1844+Z1847*AE1847-Y1847*AF1844-AA1847*AF1847</f>
        <v>0.95099999991327622</v>
      </c>
      <c r="AK1847" s="40">
        <f>(X1847*AF1844+Y1847*AE1844+Z1847*AF1847+AA1847*AE1847)</f>
        <v>0</v>
      </c>
      <c r="AL1847" s="8"/>
      <c r="AM1847" s="54">
        <f t="shared" ref="AM1847" si="6040">(180/PI())*ATAN(-1*(($AH1835*AI1844+AK1844+$AH$8*AI1847+AK1847)/($AH$8*AH1844+AJ1844+$AH$8*AH1847+AJ1847)))</f>
        <v>20.619802488888407</v>
      </c>
      <c r="AO1847" s="151">
        <f t="shared" ref="AO1847" si="6041">20*LOG(((($AH$8*AH1844+AJ1844-$AH$8*AH1847-AJ1847)^2+($AH$8*AI1844+AK1844-$AH$8*AI1847-AK1847)^2)/(($AH$8*AH1844+AJ1844+$AH$8*AH1847+AJ1847)^2+($AH$8*AI1844+AK1844+$AH$8*AI1847+AK1847)^2))^0.5)</f>
        <v>-36.503830361646514</v>
      </c>
      <c r="AP1847" s="149"/>
      <c r="AQ1847" s="44"/>
      <c r="AR1847" s="44"/>
      <c r="AS1847" s="44"/>
      <c r="AT1847" s="44"/>
    </row>
    <row r="1848" spans="2:46" ht="18.649999999999999" customHeight="1">
      <c r="AO1848" s="48"/>
    </row>
    <row r="1849" spans="2:46" ht="18.649999999999999" customHeight="1" thickBot="1">
      <c r="E1849" s="29" t="s">
        <v>9</v>
      </c>
      <c r="J1849" s="29" t="s">
        <v>10</v>
      </c>
      <c r="O1849" s="29" t="s">
        <v>11</v>
      </c>
      <c r="T1849" s="29" t="s">
        <v>12</v>
      </c>
      <c r="Y1849" s="29" t="s">
        <v>13</v>
      </c>
      <c r="AD1849" s="29" t="s">
        <v>12</v>
      </c>
      <c r="AI1849" s="29" t="s">
        <v>81</v>
      </c>
    </row>
    <row r="1850" spans="2:46" ht="18.649999999999999" customHeight="1" thickBot="1">
      <c r="B1850" s="28"/>
      <c r="D1850" s="227" t="s">
        <v>70</v>
      </c>
      <c r="E1850" s="228"/>
      <c r="F1850" s="229" t="s">
        <v>71</v>
      </c>
      <c r="G1850" s="230"/>
      <c r="H1850" s="203"/>
      <c r="I1850" s="231" t="s">
        <v>15</v>
      </c>
      <c r="J1850" s="232"/>
      <c r="K1850" s="233" t="s">
        <v>16</v>
      </c>
      <c r="L1850" s="234"/>
      <c r="M1850" s="30"/>
      <c r="N1850" s="231" t="s">
        <v>72</v>
      </c>
      <c r="O1850" s="232"/>
      <c r="P1850" s="233" t="s">
        <v>73</v>
      </c>
      <c r="Q1850" s="234"/>
      <c r="R1850" s="30"/>
      <c r="S1850" s="227" t="s">
        <v>74</v>
      </c>
      <c r="T1850" s="228"/>
      <c r="U1850" s="229" t="s">
        <v>75</v>
      </c>
      <c r="V1850" s="230"/>
      <c r="W1850" s="8"/>
      <c r="X1850" s="231" t="s">
        <v>76</v>
      </c>
      <c r="Y1850" s="232"/>
      <c r="Z1850" s="233" t="s">
        <v>77</v>
      </c>
      <c r="AA1850" s="234"/>
      <c r="AB1850" s="8"/>
      <c r="AC1850" s="231" t="s">
        <v>78</v>
      </c>
      <c r="AD1850" s="232"/>
      <c r="AE1850" s="233" t="s">
        <v>17</v>
      </c>
      <c r="AF1850" s="234"/>
      <c r="AG1850" s="8"/>
      <c r="AH1850" s="231" t="s">
        <v>79</v>
      </c>
      <c r="AI1850" s="232"/>
      <c r="AJ1850" s="233" t="s">
        <v>80</v>
      </c>
      <c r="AK1850" s="234"/>
      <c r="AL1850" s="8"/>
      <c r="AM1850" s="35" t="s">
        <v>82</v>
      </c>
      <c r="AO1850" s="147" t="s">
        <v>83</v>
      </c>
      <c r="AP1850" s="4"/>
      <c r="AQ1850" s="44"/>
      <c r="AR1850" s="44"/>
      <c r="AS1850" s="44"/>
      <c r="AT1850" s="44"/>
    </row>
    <row r="1851" spans="2:46" ht="18.649999999999999" customHeight="1" thickTop="1" thickBot="1">
      <c r="B1851" s="55">
        <v>5.3</v>
      </c>
      <c r="D1851" s="37">
        <v>1</v>
      </c>
      <c r="E1851" s="38">
        <v>0</v>
      </c>
      <c r="F1851" s="39">
        <v>0</v>
      </c>
      <c r="G1851" s="40">
        <f t="shared" ref="G1851" si="6042">-1/($E$8*$B1851)</f>
        <v>-0.1206</v>
      </c>
      <c r="I1851" s="37">
        <v>1</v>
      </c>
      <c r="J1851" s="41">
        <v>0</v>
      </c>
      <c r="K1851" s="39">
        <v>0</v>
      </c>
      <c r="L1851" s="40">
        <v>0</v>
      </c>
      <c r="N1851" s="37">
        <f t="shared" ref="N1851" si="6043">D1851*I1851+F1851*I1854-E1851*J1851-G1851*J1854</f>
        <v>0.97516967655517472</v>
      </c>
      <c r="O1851" s="41">
        <f t="shared" ref="O1851" si="6044">(D1851*J1851+E1851*I1851+F1851*J1854+G1851*I1854)</f>
        <v>0</v>
      </c>
      <c r="P1851" s="39">
        <f t="shared" ref="P1851" si="6045">D1851*K1851+F1851*K1854-E1851*L1851-G1851*L1854</f>
        <v>0</v>
      </c>
      <c r="Q1851" s="40">
        <f t="shared" ref="Q1851" si="6046">(D1851*L1851+E1851*K1851+F1851*L1854+G1851*K1854)</f>
        <v>-0.1206</v>
      </c>
      <c r="S1851" s="37">
        <v>1</v>
      </c>
      <c r="T1851" s="38">
        <v>0</v>
      </c>
      <c r="U1851" s="39">
        <v>0</v>
      </c>
      <c r="V1851" s="40">
        <f t="shared" ref="V1851" si="6047">-1/($T$8*$B1851)</f>
        <v>-0.23618490566037734</v>
      </c>
      <c r="X1851" s="37">
        <f t="shared" ref="X1851" si="6048">N1851*S1851+P1851*S1854-O1851*T1851-Q1851*T1854</f>
        <v>0.97516967655517472</v>
      </c>
      <c r="Y1851" s="41">
        <f t="shared" ref="Y1851" si="6049">(N1851*T1851+O1851*S1851+P1851*T1854+Q1851*S1854)</f>
        <v>0</v>
      </c>
      <c r="Z1851" s="39">
        <f t="shared" ref="Z1851" si="6050">N1851*U1851+P1851*U1854-O1851*V1851-Q1851*V1854</f>
        <v>0</v>
      </c>
      <c r="AA1851" s="40">
        <f t="shared" ref="AA1851" si="6051">(N1851*V1851+O1851*U1851+P1851*V1854+Q1851*U1854)</f>
        <v>-0.35092035806004462</v>
      </c>
      <c r="AB1851" s="8"/>
      <c r="AC1851" s="37">
        <v>1</v>
      </c>
      <c r="AD1851" s="38">
        <v>0</v>
      </c>
      <c r="AE1851" s="39">
        <v>0</v>
      </c>
      <c r="AF1851" s="40">
        <v>0</v>
      </c>
      <c r="AH1851" s="37">
        <f>X1851*AC1851+Z1851*AC1854-Y1851*AD1851-AA1851*AD1854</f>
        <v>0.92167418536751189</v>
      </c>
      <c r="AI1851" s="41">
        <f>(X1851*AD1851+Y1851*AC1851+Z1851*AD1854+AA1851*AC1854)</f>
        <v>0</v>
      </c>
      <c r="AJ1851" s="39">
        <f>X1851*AE1851+Z1851*AE1854-Y1851*AF1851-AA1851*AF1854</f>
        <v>0</v>
      </c>
      <c r="AK1851" s="40">
        <f>(X1851*AF1851+Y1851*AE1851+Z1851*AF1854+AA1851*AE1854)</f>
        <v>-0.35092035806004462</v>
      </c>
      <c r="AL1851" s="8"/>
      <c r="AM1851" s="43">
        <f t="shared" ref="AM1851" si="6052">20*LOG((2*$AH$8)/(($AH$8*AH1851+AJ1851+$AH$8*AH1854+AJ1854)^2+($AH$8*AI1851+AK1851+$AH$8*AI1854+AK1854)^2)^0.5)</f>
        <v>-9.574647873038084E-4</v>
      </c>
      <c r="AO1851" s="148">
        <f t="shared" ref="AO1851" si="6053">((AH1851^2+AI1851^2)/(AH1854^2+AI1854^2))^0.5</f>
        <v>2.6264489237335686</v>
      </c>
      <c r="AP1851" s="4"/>
      <c r="AQ1851" s="44"/>
      <c r="AR1851" s="44"/>
      <c r="AS1851" s="44"/>
      <c r="AT1851" s="44"/>
    </row>
    <row r="1852" spans="2:46" ht="18.649999999999999" customHeight="1" thickBot="1">
      <c r="D1852" s="45"/>
      <c r="G1852" s="46"/>
      <c r="I1852" s="45"/>
      <c r="L1852" s="46"/>
      <c r="N1852" s="45"/>
      <c r="Q1852" s="46"/>
      <c r="S1852" s="45"/>
      <c r="V1852" s="46"/>
      <c r="X1852" s="45"/>
      <c r="AA1852" s="46"/>
      <c r="AC1852" s="45"/>
      <c r="AF1852" s="46"/>
      <c r="AH1852" s="45"/>
      <c r="AK1852" s="46"/>
      <c r="AO1852" s="149"/>
      <c r="AP1852" s="149"/>
      <c r="AQ1852" s="44"/>
      <c r="AR1852" s="44"/>
      <c r="AS1852" s="44"/>
      <c r="AT1852" s="44"/>
    </row>
    <row r="1853" spans="2:46" ht="18.649999999999999" customHeight="1" thickBot="1">
      <c r="D1853" s="227" t="s">
        <v>70</v>
      </c>
      <c r="E1853" s="228"/>
      <c r="F1853" s="229" t="s">
        <v>71</v>
      </c>
      <c r="G1853" s="230"/>
      <c r="H1853" s="203"/>
      <c r="I1853" s="231" t="s">
        <v>15</v>
      </c>
      <c r="J1853" s="232"/>
      <c r="K1853" s="233" t="s">
        <v>16</v>
      </c>
      <c r="L1853" s="234"/>
      <c r="M1853" s="30"/>
      <c r="N1853" s="231" t="s">
        <v>72</v>
      </c>
      <c r="O1853" s="232"/>
      <c r="P1853" s="233" t="s">
        <v>73</v>
      </c>
      <c r="Q1853" s="234"/>
      <c r="R1853" s="30"/>
      <c r="S1853" s="227" t="s">
        <v>74</v>
      </c>
      <c r="T1853" s="228"/>
      <c r="U1853" s="229" t="s">
        <v>75</v>
      </c>
      <c r="V1853" s="230"/>
      <c r="W1853" s="8"/>
      <c r="X1853" s="231" t="s">
        <v>76</v>
      </c>
      <c r="Y1853" s="232"/>
      <c r="Z1853" s="233" t="s">
        <v>77</v>
      </c>
      <c r="AA1853" s="234"/>
      <c r="AB1853" s="8"/>
      <c r="AC1853" s="231" t="s">
        <v>78</v>
      </c>
      <c r="AD1853" s="232"/>
      <c r="AE1853" s="233" t="s">
        <v>17</v>
      </c>
      <c r="AF1853" s="234"/>
      <c r="AG1853" s="8"/>
      <c r="AH1853" s="231" t="s">
        <v>79</v>
      </c>
      <c r="AI1853" s="232"/>
      <c r="AJ1853" s="233" t="s">
        <v>80</v>
      </c>
      <c r="AK1853" s="234"/>
      <c r="AL1853" s="8"/>
      <c r="AM1853" s="52" t="s">
        <v>84</v>
      </c>
      <c r="AO1853" s="150" t="s">
        <v>85</v>
      </c>
      <c r="AP1853" s="149"/>
      <c r="AQ1853" s="44"/>
      <c r="AR1853" s="44"/>
      <c r="AS1853" s="44"/>
      <c r="AT1853" s="44"/>
    </row>
    <row r="1854" spans="2:46" ht="18.649999999999999" customHeight="1" thickTop="1" thickBot="1">
      <c r="D1854" s="37">
        <v>0</v>
      </c>
      <c r="E1854" s="41">
        <v>0</v>
      </c>
      <c r="F1854" s="39">
        <v>1</v>
      </c>
      <c r="G1854" s="40">
        <v>0</v>
      </c>
      <c r="I1854" s="37">
        <v>0</v>
      </c>
      <c r="J1854" s="41">
        <f t="shared" ref="J1854" si="6054">IF(0=(1-$J$8*$K$8*$B1851^2),10^14,$B1851*$K$8/(1-$J$8*$K$8*$B1851^2))</f>
        <v>-0.20588991247782149</v>
      </c>
      <c r="K1854" s="39">
        <v>1</v>
      </c>
      <c r="L1854" s="40">
        <v>0</v>
      </c>
      <c r="N1854" s="37">
        <f t="shared" ref="N1854" si="6055">D1854*I1851+F1854*I1854-E1854*J1851-G1854*J1854</f>
        <v>0</v>
      </c>
      <c r="O1854" s="41">
        <f t="shared" ref="O1854" si="6056">(D1854*J1851+E1854*I1851+F1854*J1854+G1854*I1854)</f>
        <v>-0.20588991247782149</v>
      </c>
      <c r="P1854" s="39">
        <f t="shared" ref="P1854" si="6057">D1854*K1851+F1854*K1854-E1854*L1851-G1854*L1854</f>
        <v>1</v>
      </c>
      <c r="Q1854" s="40">
        <f t="shared" ref="Q1854" si="6058">(D1854*L1851+E1854*K1851+F1854*L1854+G1854*K1854)</f>
        <v>0</v>
      </c>
      <c r="S1854" s="37">
        <v>0</v>
      </c>
      <c r="T1854" s="41">
        <v>0</v>
      </c>
      <c r="U1854" s="39">
        <v>1</v>
      </c>
      <c r="V1854" s="40">
        <v>0</v>
      </c>
      <c r="X1854" s="37">
        <f t="shared" ref="X1854" si="6059">N1854*S1851+P1854*S1854-O1854*T1851-Q1854*T1854</f>
        <v>0</v>
      </c>
      <c r="Y1854" s="41">
        <f t="shared" ref="Y1854" si="6060">(N1854*T1851+O1854*S1851+P1854*T1854+Q1854*S1854)</f>
        <v>-0.20588991247782149</v>
      </c>
      <c r="Z1854" s="39">
        <f t="shared" ref="Z1854" si="6061">N1854*U1851+P1854*U1854-O1854*V1851-Q1854*V1854</f>
        <v>0.95137191044500236</v>
      </c>
      <c r="AA1854" s="40">
        <f t="shared" ref="AA1854" si="6062">(N1854*V1851+O1854*U1851+P1854*V1854+Q1854*U1854)</f>
        <v>0</v>
      </c>
      <c r="AB1854" s="8"/>
      <c r="AC1854" s="37">
        <v>0</v>
      </c>
      <c r="AD1854" s="40">
        <f>-1/($AD$8*$B1851)</f>
        <v>-0.15244339622641509</v>
      </c>
      <c r="AE1854" s="39">
        <v>1</v>
      </c>
      <c r="AF1854" s="40">
        <v>0</v>
      </c>
      <c r="AH1854" s="37">
        <f>X1854*AC1851+Z1854*AC1854-Y1854*AD1851-AA1854*AD1854</f>
        <v>0</v>
      </c>
      <c r="AI1854" s="41">
        <f>(X1854*AD1851+Y1854*AC1851+Z1854*AD1854+AA1854*AC1854)</f>
        <v>-0.35092027758047051</v>
      </c>
      <c r="AJ1854" s="39">
        <f>X1854*AE1851+Z1854*AE1854-Y1854*AF1851-AA1854*AF1854</f>
        <v>0.95137191044500236</v>
      </c>
      <c r="AK1854" s="40">
        <f>(X1854*AF1851+Y1854*AE1851+Z1854*AF1854+AA1854*AE1854)</f>
        <v>0</v>
      </c>
      <c r="AL1854" s="8"/>
      <c r="AM1854" s="54">
        <f t="shared" ref="AM1854" si="6063">(180/PI())*ATAN(-1*(($AH1842*AI1851+AK1851+$AH$8*AI1854+AK1854)/($AH$8*AH1851+AJ1851+$AH$8*AH1854+AJ1854)))</f>
        <v>20.541249463079939</v>
      </c>
      <c r="AO1854" s="151">
        <f t="shared" ref="AO1854" si="6064">20*LOG(((($AH$8*AH1851+AJ1851-$AH$8*AH1854-AJ1854)^2+($AH$8*AI1851+AK1851-$AH$8*AI1854-AK1854)^2)/(($AH$8*AH1851+AJ1851+$AH$8*AH1854+AJ1854)^2+($AH$8*AI1851+AK1851+$AH$8*AI1854+AK1854)^2))^0.5)</f>
        <v>-36.567093727807169</v>
      </c>
      <c r="AP1854" s="149"/>
      <c r="AQ1854" s="44"/>
      <c r="AR1854" s="44"/>
      <c r="AS1854" s="44"/>
      <c r="AT1854" s="44"/>
    </row>
    <row r="1855" spans="2:46" ht="18.649999999999999" customHeight="1">
      <c r="AO1855" s="48"/>
    </row>
    <row r="1856" spans="2:46" ht="18.649999999999999" customHeight="1" thickBot="1">
      <c r="E1856" s="29" t="s">
        <v>9</v>
      </c>
      <c r="J1856" s="29" t="s">
        <v>10</v>
      </c>
      <c r="O1856" s="29" t="s">
        <v>11</v>
      </c>
      <c r="T1856" s="29" t="s">
        <v>12</v>
      </c>
      <c r="Y1856" s="29" t="s">
        <v>13</v>
      </c>
      <c r="AD1856" s="29" t="s">
        <v>12</v>
      </c>
      <c r="AI1856" s="29" t="s">
        <v>81</v>
      </c>
    </row>
    <row r="1857" spans="2:46" ht="18.649999999999999" customHeight="1" thickBot="1">
      <c r="B1857" s="28"/>
      <c r="D1857" s="227" t="s">
        <v>70</v>
      </c>
      <c r="E1857" s="228"/>
      <c r="F1857" s="229" t="s">
        <v>71</v>
      </c>
      <c r="G1857" s="230"/>
      <c r="H1857" s="203"/>
      <c r="I1857" s="231" t="s">
        <v>15</v>
      </c>
      <c r="J1857" s="232"/>
      <c r="K1857" s="233" t="s">
        <v>16</v>
      </c>
      <c r="L1857" s="234"/>
      <c r="M1857" s="30"/>
      <c r="N1857" s="231" t="s">
        <v>72</v>
      </c>
      <c r="O1857" s="232"/>
      <c r="P1857" s="233" t="s">
        <v>73</v>
      </c>
      <c r="Q1857" s="234"/>
      <c r="R1857" s="30"/>
      <c r="S1857" s="227" t="s">
        <v>74</v>
      </c>
      <c r="T1857" s="228"/>
      <c r="U1857" s="229" t="s">
        <v>75</v>
      </c>
      <c r="V1857" s="230"/>
      <c r="W1857" s="8"/>
      <c r="X1857" s="231" t="s">
        <v>76</v>
      </c>
      <c r="Y1857" s="232"/>
      <c r="Z1857" s="233" t="s">
        <v>77</v>
      </c>
      <c r="AA1857" s="234"/>
      <c r="AB1857" s="8"/>
      <c r="AC1857" s="231" t="s">
        <v>78</v>
      </c>
      <c r="AD1857" s="232"/>
      <c r="AE1857" s="233" t="s">
        <v>17</v>
      </c>
      <c r="AF1857" s="234"/>
      <c r="AG1857" s="8"/>
      <c r="AH1857" s="231" t="s">
        <v>79</v>
      </c>
      <c r="AI1857" s="232"/>
      <c r="AJ1857" s="233" t="s">
        <v>80</v>
      </c>
      <c r="AK1857" s="234"/>
      <c r="AL1857" s="8"/>
      <c r="AM1857" s="35" t="s">
        <v>82</v>
      </c>
      <c r="AO1857" s="147" t="s">
        <v>83</v>
      </c>
      <c r="AP1857" s="4"/>
      <c r="AQ1857" s="44"/>
      <c r="AR1857" s="44"/>
      <c r="AS1857" s="44"/>
      <c r="AT1857" s="44"/>
    </row>
    <row r="1858" spans="2:46" ht="18.649999999999999" customHeight="1" thickTop="1" thickBot="1">
      <c r="B1858" s="55">
        <v>5.32</v>
      </c>
      <c r="D1858" s="37">
        <v>1</v>
      </c>
      <c r="E1858" s="38">
        <v>0</v>
      </c>
      <c r="F1858" s="39">
        <v>0</v>
      </c>
      <c r="G1858" s="40">
        <f t="shared" ref="G1858" si="6065">-1/($E$8*$B1858)</f>
        <v>-0.12014661654135336</v>
      </c>
      <c r="I1858" s="37">
        <v>1</v>
      </c>
      <c r="J1858" s="41">
        <v>0</v>
      </c>
      <c r="K1858" s="39">
        <v>0</v>
      </c>
      <c r="L1858" s="40">
        <v>0</v>
      </c>
      <c r="N1858" s="37">
        <f t="shared" ref="N1858" si="6066">D1858*I1858+F1858*I1861-E1858*J1858-G1858*J1861</f>
        <v>0.97535742113174562</v>
      </c>
      <c r="O1858" s="41">
        <f t="shared" ref="O1858" si="6067">(D1858*J1858+E1858*I1858+F1858*J1861+G1858*I1861)</f>
        <v>0</v>
      </c>
      <c r="P1858" s="39">
        <f t="shared" ref="P1858" si="6068">D1858*K1858+F1858*K1861-E1858*L1858-G1858*L1861</f>
        <v>0</v>
      </c>
      <c r="Q1858" s="40">
        <f t="shared" ref="Q1858" si="6069">(D1858*L1858+E1858*K1858+F1858*L1861+G1858*K1861)</f>
        <v>-0.12014661654135336</v>
      </c>
      <c r="S1858" s="37">
        <v>1</v>
      </c>
      <c r="T1858" s="38">
        <v>0</v>
      </c>
      <c r="U1858" s="39">
        <v>0</v>
      </c>
      <c r="V1858" s="40">
        <f t="shared" ref="V1858" si="6070">-1/($T$8*$B1858)</f>
        <v>-0.23529699248120298</v>
      </c>
      <c r="X1858" s="37">
        <f t="shared" ref="X1858" si="6071">N1858*S1858+P1858*S1861-O1858*T1858-Q1858*T1861</f>
        <v>0.97535742113174562</v>
      </c>
      <c r="Y1858" s="41">
        <f t="shared" ref="Y1858" si="6072">(N1858*T1858+O1858*S1858+P1858*T1861+Q1858*S1861)</f>
        <v>0</v>
      </c>
      <c r="Z1858" s="39">
        <f t="shared" ref="Z1858" si="6073">N1858*U1858+P1858*U1861-O1858*V1858-Q1858*V1861</f>
        <v>0</v>
      </c>
      <c r="AA1858" s="40">
        <f t="shared" ref="AA1858" si="6074">(N1858*V1858+O1858*U1858+P1858*V1861+Q1858*U1861)</f>
        <v>-0.34964528432787523</v>
      </c>
      <c r="AB1858" s="8"/>
      <c r="AC1858" s="37">
        <v>1</v>
      </c>
      <c r="AD1858" s="38">
        <v>0</v>
      </c>
      <c r="AE1858" s="39">
        <v>0</v>
      </c>
      <c r="AF1858" s="40">
        <v>0</v>
      </c>
      <c r="AH1858" s="37">
        <f>X1858*AC1858+Z1858*AC1861-Y1858*AD1858-AA1858*AD1861</f>
        <v>0.92225668664439475</v>
      </c>
      <c r="AI1858" s="41">
        <f>(X1858*AD1858+Y1858*AC1858+Z1858*AD1861+AA1858*AC1861)</f>
        <v>0</v>
      </c>
      <c r="AJ1858" s="39">
        <f>X1858*AE1858+Z1858*AE1861-Y1858*AF1858-AA1858*AF1861</f>
        <v>0</v>
      </c>
      <c r="AK1858" s="40">
        <f>(X1858*AF1858+Y1858*AE1858+Z1858*AF1861+AA1858*AE1861)</f>
        <v>-0.34964528432787523</v>
      </c>
      <c r="AL1858" s="8"/>
      <c r="AM1858" s="43">
        <f t="shared" ref="AM1858" si="6075">20*LOG((2*$AH$8)/(($AH$8*AH1858+AJ1858+$AH$8*AH1861+AJ1861)^2+($AH$8*AI1858+AK1858+$AH$8*AI1861+AK1861)^2)^0.5)</f>
        <v>-9.4366468392433707E-4</v>
      </c>
      <c r="AO1858" s="148">
        <f t="shared" ref="AO1858" si="6076">((AH1858^2+AI1858^2)/(AH1861^2+AI1861^2))^0.5</f>
        <v>2.6376929358580412</v>
      </c>
      <c r="AP1858" s="4"/>
      <c r="AQ1858" s="44"/>
      <c r="AR1858" s="44"/>
      <c r="AS1858" s="44"/>
      <c r="AT1858" s="44"/>
    </row>
    <row r="1859" spans="2:46" ht="18.649999999999999" customHeight="1" thickBot="1">
      <c r="D1859" s="45"/>
      <c r="G1859" s="46"/>
      <c r="I1859" s="45"/>
      <c r="L1859" s="46"/>
      <c r="N1859" s="45"/>
      <c r="Q1859" s="46"/>
      <c r="S1859" s="45"/>
      <c r="V1859" s="46"/>
      <c r="X1859" s="45"/>
      <c r="AA1859" s="46"/>
      <c r="AC1859" s="45"/>
      <c r="AF1859" s="46"/>
      <c r="AH1859" s="45"/>
      <c r="AK1859" s="46"/>
      <c r="AO1859" s="149"/>
      <c r="AP1859" s="149"/>
      <c r="AQ1859" s="44"/>
      <c r="AR1859" s="44"/>
      <c r="AS1859" s="44"/>
      <c r="AT1859" s="44"/>
    </row>
    <row r="1860" spans="2:46" ht="18.649999999999999" customHeight="1" thickBot="1">
      <c r="D1860" s="227" t="s">
        <v>70</v>
      </c>
      <c r="E1860" s="228"/>
      <c r="F1860" s="229" t="s">
        <v>71</v>
      </c>
      <c r="G1860" s="230"/>
      <c r="H1860" s="203"/>
      <c r="I1860" s="231" t="s">
        <v>15</v>
      </c>
      <c r="J1860" s="232"/>
      <c r="K1860" s="233" t="s">
        <v>16</v>
      </c>
      <c r="L1860" s="234"/>
      <c r="M1860" s="30"/>
      <c r="N1860" s="231" t="s">
        <v>72</v>
      </c>
      <c r="O1860" s="232"/>
      <c r="P1860" s="233" t="s">
        <v>73</v>
      </c>
      <c r="Q1860" s="234"/>
      <c r="R1860" s="30"/>
      <c r="S1860" s="227" t="s">
        <v>74</v>
      </c>
      <c r="T1860" s="228"/>
      <c r="U1860" s="229" t="s">
        <v>75</v>
      </c>
      <c r="V1860" s="230"/>
      <c r="W1860" s="8"/>
      <c r="X1860" s="231" t="s">
        <v>76</v>
      </c>
      <c r="Y1860" s="232"/>
      <c r="Z1860" s="233" t="s">
        <v>77</v>
      </c>
      <c r="AA1860" s="234"/>
      <c r="AB1860" s="8"/>
      <c r="AC1860" s="231" t="s">
        <v>78</v>
      </c>
      <c r="AD1860" s="232"/>
      <c r="AE1860" s="233" t="s">
        <v>17</v>
      </c>
      <c r="AF1860" s="234"/>
      <c r="AG1860" s="8"/>
      <c r="AH1860" s="231" t="s">
        <v>79</v>
      </c>
      <c r="AI1860" s="232"/>
      <c r="AJ1860" s="233" t="s">
        <v>80</v>
      </c>
      <c r="AK1860" s="234"/>
      <c r="AL1860" s="8"/>
      <c r="AM1860" s="52" t="s">
        <v>84</v>
      </c>
      <c r="AO1860" s="150" t="s">
        <v>85</v>
      </c>
      <c r="AP1860" s="149"/>
      <c r="AQ1860" s="44"/>
      <c r="AR1860" s="44"/>
      <c r="AS1860" s="44"/>
      <c r="AT1860" s="44"/>
    </row>
    <row r="1861" spans="2:46" ht="18.649999999999999" customHeight="1" thickTop="1" thickBot="1">
      <c r="D1861" s="37">
        <v>0</v>
      </c>
      <c r="E1861" s="41">
        <v>0</v>
      </c>
      <c r="F1861" s="39">
        <v>1</v>
      </c>
      <c r="G1861" s="40">
        <v>0</v>
      </c>
      <c r="I1861" s="37">
        <v>0</v>
      </c>
      <c r="J1861" s="41">
        <f t="shared" ref="J1861" si="6077">IF(0=(1-$J$8*$K$8*$B1858^2),10^14,$B1858*$K$8/(1-$J$8*$K$8*$B1858^2))</f>
        <v>-0.20510422663273739</v>
      </c>
      <c r="K1861" s="39">
        <v>1</v>
      </c>
      <c r="L1861" s="40">
        <v>0</v>
      </c>
      <c r="N1861" s="37">
        <f t="shared" ref="N1861" si="6078">D1861*I1858+F1861*I1861-E1861*J1858-G1861*J1861</f>
        <v>0</v>
      </c>
      <c r="O1861" s="41">
        <f t="shared" ref="O1861" si="6079">(D1861*J1858+E1861*I1858+F1861*J1861+G1861*I1861)</f>
        <v>-0.20510422663273739</v>
      </c>
      <c r="P1861" s="39">
        <f t="shared" ref="P1861" si="6080">D1861*K1858+F1861*K1861-E1861*L1858-G1861*L1861</f>
        <v>1</v>
      </c>
      <c r="Q1861" s="40">
        <f t="shared" ref="Q1861" si="6081">(D1861*L1858+E1861*K1858+F1861*L1861+G1861*K1861)</f>
        <v>0</v>
      </c>
      <c r="S1861" s="37">
        <v>0</v>
      </c>
      <c r="T1861" s="41">
        <v>0</v>
      </c>
      <c r="U1861" s="39">
        <v>1</v>
      </c>
      <c r="V1861" s="40">
        <v>0</v>
      </c>
      <c r="X1861" s="37">
        <f t="shared" ref="X1861" si="6082">N1861*S1858+P1861*S1861-O1861*T1858-Q1861*T1861</f>
        <v>0</v>
      </c>
      <c r="Y1861" s="41">
        <f t="shared" ref="Y1861" si="6083">(N1861*T1858+O1861*S1858+P1861*T1861+Q1861*S1861)</f>
        <v>-0.20510422663273739</v>
      </c>
      <c r="Z1861" s="39">
        <f t="shared" ref="Z1861" si="6084">N1861*U1858+P1861*U1861-O1861*V1858-Q1861*V1861</f>
        <v>0.95173959232813388</v>
      </c>
      <c r="AA1861" s="40">
        <f t="shared" ref="AA1861" si="6085">(N1861*V1858+O1861*U1858+P1861*V1861+Q1861*U1861)</f>
        <v>0</v>
      </c>
      <c r="AB1861" s="8"/>
      <c r="AC1861" s="37">
        <v>0</v>
      </c>
      <c r="AD1861" s="40">
        <f>-1/($AD$8*$B1858)</f>
        <v>-0.15187030075187968</v>
      </c>
      <c r="AE1861" s="39">
        <v>1</v>
      </c>
      <c r="AF1861" s="40">
        <v>0</v>
      </c>
      <c r="AH1861" s="37">
        <f>X1861*AC1858+Z1861*AC1861-Y1861*AD1858-AA1861*AD1861</f>
        <v>0</v>
      </c>
      <c r="AI1861" s="41">
        <f>(X1861*AD1858+Y1861*AC1858+Z1861*AD1861+AA1861*AC1861)</f>
        <v>-0.34964520475708244</v>
      </c>
      <c r="AJ1861" s="39">
        <f>X1861*AE1858+Z1861*AE1861-Y1861*AF1858-AA1861*AF1861</f>
        <v>0.95173959232813388</v>
      </c>
      <c r="AK1861" s="40">
        <f>(X1861*AF1858+Y1861*AE1858+Z1861*AF1861+AA1861*AE1861)</f>
        <v>0</v>
      </c>
      <c r="AL1861" s="8"/>
      <c r="AM1861" s="54">
        <f t="shared" ref="AM1861" si="6086">(180/PI())*ATAN(-1*(($AH1849*AI1858+AK1858+$AH$8*AI1861+AK1861)/($AH$8*AH1858+AJ1858+$AH$8*AH1861+AJ1861)))</f>
        <v>20.463295266556827</v>
      </c>
      <c r="AO1861" s="151">
        <f t="shared" ref="AO1861" si="6087">20*LOG(((($AH$8*AH1858+AJ1858-$AH$8*AH1861-AJ1861)^2+($AH$8*AI1858+AK1858-$AH$8*AI1861-AK1861)^2)/(($AH$8*AH1858+AJ1858+$AH$8*AH1861+AJ1861)^2+($AH$8*AI1858+AK1858+$AH$8*AI1861+AK1861)^2))^0.5)</f>
        <v>-36.630137915339724</v>
      </c>
      <c r="AP1861" s="149"/>
      <c r="AQ1861" s="44"/>
      <c r="AR1861" s="44"/>
      <c r="AS1861" s="44"/>
      <c r="AT1861" s="44"/>
    </row>
    <row r="1862" spans="2:46" ht="18.649999999999999" customHeight="1">
      <c r="AO1862" s="48"/>
    </row>
    <row r="1863" spans="2:46" ht="18.649999999999999" customHeight="1" thickBot="1">
      <c r="E1863" s="29" t="s">
        <v>9</v>
      </c>
      <c r="J1863" s="29" t="s">
        <v>10</v>
      </c>
      <c r="O1863" s="29" t="s">
        <v>11</v>
      </c>
      <c r="T1863" s="29" t="s">
        <v>12</v>
      </c>
      <c r="Y1863" s="29" t="s">
        <v>13</v>
      </c>
      <c r="AD1863" s="29" t="s">
        <v>12</v>
      </c>
      <c r="AI1863" s="29" t="s">
        <v>81</v>
      </c>
    </row>
    <row r="1864" spans="2:46" ht="18.649999999999999" customHeight="1" thickBot="1">
      <c r="B1864" s="28"/>
      <c r="D1864" s="227" t="s">
        <v>70</v>
      </c>
      <c r="E1864" s="228"/>
      <c r="F1864" s="229" t="s">
        <v>71</v>
      </c>
      <c r="G1864" s="230"/>
      <c r="H1864" s="203"/>
      <c r="I1864" s="231" t="s">
        <v>15</v>
      </c>
      <c r="J1864" s="232"/>
      <c r="K1864" s="233" t="s">
        <v>16</v>
      </c>
      <c r="L1864" s="234"/>
      <c r="M1864" s="30"/>
      <c r="N1864" s="231" t="s">
        <v>72</v>
      </c>
      <c r="O1864" s="232"/>
      <c r="P1864" s="233" t="s">
        <v>73</v>
      </c>
      <c r="Q1864" s="234"/>
      <c r="R1864" s="30"/>
      <c r="S1864" s="227" t="s">
        <v>74</v>
      </c>
      <c r="T1864" s="228"/>
      <c r="U1864" s="229" t="s">
        <v>75</v>
      </c>
      <c r="V1864" s="230"/>
      <c r="W1864" s="8"/>
      <c r="X1864" s="231" t="s">
        <v>76</v>
      </c>
      <c r="Y1864" s="232"/>
      <c r="Z1864" s="233" t="s">
        <v>77</v>
      </c>
      <c r="AA1864" s="234"/>
      <c r="AB1864" s="8"/>
      <c r="AC1864" s="231" t="s">
        <v>78</v>
      </c>
      <c r="AD1864" s="232"/>
      <c r="AE1864" s="233" t="s">
        <v>17</v>
      </c>
      <c r="AF1864" s="234"/>
      <c r="AG1864" s="8"/>
      <c r="AH1864" s="231" t="s">
        <v>79</v>
      </c>
      <c r="AI1864" s="232"/>
      <c r="AJ1864" s="233" t="s">
        <v>80</v>
      </c>
      <c r="AK1864" s="234"/>
      <c r="AL1864" s="8"/>
      <c r="AM1864" s="35" t="s">
        <v>82</v>
      </c>
      <c r="AO1864" s="147" t="s">
        <v>83</v>
      </c>
      <c r="AP1864" s="4"/>
      <c r="AQ1864" s="44"/>
      <c r="AR1864" s="44"/>
      <c r="AS1864" s="44"/>
      <c r="AT1864" s="44"/>
    </row>
    <row r="1865" spans="2:46" ht="18.649999999999999" customHeight="1" thickTop="1" thickBot="1">
      <c r="B1865" s="55">
        <v>5.34</v>
      </c>
      <c r="D1865" s="37">
        <v>1</v>
      </c>
      <c r="E1865" s="38">
        <v>0</v>
      </c>
      <c r="F1865" s="39">
        <v>0</v>
      </c>
      <c r="G1865" s="40">
        <f t="shared" ref="G1865" si="6088">-1/($E$8*$B1865)</f>
        <v>-0.11969662921348315</v>
      </c>
      <c r="I1865" s="37">
        <v>1</v>
      </c>
      <c r="J1865" s="41">
        <v>0</v>
      </c>
      <c r="K1865" s="39">
        <v>0</v>
      </c>
      <c r="L1865" s="40">
        <v>0</v>
      </c>
      <c r="N1865" s="37">
        <f t="shared" ref="N1865" si="6089">D1865*I1865+F1865*I1868-E1865*J1865-G1865*J1868</f>
        <v>0.97554303917890328</v>
      </c>
      <c r="O1865" s="41">
        <f t="shared" ref="O1865" si="6090">(D1865*J1865+E1865*I1865+F1865*J1868+G1865*I1868)</f>
        <v>0</v>
      </c>
      <c r="P1865" s="39">
        <f t="shared" ref="P1865" si="6091">D1865*K1865+F1865*K1868-E1865*L1865-G1865*L1868</f>
        <v>0</v>
      </c>
      <c r="Q1865" s="40">
        <f t="shared" ref="Q1865" si="6092">(D1865*L1865+E1865*K1865+F1865*L1868+G1865*K1868)</f>
        <v>-0.11969662921348315</v>
      </c>
      <c r="S1865" s="37">
        <v>1</v>
      </c>
      <c r="T1865" s="38">
        <v>0</v>
      </c>
      <c r="U1865" s="39">
        <v>0</v>
      </c>
      <c r="V1865" s="40">
        <f t="shared" ref="V1865" si="6093">-1/($T$8*$B1865)</f>
        <v>-0.23441573033707863</v>
      </c>
      <c r="X1865" s="37">
        <f t="shared" ref="X1865" si="6094">N1865*S1865+P1865*S1868-O1865*T1865-Q1865*T1868</f>
        <v>0.97554303917890328</v>
      </c>
      <c r="Y1865" s="41">
        <f t="shared" ref="Y1865" si="6095">(N1865*T1865+O1865*S1865+P1865*T1868+Q1865*S1868)</f>
        <v>0</v>
      </c>
      <c r="Z1865" s="39">
        <f t="shared" ref="Z1865" si="6096">N1865*U1865+P1865*U1868-O1865*V1865-Q1865*V1868</f>
        <v>0</v>
      </c>
      <c r="AA1865" s="40">
        <f t="shared" ref="AA1865" si="6097">(N1865*V1865+O1865*U1865+P1865*V1868+Q1865*U1868)</f>
        <v>-0.34837926321785906</v>
      </c>
      <c r="AB1865" s="8"/>
      <c r="AC1865" s="37">
        <v>1</v>
      </c>
      <c r="AD1865" s="38">
        <v>0</v>
      </c>
      <c r="AE1865" s="39">
        <v>0</v>
      </c>
      <c r="AF1865" s="40">
        <v>0</v>
      </c>
      <c r="AH1865" s="37">
        <f>X1865*AC1865+Z1865*AC1868-Y1865*AD1865-AA1865*AD1868</f>
        <v>0.92283273473754202</v>
      </c>
      <c r="AI1865" s="41">
        <f>(X1865*AD1865+Y1865*AC1865+Z1865*AD1868+AA1865*AC1868)</f>
        <v>0</v>
      </c>
      <c r="AJ1865" s="39">
        <f>X1865*AE1865+Z1865*AE1868-Y1865*AF1865-AA1865*AF1868</f>
        <v>0</v>
      </c>
      <c r="AK1865" s="40">
        <f>(X1865*AF1865+Y1865*AE1865+Z1865*AF1868+AA1865*AE1868)</f>
        <v>-0.34837926321785906</v>
      </c>
      <c r="AL1865" s="8"/>
      <c r="AM1865" s="43">
        <f t="shared" ref="AM1865" si="6098">20*LOG((2*$AH$8)/(($AH$8*AH1865+AJ1865+$AH$8*AH1868+AJ1868)^2+($AH$8*AI1865+AK1865+$AH$8*AI1868+AK1868)^2)^0.5)</f>
        <v>-9.3011014631698018E-4</v>
      </c>
      <c r="AO1865" s="148">
        <f t="shared" ref="AO1865" si="6099">((AH1865^2+AI1865^2)/(AH1868^2+AI1868^2))^0.5</f>
        <v>2.6489318985869512</v>
      </c>
      <c r="AP1865" s="4"/>
      <c r="AQ1865" s="44"/>
      <c r="AR1865" s="44"/>
      <c r="AS1865" s="44"/>
      <c r="AT1865" s="44"/>
    </row>
    <row r="1866" spans="2:46" ht="18.649999999999999" customHeight="1" thickBot="1">
      <c r="D1866" s="45"/>
      <c r="G1866" s="46"/>
      <c r="I1866" s="45"/>
      <c r="L1866" s="46"/>
      <c r="N1866" s="45"/>
      <c r="Q1866" s="46"/>
      <c r="S1866" s="45"/>
      <c r="V1866" s="46"/>
      <c r="X1866" s="45"/>
      <c r="AA1866" s="46"/>
      <c r="AC1866" s="45"/>
      <c r="AF1866" s="46"/>
      <c r="AH1866" s="45"/>
      <c r="AK1866" s="46"/>
      <c r="AO1866" s="149"/>
      <c r="AP1866" s="149"/>
      <c r="AQ1866" s="44"/>
      <c r="AR1866" s="44"/>
      <c r="AS1866" s="44"/>
      <c r="AT1866" s="44"/>
    </row>
    <row r="1867" spans="2:46" ht="18.649999999999999" customHeight="1" thickBot="1">
      <c r="D1867" s="227" t="s">
        <v>70</v>
      </c>
      <c r="E1867" s="228"/>
      <c r="F1867" s="229" t="s">
        <v>71</v>
      </c>
      <c r="G1867" s="230"/>
      <c r="H1867" s="203"/>
      <c r="I1867" s="231" t="s">
        <v>15</v>
      </c>
      <c r="J1867" s="232"/>
      <c r="K1867" s="233" t="s">
        <v>16</v>
      </c>
      <c r="L1867" s="234"/>
      <c r="M1867" s="30"/>
      <c r="N1867" s="231" t="s">
        <v>72</v>
      </c>
      <c r="O1867" s="232"/>
      <c r="P1867" s="233" t="s">
        <v>73</v>
      </c>
      <c r="Q1867" s="234"/>
      <c r="R1867" s="30"/>
      <c r="S1867" s="227" t="s">
        <v>74</v>
      </c>
      <c r="T1867" s="228"/>
      <c r="U1867" s="229" t="s">
        <v>75</v>
      </c>
      <c r="V1867" s="230"/>
      <c r="W1867" s="8"/>
      <c r="X1867" s="231" t="s">
        <v>76</v>
      </c>
      <c r="Y1867" s="232"/>
      <c r="Z1867" s="233" t="s">
        <v>77</v>
      </c>
      <c r="AA1867" s="234"/>
      <c r="AB1867" s="8"/>
      <c r="AC1867" s="231" t="s">
        <v>78</v>
      </c>
      <c r="AD1867" s="232"/>
      <c r="AE1867" s="233" t="s">
        <v>17</v>
      </c>
      <c r="AF1867" s="234"/>
      <c r="AG1867" s="8"/>
      <c r="AH1867" s="231" t="s">
        <v>79</v>
      </c>
      <c r="AI1867" s="232"/>
      <c r="AJ1867" s="233" t="s">
        <v>80</v>
      </c>
      <c r="AK1867" s="234"/>
      <c r="AL1867" s="8"/>
      <c r="AM1867" s="52" t="s">
        <v>84</v>
      </c>
      <c r="AO1867" s="150" t="s">
        <v>85</v>
      </c>
      <c r="AP1867" s="149"/>
      <c r="AQ1867" s="44"/>
      <c r="AR1867" s="44"/>
      <c r="AS1867" s="44"/>
      <c r="AT1867" s="44"/>
    </row>
    <row r="1868" spans="2:46" ht="18.649999999999999" customHeight="1" thickTop="1" thickBot="1">
      <c r="D1868" s="37">
        <v>0</v>
      </c>
      <c r="E1868" s="41">
        <v>0</v>
      </c>
      <c r="F1868" s="39">
        <v>1</v>
      </c>
      <c r="G1868" s="40">
        <v>0</v>
      </c>
      <c r="I1868" s="37">
        <v>0</v>
      </c>
      <c r="J1868" s="41">
        <f t="shared" ref="J1868" si="6100">IF(0=(1-$J$8*$K$8*$B1865^2),10^14,$B1865*$K$8/(1-$J$8*$K$8*$B1865^2))</f>
        <v>-0.2043245576905667</v>
      </c>
      <c r="K1868" s="39">
        <v>1</v>
      </c>
      <c r="L1868" s="40">
        <v>0</v>
      </c>
      <c r="N1868" s="37">
        <f t="shared" ref="N1868" si="6101">D1868*I1865+F1868*I1868-E1868*J1865-G1868*J1868</f>
        <v>0</v>
      </c>
      <c r="O1868" s="41">
        <f t="shared" ref="O1868" si="6102">(D1868*J1865+E1868*I1865+F1868*J1868+G1868*I1868)</f>
        <v>-0.2043245576905667</v>
      </c>
      <c r="P1868" s="39">
        <f t="shared" ref="P1868" si="6103">D1868*K1865+F1868*K1868-E1868*L1865-G1868*L1868</f>
        <v>1</v>
      </c>
      <c r="Q1868" s="40">
        <f t="shared" ref="Q1868" si="6104">(D1868*L1865+E1868*K1865+F1868*L1868+G1868*K1868)</f>
        <v>0</v>
      </c>
      <c r="S1868" s="37">
        <v>0</v>
      </c>
      <c r="T1868" s="41">
        <v>0</v>
      </c>
      <c r="U1868" s="39">
        <v>1</v>
      </c>
      <c r="V1868" s="40">
        <v>0</v>
      </c>
      <c r="X1868" s="37">
        <f t="shared" ref="X1868" si="6105">N1868*S1865+P1868*S1868-O1868*T1865-Q1868*T1868</f>
        <v>0</v>
      </c>
      <c r="Y1868" s="41">
        <f t="shared" ref="Y1868" si="6106">(N1868*T1865+O1868*S1865+P1868*T1868+Q1868*S1868)</f>
        <v>-0.2043245576905667</v>
      </c>
      <c r="Z1868" s="39">
        <f t="shared" ref="Z1868" si="6107">N1868*U1865+P1868*U1868-O1868*V1865-Q1868*V1868</f>
        <v>0.95210310958316524</v>
      </c>
      <c r="AA1868" s="40">
        <f t="shared" ref="AA1868" si="6108">(N1868*V1865+O1868*U1865+P1868*V1868+Q1868*U1868)</f>
        <v>0</v>
      </c>
      <c r="AB1868" s="8"/>
      <c r="AC1868" s="37">
        <v>0</v>
      </c>
      <c r="AD1868" s="40">
        <f>-1/($AD$8*$B1865)</f>
        <v>-0.15130149812734081</v>
      </c>
      <c r="AE1868" s="39">
        <v>1</v>
      </c>
      <c r="AF1868" s="40">
        <v>0</v>
      </c>
      <c r="AH1868" s="37">
        <f>X1868*AC1865+Z1868*AC1868-Y1868*AD1865-AA1868*AD1868</f>
        <v>0</v>
      </c>
      <c r="AI1868" s="41">
        <f>(X1868*AD1865+Y1868*AC1865+Z1868*AD1868+AA1868*AC1868)</f>
        <v>-0.34837918454219935</v>
      </c>
      <c r="AJ1868" s="39">
        <f>X1868*AE1865+Z1868*AE1868-Y1868*AF1865-AA1868*AF1868</f>
        <v>0.95210310958316524</v>
      </c>
      <c r="AK1868" s="40">
        <f>(X1868*AF1865+Y1868*AE1865+Z1868*AF1868+AA1868*AE1868)</f>
        <v>0</v>
      </c>
      <c r="AL1868" s="8"/>
      <c r="AM1868" s="54">
        <f t="shared" ref="AM1868" si="6109">(180/PI())*ATAN(-1*(($AH1856*AI1865+AK1865+$AH$8*AI1868+AK1868)/($AH$8*AH1865+AJ1865+$AH$8*AH1868+AJ1868)))</f>
        <v>20.385933050717167</v>
      </c>
      <c r="AO1868" s="151">
        <f t="shared" ref="AO1868" si="6110">20*LOG(((($AH$8*AH1865+AJ1865-$AH$8*AH1868-AJ1868)^2+($AH$8*AI1865+AK1865-$AH$8*AI1868-AK1868)^2)/(($AH$8*AH1865+AJ1865+$AH$8*AH1868+AJ1868)^2+($AH$8*AI1865+AK1865+$AH$8*AI1868+AK1868)^2))^0.5)</f>
        <v>-36.692964339772814</v>
      </c>
      <c r="AP1868" s="149"/>
      <c r="AQ1868" s="44"/>
      <c r="AR1868" s="44"/>
      <c r="AS1868" s="44"/>
      <c r="AT1868" s="44"/>
    </row>
    <row r="1869" spans="2:46" ht="18.649999999999999" customHeight="1">
      <c r="AO1869" s="48"/>
    </row>
    <row r="1870" spans="2:46" ht="18.649999999999999" customHeight="1" thickBot="1">
      <c r="E1870" s="29" t="s">
        <v>9</v>
      </c>
      <c r="J1870" s="29" t="s">
        <v>10</v>
      </c>
      <c r="O1870" s="29" t="s">
        <v>11</v>
      </c>
      <c r="T1870" s="29" t="s">
        <v>12</v>
      </c>
      <c r="Y1870" s="29" t="s">
        <v>13</v>
      </c>
      <c r="AD1870" s="29" t="s">
        <v>12</v>
      </c>
      <c r="AI1870" s="29" t="s">
        <v>81</v>
      </c>
    </row>
    <row r="1871" spans="2:46" ht="18.649999999999999" customHeight="1" thickBot="1">
      <c r="B1871" s="28"/>
      <c r="D1871" s="227" t="s">
        <v>70</v>
      </c>
      <c r="E1871" s="228"/>
      <c r="F1871" s="229" t="s">
        <v>71</v>
      </c>
      <c r="G1871" s="230"/>
      <c r="H1871" s="203"/>
      <c r="I1871" s="231" t="s">
        <v>15</v>
      </c>
      <c r="J1871" s="232"/>
      <c r="K1871" s="233" t="s">
        <v>16</v>
      </c>
      <c r="L1871" s="234"/>
      <c r="M1871" s="30"/>
      <c r="N1871" s="231" t="s">
        <v>72</v>
      </c>
      <c r="O1871" s="232"/>
      <c r="P1871" s="233" t="s">
        <v>73</v>
      </c>
      <c r="Q1871" s="234"/>
      <c r="R1871" s="30"/>
      <c r="S1871" s="227" t="s">
        <v>74</v>
      </c>
      <c r="T1871" s="228"/>
      <c r="U1871" s="229" t="s">
        <v>75</v>
      </c>
      <c r="V1871" s="230"/>
      <c r="W1871" s="8"/>
      <c r="X1871" s="231" t="s">
        <v>76</v>
      </c>
      <c r="Y1871" s="232"/>
      <c r="Z1871" s="233" t="s">
        <v>77</v>
      </c>
      <c r="AA1871" s="234"/>
      <c r="AB1871" s="8"/>
      <c r="AC1871" s="231" t="s">
        <v>78</v>
      </c>
      <c r="AD1871" s="232"/>
      <c r="AE1871" s="233" t="s">
        <v>17</v>
      </c>
      <c r="AF1871" s="234"/>
      <c r="AG1871" s="8"/>
      <c r="AH1871" s="231" t="s">
        <v>79</v>
      </c>
      <c r="AI1871" s="232"/>
      <c r="AJ1871" s="233" t="s">
        <v>80</v>
      </c>
      <c r="AK1871" s="234"/>
      <c r="AL1871" s="8"/>
      <c r="AM1871" s="35" t="s">
        <v>82</v>
      </c>
      <c r="AO1871" s="147" t="s">
        <v>83</v>
      </c>
      <c r="AP1871" s="4"/>
      <c r="AQ1871" s="44"/>
      <c r="AR1871" s="44"/>
      <c r="AS1871" s="44"/>
      <c r="AT1871" s="44"/>
    </row>
    <row r="1872" spans="2:46" ht="18.649999999999999" customHeight="1" thickTop="1" thickBot="1">
      <c r="B1872" s="55">
        <v>5.36</v>
      </c>
      <c r="D1872" s="37">
        <v>1</v>
      </c>
      <c r="E1872" s="38">
        <v>0</v>
      </c>
      <c r="F1872" s="39">
        <v>0</v>
      </c>
      <c r="G1872" s="40">
        <f t="shared" ref="G1872" si="6111">-1/($E$8*$B1872)</f>
        <v>-0.11924999999999999</v>
      </c>
      <c r="I1872" s="37">
        <v>1</v>
      </c>
      <c r="J1872" s="41">
        <v>0</v>
      </c>
      <c r="K1872" s="39">
        <v>0</v>
      </c>
      <c r="L1872" s="40">
        <v>0</v>
      </c>
      <c r="N1872" s="37">
        <f t="shared" ref="N1872" si="6112">D1872*I1872+F1872*I1875-E1872*J1872-G1872*J1875</f>
        <v>0.97572656276880332</v>
      </c>
      <c r="O1872" s="41">
        <f t="shared" ref="O1872" si="6113">(D1872*J1872+E1872*I1872+F1872*J1875+G1872*I1875)</f>
        <v>0</v>
      </c>
      <c r="P1872" s="39">
        <f t="shared" ref="P1872" si="6114">D1872*K1872+F1872*K1875-E1872*L1872-G1872*L1875</f>
        <v>0</v>
      </c>
      <c r="Q1872" s="40">
        <f t="shared" ref="Q1872" si="6115">(D1872*L1872+E1872*K1872+F1872*L1875+G1872*K1875)</f>
        <v>-0.11924999999999999</v>
      </c>
      <c r="S1872" s="37">
        <v>1</v>
      </c>
      <c r="T1872" s="38">
        <v>0</v>
      </c>
      <c r="U1872" s="39">
        <v>0</v>
      </c>
      <c r="V1872" s="40">
        <f t="shared" ref="V1872" si="6116">-1/($T$8*$B1872)</f>
        <v>-0.23354104477611937</v>
      </c>
      <c r="X1872" s="37">
        <f t="shared" ref="X1872" si="6117">N1872*S1872+P1872*S1875-O1872*T1872-Q1872*T1875</f>
        <v>0.97572656276880332</v>
      </c>
      <c r="Y1872" s="41">
        <f t="shared" ref="Y1872" si="6118">(N1872*T1872+O1872*S1872+P1872*T1875+Q1872*S1875)</f>
        <v>0</v>
      </c>
      <c r="Z1872" s="39">
        <f t="shared" ref="Z1872" si="6119">N1872*U1872+P1872*U1875-O1872*V1872-Q1872*V1875</f>
        <v>0</v>
      </c>
      <c r="AA1872" s="40">
        <f t="shared" ref="AA1872" si="6120">(N1872*V1872+O1872*U1872+P1872*V1875+Q1872*U1875)</f>
        <v>-0.34712220088483814</v>
      </c>
      <c r="AB1872" s="8"/>
      <c r="AC1872" s="37">
        <v>1</v>
      </c>
      <c r="AD1872" s="38">
        <v>0</v>
      </c>
      <c r="AE1872" s="39">
        <v>0</v>
      </c>
      <c r="AF1872" s="40">
        <v>0</v>
      </c>
      <c r="AH1872" s="37">
        <f>X1872*AC1872+Z1872*AC1875-Y1872*AD1872-AA1872*AD1875</f>
        <v>0.923402424297739</v>
      </c>
      <c r="AI1872" s="41">
        <f>(X1872*AD1872+Y1872*AC1872+Z1872*AD1875+AA1872*AC1875)</f>
        <v>0</v>
      </c>
      <c r="AJ1872" s="39">
        <f>X1872*AE1872+Z1872*AE1875-Y1872*AF1872-AA1872*AF1875</f>
        <v>0</v>
      </c>
      <c r="AK1872" s="40">
        <f>(X1872*AF1872+Y1872*AE1872+Z1872*AF1875+AA1872*AE1875)</f>
        <v>-0.34712220088483814</v>
      </c>
      <c r="AL1872" s="8"/>
      <c r="AM1872" s="43">
        <f t="shared" ref="AM1872" si="6121">20*LOG((2*$AH$8)/(($AH$8*AH1872+AJ1872+$AH$8*AH1875+AJ1875)^2+($AH$8*AI1872+AK1872+$AH$8*AI1875+AK1875)^2)^0.5)</f>
        <v>-9.1679600011913864E-4</v>
      </c>
      <c r="AO1872" s="148">
        <f t="shared" ref="AO1872" si="6122">((AH1872^2+AI1872^2)/(AH1875^2+AI1875^2))^0.5</f>
        <v>2.6601658692202679</v>
      </c>
      <c r="AP1872" s="4"/>
      <c r="AQ1872" s="44"/>
      <c r="AR1872" s="44"/>
      <c r="AS1872" s="44"/>
      <c r="AT1872" s="44"/>
    </row>
    <row r="1873" spans="2:46" ht="18.649999999999999" customHeight="1" thickBot="1">
      <c r="D1873" s="45"/>
      <c r="G1873" s="46"/>
      <c r="I1873" s="45"/>
      <c r="L1873" s="46"/>
      <c r="N1873" s="45"/>
      <c r="Q1873" s="46"/>
      <c r="S1873" s="45"/>
      <c r="V1873" s="46"/>
      <c r="X1873" s="45"/>
      <c r="AA1873" s="46"/>
      <c r="AC1873" s="45"/>
      <c r="AF1873" s="46"/>
      <c r="AH1873" s="45"/>
      <c r="AK1873" s="46"/>
      <c r="AO1873" s="149"/>
      <c r="AP1873" s="149"/>
      <c r="AQ1873" s="44"/>
      <c r="AR1873" s="44"/>
      <c r="AS1873" s="44"/>
      <c r="AT1873" s="44"/>
    </row>
    <row r="1874" spans="2:46" ht="18.649999999999999" customHeight="1" thickBot="1">
      <c r="D1874" s="227" t="s">
        <v>70</v>
      </c>
      <c r="E1874" s="228"/>
      <c r="F1874" s="229" t="s">
        <v>71</v>
      </c>
      <c r="G1874" s="230"/>
      <c r="H1874" s="203"/>
      <c r="I1874" s="231" t="s">
        <v>15</v>
      </c>
      <c r="J1874" s="232"/>
      <c r="K1874" s="233" t="s">
        <v>16</v>
      </c>
      <c r="L1874" s="234"/>
      <c r="M1874" s="30"/>
      <c r="N1874" s="231" t="s">
        <v>72</v>
      </c>
      <c r="O1874" s="232"/>
      <c r="P1874" s="233" t="s">
        <v>73</v>
      </c>
      <c r="Q1874" s="234"/>
      <c r="R1874" s="30"/>
      <c r="S1874" s="227" t="s">
        <v>74</v>
      </c>
      <c r="T1874" s="228"/>
      <c r="U1874" s="229" t="s">
        <v>75</v>
      </c>
      <c r="V1874" s="230"/>
      <c r="W1874" s="8"/>
      <c r="X1874" s="231" t="s">
        <v>76</v>
      </c>
      <c r="Y1874" s="232"/>
      <c r="Z1874" s="233" t="s">
        <v>77</v>
      </c>
      <c r="AA1874" s="234"/>
      <c r="AB1874" s="8"/>
      <c r="AC1874" s="231" t="s">
        <v>78</v>
      </c>
      <c r="AD1874" s="232"/>
      <c r="AE1874" s="233" t="s">
        <v>17</v>
      </c>
      <c r="AF1874" s="234"/>
      <c r="AG1874" s="8"/>
      <c r="AH1874" s="231" t="s">
        <v>79</v>
      </c>
      <c r="AI1874" s="232"/>
      <c r="AJ1874" s="233" t="s">
        <v>80</v>
      </c>
      <c r="AK1874" s="234"/>
      <c r="AL1874" s="8"/>
      <c r="AM1874" s="52" t="s">
        <v>84</v>
      </c>
      <c r="AO1874" s="150" t="s">
        <v>85</v>
      </c>
      <c r="AP1874" s="149"/>
      <c r="AQ1874" s="44"/>
      <c r="AR1874" s="44"/>
      <c r="AS1874" s="44"/>
      <c r="AT1874" s="44"/>
    </row>
    <row r="1875" spans="2:46" ht="18.649999999999999" customHeight="1" thickTop="1" thickBot="1">
      <c r="D1875" s="37">
        <v>0</v>
      </c>
      <c r="E1875" s="41">
        <v>0</v>
      </c>
      <c r="F1875" s="39">
        <v>1</v>
      </c>
      <c r="G1875" s="40">
        <v>0</v>
      </c>
      <c r="I1875" s="37">
        <v>0</v>
      </c>
      <c r="J1875" s="41">
        <f t="shared" ref="J1875" si="6123">IF(0=(1-$J$8*$K$8*$B1872^2),10^14,$B1872*$K$8/(1-$J$8*$K$8*$B1872^2))</f>
        <v>-0.2035508363203076</v>
      </c>
      <c r="K1875" s="39">
        <v>1</v>
      </c>
      <c r="L1875" s="40">
        <v>0</v>
      </c>
      <c r="N1875" s="37">
        <f t="shared" ref="N1875" si="6124">D1875*I1872+F1875*I1875-E1875*J1872-G1875*J1875</f>
        <v>0</v>
      </c>
      <c r="O1875" s="41">
        <f t="shared" ref="O1875" si="6125">(D1875*J1872+E1875*I1872+F1875*J1875+G1875*I1875)</f>
        <v>-0.2035508363203076</v>
      </c>
      <c r="P1875" s="39">
        <f t="shared" ref="P1875" si="6126">D1875*K1872+F1875*K1875-E1875*L1872-G1875*L1875</f>
        <v>1</v>
      </c>
      <c r="Q1875" s="40">
        <f t="shared" ref="Q1875" si="6127">(D1875*L1872+E1875*K1872+F1875*L1875+G1875*K1875)</f>
        <v>0</v>
      </c>
      <c r="S1875" s="37">
        <v>0</v>
      </c>
      <c r="T1875" s="41">
        <v>0</v>
      </c>
      <c r="U1875" s="39">
        <v>1</v>
      </c>
      <c r="V1875" s="40">
        <v>0</v>
      </c>
      <c r="X1875" s="37">
        <f t="shared" ref="X1875" si="6128">N1875*S1872+P1875*S1875-O1875*T1872-Q1875*T1875</f>
        <v>0</v>
      </c>
      <c r="Y1875" s="41">
        <f t="shared" ref="Y1875" si="6129">(N1875*T1872+O1875*S1872+P1875*T1875+Q1875*S1875)</f>
        <v>-0.2035508363203076</v>
      </c>
      <c r="Z1875" s="39">
        <f t="shared" ref="Z1875" si="6130">N1875*U1872+P1875*U1875-O1875*V1872-Q1875*V1875</f>
        <v>0.9524625250207025</v>
      </c>
      <c r="AA1875" s="40">
        <f t="shared" ref="AA1875" si="6131">(N1875*V1872+O1875*U1872+P1875*V1875+Q1875*U1875)</f>
        <v>0</v>
      </c>
      <c r="AB1875" s="8"/>
      <c r="AC1875" s="37">
        <v>0</v>
      </c>
      <c r="AD1875" s="40">
        <f>-1/($AD$8*$B1872)</f>
        <v>-0.15073694029850743</v>
      </c>
      <c r="AE1875" s="39">
        <v>1</v>
      </c>
      <c r="AF1875" s="40">
        <v>0</v>
      </c>
      <c r="AH1875" s="37">
        <f>X1875*AC1872+Z1875*AC1875-Y1875*AD1872-AA1875*AD1875</f>
        <v>0</v>
      </c>
      <c r="AI1875" s="41">
        <f>(X1875*AD1872+Y1875*AC1872+Z1875*AD1875+AA1875*AC1875)</f>
        <v>-0.34712212309091883</v>
      </c>
      <c r="AJ1875" s="39">
        <f>X1875*AE1872+Z1875*AE1875-Y1875*AF1872-AA1875*AF1875</f>
        <v>0.9524625250207025</v>
      </c>
      <c r="AK1875" s="40">
        <f>(X1875*AF1872+Y1875*AE1872+Z1875*AF1875+AA1875*AE1875)</f>
        <v>0</v>
      </c>
      <c r="AL1875" s="8"/>
      <c r="AM1875" s="54">
        <f t="shared" ref="AM1875" si="6132">(180/PI())*ATAN(-1*(($AH1863*AI1872+AK1872+$AH$8*AI1875+AK1875)/($AH$8*AH1872+AJ1872+$AH$8*AH1875+AJ1875)))</f>
        <v>20.309156071366402</v>
      </c>
      <c r="AO1875" s="151">
        <f t="shared" ref="AO1875" si="6133">20*LOG(((($AH$8*AH1872+AJ1872-$AH$8*AH1875-AJ1875)^2+($AH$8*AI1872+AK1872-$AH$8*AI1875-AK1875)^2)/(($AH$8*AH1872+AJ1872+$AH$8*AH1875+AJ1875)^2+($AH$8*AI1872+AK1872+$AH$8*AI1875+AK1875)^2))^0.5)</f>
        <v>-36.755574404467311</v>
      </c>
      <c r="AP1875" s="149"/>
      <c r="AQ1875" s="44"/>
      <c r="AR1875" s="44"/>
      <c r="AS1875" s="44"/>
      <c r="AT1875" s="44"/>
    </row>
    <row r="1876" spans="2:46" ht="18.649999999999999" customHeight="1">
      <c r="AO1876" s="48"/>
    </row>
    <row r="1877" spans="2:46" ht="18.649999999999999" customHeight="1" thickBot="1">
      <c r="E1877" s="29" t="s">
        <v>9</v>
      </c>
      <c r="J1877" s="29" t="s">
        <v>10</v>
      </c>
      <c r="O1877" s="29" t="s">
        <v>11</v>
      </c>
      <c r="T1877" s="29" t="s">
        <v>12</v>
      </c>
      <c r="Y1877" s="29" t="s">
        <v>13</v>
      </c>
      <c r="AD1877" s="29" t="s">
        <v>12</v>
      </c>
      <c r="AI1877" s="29" t="s">
        <v>81</v>
      </c>
    </row>
    <row r="1878" spans="2:46" ht="18.649999999999999" customHeight="1" thickBot="1">
      <c r="B1878" s="28"/>
      <c r="D1878" s="227" t="s">
        <v>70</v>
      </c>
      <c r="E1878" s="228"/>
      <c r="F1878" s="229" t="s">
        <v>71</v>
      </c>
      <c r="G1878" s="230"/>
      <c r="H1878" s="203"/>
      <c r="I1878" s="231" t="s">
        <v>15</v>
      </c>
      <c r="J1878" s="232"/>
      <c r="K1878" s="233" t="s">
        <v>16</v>
      </c>
      <c r="L1878" s="234"/>
      <c r="M1878" s="30"/>
      <c r="N1878" s="231" t="s">
        <v>72</v>
      </c>
      <c r="O1878" s="232"/>
      <c r="P1878" s="233" t="s">
        <v>73</v>
      </c>
      <c r="Q1878" s="234"/>
      <c r="R1878" s="30"/>
      <c r="S1878" s="227" t="s">
        <v>74</v>
      </c>
      <c r="T1878" s="228"/>
      <c r="U1878" s="229" t="s">
        <v>75</v>
      </c>
      <c r="V1878" s="230"/>
      <c r="W1878" s="8"/>
      <c r="X1878" s="231" t="s">
        <v>76</v>
      </c>
      <c r="Y1878" s="232"/>
      <c r="Z1878" s="233" t="s">
        <v>77</v>
      </c>
      <c r="AA1878" s="234"/>
      <c r="AB1878" s="8"/>
      <c r="AC1878" s="231" t="s">
        <v>78</v>
      </c>
      <c r="AD1878" s="232"/>
      <c r="AE1878" s="233" t="s">
        <v>17</v>
      </c>
      <c r="AF1878" s="234"/>
      <c r="AG1878" s="8"/>
      <c r="AH1878" s="231" t="s">
        <v>79</v>
      </c>
      <c r="AI1878" s="232"/>
      <c r="AJ1878" s="233" t="s">
        <v>80</v>
      </c>
      <c r="AK1878" s="234"/>
      <c r="AL1878" s="8"/>
      <c r="AM1878" s="35" t="s">
        <v>82</v>
      </c>
      <c r="AO1878" s="147" t="s">
        <v>83</v>
      </c>
      <c r="AP1878" s="4"/>
      <c r="AQ1878" s="44"/>
      <c r="AR1878" s="44"/>
      <c r="AS1878" s="44"/>
      <c r="AT1878" s="44"/>
    </row>
    <row r="1879" spans="2:46" ht="18.649999999999999" customHeight="1" thickTop="1" thickBot="1">
      <c r="B1879" s="55">
        <v>5.38</v>
      </c>
      <c r="D1879" s="37">
        <v>1</v>
      </c>
      <c r="E1879" s="38">
        <v>0</v>
      </c>
      <c r="F1879" s="39">
        <v>0</v>
      </c>
      <c r="G1879" s="40">
        <f t="shared" ref="G1879" si="6134">-1/($E$8*$B1879)</f>
        <v>-0.11880669144981411</v>
      </c>
      <c r="I1879" s="37">
        <v>1</v>
      </c>
      <c r="J1879" s="41">
        <v>0</v>
      </c>
      <c r="K1879" s="39">
        <v>0</v>
      </c>
      <c r="L1879" s="40">
        <v>0</v>
      </c>
      <c r="N1879" s="37">
        <f t="shared" ref="N1879" si="6135">D1879*I1879+F1879*I1882-E1879*J1879-G1879*J1882</f>
        <v>0.97590802336980209</v>
      </c>
      <c r="O1879" s="41">
        <f t="shared" ref="O1879" si="6136">(D1879*J1879+E1879*I1879+F1879*J1882+G1879*I1882)</f>
        <v>0</v>
      </c>
      <c r="P1879" s="39">
        <f t="shared" ref="P1879" si="6137">D1879*K1879+F1879*K1882-E1879*L1879-G1879*L1882</f>
        <v>0</v>
      </c>
      <c r="Q1879" s="40">
        <f t="shared" ref="Q1879" si="6138">(D1879*L1879+E1879*K1879+F1879*L1882+G1879*K1882)</f>
        <v>-0.11880669144981411</v>
      </c>
      <c r="S1879" s="37">
        <v>1</v>
      </c>
      <c r="T1879" s="38">
        <v>0</v>
      </c>
      <c r="U1879" s="39">
        <v>0</v>
      </c>
      <c r="V1879" s="40">
        <f t="shared" ref="V1879" si="6139">-1/($T$8*$B1879)</f>
        <v>-0.23267286245353155</v>
      </c>
      <c r="X1879" s="37">
        <f t="shared" ref="X1879" si="6140">N1879*S1879+P1879*S1882-O1879*T1879-Q1879*T1882</f>
        <v>0.97590802336980209</v>
      </c>
      <c r="Y1879" s="41">
        <f t="shared" ref="Y1879" si="6141">(N1879*T1879+O1879*S1879+P1879*T1882+Q1879*S1882)</f>
        <v>0</v>
      </c>
      <c r="Z1879" s="39">
        <f t="shared" ref="Z1879" si="6142">N1879*U1879+P1879*U1882-O1879*V1879-Q1879*V1882</f>
        <v>0</v>
      </c>
      <c r="AA1879" s="40">
        <f t="shared" ref="AA1879" si="6143">(N1879*V1879+O1879*U1879+P1879*V1882+Q1879*U1882)</f>
        <v>-0.34587400473863394</v>
      </c>
      <c r="AB1879" s="8"/>
      <c r="AC1879" s="37">
        <v>1</v>
      </c>
      <c r="AD1879" s="38">
        <v>0</v>
      </c>
      <c r="AE1879" s="39">
        <v>0</v>
      </c>
      <c r="AF1879" s="40">
        <v>0</v>
      </c>
      <c r="AH1879" s="37">
        <f>X1879*AC1879+Z1879*AC1882-Y1879*AD1879-AA1879*AD1882</f>
        <v>0.92396584825296579</v>
      </c>
      <c r="AI1879" s="41">
        <f>(X1879*AD1879+Y1879*AC1879+Z1879*AD1882+AA1879*AC1882)</f>
        <v>0</v>
      </c>
      <c r="AJ1879" s="39">
        <f>X1879*AE1879+Z1879*AE1882-Y1879*AF1879-AA1879*AF1882</f>
        <v>0</v>
      </c>
      <c r="AK1879" s="40">
        <f>(X1879*AF1879+Y1879*AE1879+Z1879*AF1882+AA1879*AE1882)</f>
        <v>-0.34587400473863394</v>
      </c>
      <c r="AL1879" s="8"/>
      <c r="AM1879" s="43">
        <f t="shared" ref="AM1879" si="6144">20*LOG((2*$AH$8)/(($AH$8*AH1879+AJ1879+$AH$8*AH1882+AJ1882)^2+($AH$8*AI1879+AK1879+$AH$8*AI1882+AK1882)^2)^0.5)</f>
        <v>-9.037171963263605E-4</v>
      </c>
      <c r="AO1879" s="148">
        <f t="shared" ref="AO1879" si="6145">((AH1879^2+AI1879^2)/(AH1882^2+AI1882^2))^0.5</f>
        <v>2.6713949041908762</v>
      </c>
      <c r="AP1879" s="4"/>
      <c r="AQ1879" s="44"/>
      <c r="AR1879" s="44"/>
      <c r="AS1879" s="44"/>
      <c r="AT1879" s="44"/>
    </row>
    <row r="1880" spans="2:46" ht="18.649999999999999" customHeight="1" thickBot="1">
      <c r="D1880" s="45"/>
      <c r="G1880" s="46"/>
      <c r="I1880" s="45"/>
      <c r="L1880" s="46"/>
      <c r="N1880" s="45"/>
      <c r="Q1880" s="46"/>
      <c r="S1880" s="45"/>
      <c r="V1880" s="46"/>
      <c r="X1880" s="45"/>
      <c r="AA1880" s="46"/>
      <c r="AC1880" s="45"/>
      <c r="AF1880" s="46"/>
      <c r="AH1880" s="45"/>
      <c r="AK1880" s="46"/>
      <c r="AO1880" s="149"/>
      <c r="AP1880" s="149"/>
      <c r="AQ1880" s="44"/>
      <c r="AR1880" s="44"/>
      <c r="AS1880" s="44"/>
      <c r="AT1880" s="44"/>
    </row>
    <row r="1881" spans="2:46" ht="18.649999999999999" customHeight="1" thickBot="1">
      <c r="D1881" s="227" t="s">
        <v>70</v>
      </c>
      <c r="E1881" s="228"/>
      <c r="F1881" s="229" t="s">
        <v>71</v>
      </c>
      <c r="G1881" s="230"/>
      <c r="H1881" s="203"/>
      <c r="I1881" s="231" t="s">
        <v>15</v>
      </c>
      <c r="J1881" s="232"/>
      <c r="K1881" s="233" t="s">
        <v>16</v>
      </c>
      <c r="L1881" s="234"/>
      <c r="M1881" s="30"/>
      <c r="N1881" s="231" t="s">
        <v>72</v>
      </c>
      <c r="O1881" s="232"/>
      <c r="P1881" s="233" t="s">
        <v>73</v>
      </c>
      <c r="Q1881" s="234"/>
      <c r="R1881" s="30"/>
      <c r="S1881" s="227" t="s">
        <v>74</v>
      </c>
      <c r="T1881" s="228"/>
      <c r="U1881" s="229" t="s">
        <v>75</v>
      </c>
      <c r="V1881" s="230"/>
      <c r="W1881" s="8"/>
      <c r="X1881" s="231" t="s">
        <v>76</v>
      </c>
      <c r="Y1881" s="232"/>
      <c r="Z1881" s="233" t="s">
        <v>77</v>
      </c>
      <c r="AA1881" s="234"/>
      <c r="AB1881" s="8"/>
      <c r="AC1881" s="231" t="s">
        <v>78</v>
      </c>
      <c r="AD1881" s="232"/>
      <c r="AE1881" s="233" t="s">
        <v>17</v>
      </c>
      <c r="AF1881" s="234"/>
      <c r="AG1881" s="8"/>
      <c r="AH1881" s="231" t="s">
        <v>79</v>
      </c>
      <c r="AI1881" s="232"/>
      <c r="AJ1881" s="233" t="s">
        <v>80</v>
      </c>
      <c r="AK1881" s="234"/>
      <c r="AL1881" s="8"/>
      <c r="AM1881" s="52" t="s">
        <v>84</v>
      </c>
      <c r="AO1881" s="150" t="s">
        <v>85</v>
      </c>
      <c r="AP1881" s="149"/>
      <c r="AQ1881" s="44"/>
      <c r="AR1881" s="44"/>
      <c r="AS1881" s="44"/>
      <c r="AT1881" s="44"/>
    </row>
    <row r="1882" spans="2:46" ht="18.649999999999999" customHeight="1" thickTop="1" thickBot="1">
      <c r="D1882" s="37">
        <v>0</v>
      </c>
      <c r="E1882" s="41">
        <v>0</v>
      </c>
      <c r="F1882" s="39">
        <v>1</v>
      </c>
      <c r="G1882" s="40">
        <v>0</v>
      </c>
      <c r="I1882" s="37">
        <v>0</v>
      </c>
      <c r="J1882" s="41">
        <f t="shared" ref="J1882" si="6146">IF(0=(1-$J$8*$K$8*$B1879^2),10^14,$B1879*$K$8/(1-$J$8*$K$8*$B1879^2))</f>
        <v>-0.20278299425899524</v>
      </c>
      <c r="K1882" s="39">
        <v>1</v>
      </c>
      <c r="L1882" s="40">
        <v>0</v>
      </c>
      <c r="N1882" s="37">
        <f t="shared" ref="N1882" si="6147">D1882*I1879+F1882*I1882-E1882*J1879-G1882*J1882</f>
        <v>0</v>
      </c>
      <c r="O1882" s="41">
        <f t="shared" ref="O1882" si="6148">(D1882*J1879+E1882*I1879+F1882*J1882+G1882*I1882)</f>
        <v>-0.20278299425899524</v>
      </c>
      <c r="P1882" s="39">
        <f t="shared" ref="P1882" si="6149">D1882*K1879+F1882*K1882-E1882*L1879-G1882*L1882</f>
        <v>1</v>
      </c>
      <c r="Q1882" s="40">
        <f t="shared" ref="Q1882" si="6150">(D1882*L1879+E1882*K1879+F1882*L1882+G1882*K1882)</f>
        <v>0</v>
      </c>
      <c r="S1882" s="37">
        <v>0</v>
      </c>
      <c r="T1882" s="41">
        <v>0</v>
      </c>
      <c r="U1882" s="39">
        <v>1</v>
      </c>
      <c r="V1882" s="40">
        <v>0</v>
      </c>
      <c r="X1882" s="37">
        <f t="shared" ref="X1882" si="6151">N1882*S1879+P1882*S1882-O1882*T1879-Q1882*T1882</f>
        <v>0</v>
      </c>
      <c r="Y1882" s="41">
        <f t="shared" ref="Y1882" si="6152">(N1882*T1879+O1882*S1879+P1882*T1882+Q1882*S1882)</f>
        <v>-0.20278299425899524</v>
      </c>
      <c r="Z1882" s="39">
        <f t="shared" ref="Z1882" si="6153">N1882*U1879+P1882*U1882-O1882*V1879-Q1882*V1882</f>
        <v>0.95281790026886148</v>
      </c>
      <c r="AA1882" s="40">
        <f t="shared" ref="AA1882" si="6154">(N1882*V1879+O1882*U1879+P1882*V1882+Q1882*U1882)</f>
        <v>0</v>
      </c>
      <c r="AB1882" s="8"/>
      <c r="AC1882" s="37">
        <v>0</v>
      </c>
      <c r="AD1882" s="40">
        <f>-1/($AD$8*$B1879)</f>
        <v>-0.15017657992565053</v>
      </c>
      <c r="AE1882" s="39">
        <v>1</v>
      </c>
      <c r="AF1882" s="40">
        <v>0</v>
      </c>
      <c r="AH1882" s="37">
        <f>X1882*AC1879+Z1882*AC1882-Y1882*AD1879-AA1882*AD1882</f>
        <v>0</v>
      </c>
      <c r="AI1882" s="41">
        <f>(X1882*AD1879+Y1882*AC1879+Z1882*AD1882+AA1882*AC1882)</f>
        <v>-0.34587392781331244</v>
      </c>
      <c r="AJ1882" s="39">
        <f>X1882*AE1879+Z1882*AE1882-Y1882*AF1879-AA1882*AF1882</f>
        <v>0.95281790026886148</v>
      </c>
      <c r="AK1882" s="40">
        <f>(X1882*AF1879+Y1882*AE1879+Z1882*AF1882+AA1882*AE1882)</f>
        <v>0</v>
      </c>
      <c r="AL1882" s="8"/>
      <c r="AM1882" s="54">
        <f t="shared" ref="AM1882" si="6155">(180/PI())*ATAN(-1*(($AH1870*AI1879+AK1879+$AH$8*AI1882+AK1882)/($AH$8*AH1879+AJ1879+$AH$8*AH1882+AJ1882)))</f>
        <v>20.232957686729051</v>
      </c>
      <c r="AO1882" s="151">
        <f t="shared" ref="AO1882" si="6156">20*LOG(((($AH$8*AH1879+AJ1879-$AH$8*AH1882-AJ1882)^2+($AH$8*AI1879+AK1879-$AH$8*AI1882-AK1882)^2)/(($AH$8*AH1879+AJ1879+$AH$8*AH1882+AJ1882)^2+($AH$8*AI1879+AK1879+$AH$8*AI1882+AK1882)^2))^0.5)</f>
        <v>-36.817969500722171</v>
      </c>
      <c r="AP1882" s="149"/>
      <c r="AQ1882" s="44"/>
      <c r="AR1882" s="44"/>
      <c r="AS1882" s="44"/>
      <c r="AT1882" s="44"/>
    </row>
    <row r="1883" spans="2:46" ht="18.649999999999999" customHeight="1">
      <c r="AO1883" s="48"/>
    </row>
    <row r="1884" spans="2:46" ht="18.649999999999999" customHeight="1" thickBot="1">
      <c r="E1884" s="29" t="s">
        <v>9</v>
      </c>
      <c r="J1884" s="29" t="s">
        <v>10</v>
      </c>
      <c r="O1884" s="29" t="s">
        <v>11</v>
      </c>
      <c r="T1884" s="29" t="s">
        <v>12</v>
      </c>
      <c r="Y1884" s="29" t="s">
        <v>13</v>
      </c>
      <c r="AD1884" s="29" t="s">
        <v>12</v>
      </c>
      <c r="AI1884" s="29" t="s">
        <v>81</v>
      </c>
    </row>
    <row r="1885" spans="2:46" ht="18.649999999999999" customHeight="1" thickBot="1">
      <c r="B1885" s="28"/>
      <c r="D1885" s="227" t="s">
        <v>70</v>
      </c>
      <c r="E1885" s="228"/>
      <c r="F1885" s="229" t="s">
        <v>71</v>
      </c>
      <c r="G1885" s="230"/>
      <c r="H1885" s="203"/>
      <c r="I1885" s="231" t="s">
        <v>15</v>
      </c>
      <c r="J1885" s="232"/>
      <c r="K1885" s="233" t="s">
        <v>16</v>
      </c>
      <c r="L1885" s="234"/>
      <c r="M1885" s="30"/>
      <c r="N1885" s="231" t="s">
        <v>72</v>
      </c>
      <c r="O1885" s="232"/>
      <c r="P1885" s="233" t="s">
        <v>73</v>
      </c>
      <c r="Q1885" s="234"/>
      <c r="R1885" s="30"/>
      <c r="S1885" s="227" t="s">
        <v>74</v>
      </c>
      <c r="T1885" s="228"/>
      <c r="U1885" s="229" t="s">
        <v>75</v>
      </c>
      <c r="V1885" s="230"/>
      <c r="W1885" s="8"/>
      <c r="X1885" s="231" t="s">
        <v>76</v>
      </c>
      <c r="Y1885" s="232"/>
      <c r="Z1885" s="233" t="s">
        <v>77</v>
      </c>
      <c r="AA1885" s="234"/>
      <c r="AB1885" s="8"/>
      <c r="AC1885" s="231" t="s">
        <v>78</v>
      </c>
      <c r="AD1885" s="232"/>
      <c r="AE1885" s="233" t="s">
        <v>17</v>
      </c>
      <c r="AF1885" s="234"/>
      <c r="AG1885" s="8"/>
      <c r="AH1885" s="231" t="s">
        <v>79</v>
      </c>
      <c r="AI1885" s="232"/>
      <c r="AJ1885" s="233" t="s">
        <v>80</v>
      </c>
      <c r="AK1885" s="234"/>
      <c r="AL1885" s="8"/>
      <c r="AM1885" s="35" t="s">
        <v>82</v>
      </c>
      <c r="AO1885" s="147" t="s">
        <v>83</v>
      </c>
      <c r="AP1885" s="4"/>
      <c r="AQ1885" s="44"/>
      <c r="AR1885" s="44"/>
      <c r="AS1885" s="44"/>
      <c r="AT1885" s="44"/>
    </row>
    <row r="1886" spans="2:46" ht="18.649999999999999" customHeight="1" thickTop="1" thickBot="1">
      <c r="B1886" s="55">
        <v>5.4</v>
      </c>
      <c r="D1886" s="37">
        <v>1</v>
      </c>
      <c r="E1886" s="38">
        <v>0</v>
      </c>
      <c r="F1886" s="39">
        <v>0</v>
      </c>
      <c r="G1886" s="40">
        <f t="shared" ref="G1886" si="6157">-1/($E$8*$B1886)</f>
        <v>-0.11836666666666665</v>
      </c>
      <c r="I1886" s="37">
        <v>1</v>
      </c>
      <c r="J1886" s="41">
        <v>0</v>
      </c>
      <c r="K1886" s="39">
        <v>0</v>
      </c>
      <c r="L1886" s="40">
        <v>0</v>
      </c>
      <c r="N1886" s="37">
        <f t="shared" ref="N1886" si="6158">D1886*I1886+F1886*I1889-E1886*J1886-G1886*J1889</f>
        <v>0.97608745186007806</v>
      </c>
      <c r="O1886" s="41">
        <f t="shared" ref="O1886" si="6159">(D1886*J1886+E1886*I1886+F1886*J1889+G1886*I1889)</f>
        <v>0</v>
      </c>
      <c r="P1886" s="39">
        <f t="shared" ref="P1886" si="6160">D1886*K1886+F1886*K1889-E1886*L1886-G1886*L1889</f>
        <v>0</v>
      </c>
      <c r="Q1886" s="40">
        <f t="shared" ref="Q1886" si="6161">(D1886*L1886+E1886*K1886+F1886*L1889+G1886*K1889)</f>
        <v>-0.11836666666666665</v>
      </c>
      <c r="S1886" s="37">
        <v>1</v>
      </c>
      <c r="T1886" s="38">
        <v>0</v>
      </c>
      <c r="U1886" s="39">
        <v>0</v>
      </c>
      <c r="V1886" s="40">
        <f t="shared" ref="V1886" si="6162">-1/($T$8*$B1886)</f>
        <v>-0.23181111111111105</v>
      </c>
      <c r="X1886" s="37">
        <f t="shared" ref="X1886" si="6163">N1886*S1886+P1886*S1889-O1886*T1886-Q1886*T1889</f>
        <v>0.97608745186007806</v>
      </c>
      <c r="Y1886" s="41">
        <f t="shared" ref="Y1886" si="6164">(N1886*T1886+O1886*S1886+P1886*T1889+Q1886*S1889)</f>
        <v>0</v>
      </c>
      <c r="Z1886" s="39">
        <f t="shared" ref="Z1886" si="6165">N1886*U1886+P1886*U1889-O1886*V1886-Q1886*V1889</f>
        <v>0</v>
      </c>
      <c r="AA1886" s="40">
        <f t="shared" ref="AA1886" si="6166">(N1886*V1886+O1886*U1886+P1886*V1889+Q1886*U1889)</f>
        <v>-0.34463458342396447</v>
      </c>
      <c r="AB1886" s="8"/>
      <c r="AC1886" s="37">
        <v>1</v>
      </c>
      <c r="AD1886" s="38">
        <v>0</v>
      </c>
      <c r="AE1886" s="39">
        <v>0</v>
      </c>
      <c r="AF1886" s="40">
        <v>0</v>
      </c>
      <c r="AH1886" s="37">
        <f>X1886*AC1886+Z1886*AC1889-Y1886*AD1886-AA1886*AD1889</f>
        <v>0.92452309784574616</v>
      </c>
      <c r="AI1886" s="41">
        <f>(X1886*AD1886+Y1886*AC1886+Z1886*AD1889+AA1886*AC1889)</f>
        <v>0</v>
      </c>
      <c r="AJ1886" s="39">
        <f>X1886*AE1886+Z1886*AE1889-Y1886*AF1886-AA1886*AF1889</f>
        <v>0</v>
      </c>
      <c r="AK1886" s="40">
        <f>(X1886*AF1886+Y1886*AE1886+Z1886*AF1889+AA1886*AE1889)</f>
        <v>-0.34463458342396447</v>
      </c>
      <c r="AL1886" s="8"/>
      <c r="AM1886" s="43">
        <f t="shared" ref="AM1886" si="6167">20*LOG((2*$AH$8)/(($AH$8*AH1886+AJ1886+$AH$8*AH1889+AJ1889)^2+($AH$8*AI1886+AK1886+$AH$8*AI1889+AK1889)^2)^0.5)</f>
        <v>-8.9086880789232287E-4</v>
      </c>
      <c r="AO1886" s="148">
        <f t="shared" ref="AO1886" si="6168">((AH1886^2+AI1886^2)/(AH1889^2+AI1889^2))^0.5</f>
        <v>2.6826190590809911</v>
      </c>
      <c r="AP1886" s="4"/>
      <c r="AQ1886" s="44"/>
      <c r="AR1886" s="44"/>
      <c r="AS1886" s="44"/>
      <c r="AT1886" s="44"/>
    </row>
    <row r="1887" spans="2:46" ht="18.649999999999999" customHeight="1" thickBot="1">
      <c r="D1887" s="45"/>
      <c r="G1887" s="46"/>
      <c r="I1887" s="45"/>
      <c r="L1887" s="46"/>
      <c r="N1887" s="45"/>
      <c r="Q1887" s="46"/>
      <c r="S1887" s="45"/>
      <c r="V1887" s="46"/>
      <c r="X1887" s="45"/>
      <c r="AA1887" s="46"/>
      <c r="AC1887" s="45"/>
      <c r="AF1887" s="46"/>
      <c r="AH1887" s="45"/>
      <c r="AK1887" s="46"/>
      <c r="AO1887" s="149"/>
      <c r="AP1887" s="149"/>
      <c r="AQ1887" s="44"/>
      <c r="AR1887" s="44"/>
      <c r="AS1887" s="44"/>
      <c r="AT1887" s="44"/>
    </row>
    <row r="1888" spans="2:46" ht="18.649999999999999" customHeight="1" thickBot="1">
      <c r="D1888" s="227" t="s">
        <v>70</v>
      </c>
      <c r="E1888" s="228"/>
      <c r="F1888" s="229" t="s">
        <v>71</v>
      </c>
      <c r="G1888" s="230"/>
      <c r="H1888" s="203"/>
      <c r="I1888" s="231" t="s">
        <v>15</v>
      </c>
      <c r="J1888" s="232"/>
      <c r="K1888" s="233" t="s">
        <v>16</v>
      </c>
      <c r="L1888" s="234"/>
      <c r="M1888" s="30"/>
      <c r="N1888" s="231" t="s">
        <v>72</v>
      </c>
      <c r="O1888" s="232"/>
      <c r="P1888" s="233" t="s">
        <v>73</v>
      </c>
      <c r="Q1888" s="234"/>
      <c r="R1888" s="30"/>
      <c r="S1888" s="227" t="s">
        <v>74</v>
      </c>
      <c r="T1888" s="228"/>
      <c r="U1888" s="229" t="s">
        <v>75</v>
      </c>
      <c r="V1888" s="230"/>
      <c r="W1888" s="8"/>
      <c r="X1888" s="231" t="s">
        <v>76</v>
      </c>
      <c r="Y1888" s="232"/>
      <c r="Z1888" s="233" t="s">
        <v>77</v>
      </c>
      <c r="AA1888" s="234"/>
      <c r="AB1888" s="8"/>
      <c r="AC1888" s="231" t="s">
        <v>78</v>
      </c>
      <c r="AD1888" s="232"/>
      <c r="AE1888" s="233" t="s">
        <v>17</v>
      </c>
      <c r="AF1888" s="234"/>
      <c r="AG1888" s="8"/>
      <c r="AH1888" s="231" t="s">
        <v>79</v>
      </c>
      <c r="AI1888" s="232"/>
      <c r="AJ1888" s="233" t="s">
        <v>80</v>
      </c>
      <c r="AK1888" s="234"/>
      <c r="AL1888" s="8"/>
      <c r="AM1888" s="52" t="s">
        <v>84</v>
      </c>
      <c r="AO1888" s="150" t="s">
        <v>85</v>
      </c>
      <c r="AP1888" s="149"/>
      <c r="AQ1888" s="44"/>
      <c r="AR1888" s="44"/>
      <c r="AS1888" s="44"/>
      <c r="AT1888" s="44"/>
    </row>
    <row r="1889" spans="2:46" ht="18.649999999999999" customHeight="1" thickTop="1" thickBot="1">
      <c r="D1889" s="37">
        <v>0</v>
      </c>
      <c r="E1889" s="41">
        <v>0</v>
      </c>
      <c r="F1889" s="39">
        <v>1</v>
      </c>
      <c r="G1889" s="40">
        <v>0</v>
      </c>
      <c r="I1889" s="37">
        <v>0</v>
      </c>
      <c r="J1889" s="41">
        <f t="shared" ref="J1889" si="6169">IF(0=(1-$J$8*$K$8*$B1886^2),10^14,$B1886*$K$8/(1-$J$8*$K$8*$B1886^2))</f>
        <v>-0.20202096429108937</v>
      </c>
      <c r="K1889" s="39">
        <v>1</v>
      </c>
      <c r="L1889" s="40">
        <v>0</v>
      </c>
      <c r="N1889" s="37">
        <f t="shared" ref="N1889" si="6170">D1889*I1886+F1889*I1889-E1889*J1886-G1889*J1889</f>
        <v>0</v>
      </c>
      <c r="O1889" s="41">
        <f t="shared" ref="O1889" si="6171">(D1889*J1886+E1889*I1886+F1889*J1889+G1889*I1889)</f>
        <v>-0.20202096429108937</v>
      </c>
      <c r="P1889" s="39">
        <f t="shared" ref="P1889" si="6172">D1889*K1886+F1889*K1889-E1889*L1886-G1889*L1889</f>
        <v>1</v>
      </c>
      <c r="Q1889" s="40">
        <f t="shared" ref="Q1889" si="6173">(D1889*L1886+E1889*K1886+F1889*L1889+G1889*K1889)</f>
        <v>0</v>
      </c>
      <c r="S1889" s="37">
        <v>0</v>
      </c>
      <c r="T1889" s="41">
        <v>0</v>
      </c>
      <c r="U1889" s="39">
        <v>1</v>
      </c>
      <c r="V1889" s="40">
        <v>0</v>
      </c>
      <c r="X1889" s="37">
        <f t="shared" ref="X1889" si="6174">N1889*S1886+P1889*S1889-O1889*T1886-Q1889*T1889</f>
        <v>0</v>
      </c>
      <c r="Y1889" s="41">
        <f t="shared" ref="Y1889" si="6175">(N1889*T1886+O1889*S1886+P1889*T1889+Q1889*S1889)</f>
        <v>-0.20202096429108937</v>
      </c>
      <c r="Z1889" s="39">
        <f t="shared" ref="Z1889" si="6176">N1889*U1886+P1889*U1889-O1889*V1886-Q1889*V1889</f>
        <v>0.95316929579994447</v>
      </c>
      <c r="AA1889" s="40">
        <f t="shared" ref="AA1889" si="6177">(N1889*V1886+O1889*U1886+P1889*V1889+Q1889*U1889)</f>
        <v>0</v>
      </c>
      <c r="AB1889" s="8"/>
      <c r="AC1889" s="37">
        <v>0</v>
      </c>
      <c r="AD1889" s="40">
        <f>-1/($AD$8*$B1886)</f>
        <v>-0.14962037037037035</v>
      </c>
      <c r="AE1889" s="39">
        <v>1</v>
      </c>
      <c r="AF1889" s="40">
        <v>0</v>
      </c>
      <c r="AH1889" s="37">
        <f>X1889*AC1886+Z1889*AC1889-Y1889*AD1886-AA1889*AD1889</f>
        <v>0</v>
      </c>
      <c r="AI1889" s="41">
        <f>(X1889*AD1886+Y1889*AC1886+Z1889*AD1889+AA1889*AC1889)</f>
        <v>-0.34463450735434215</v>
      </c>
      <c r="AJ1889" s="39">
        <f>X1889*AE1886+Z1889*AE1889-Y1889*AF1886-AA1889*AF1889</f>
        <v>0.95316929579994447</v>
      </c>
      <c r="AK1889" s="40">
        <f>(X1889*AF1886+Y1889*AE1886+Z1889*AF1889+AA1889*AE1889)</f>
        <v>0</v>
      </c>
      <c r="AL1889" s="8"/>
      <c r="AM1889" s="54">
        <f t="shared" ref="AM1889" si="6178">(180/PI())*ATAN(-1*(($AH1877*AI1886+AK1886+$AH$8*AI1889+AK1889)/($AH$8*AH1886+AJ1886+$AH$8*AH1889+AJ1889)))</f>
        <v>20.157331355505686</v>
      </c>
      <c r="AO1889" s="151">
        <f t="shared" ref="AO1889" si="6179">20*LOG(((($AH$8*AH1886+AJ1886-$AH$8*AH1889-AJ1889)^2+($AH$8*AI1886+AK1886-$AH$8*AI1889-AK1889)^2)/(($AH$8*AH1886+AJ1886+$AH$8*AH1889+AJ1889)^2+($AH$8*AI1886+AK1886+$AH$8*AI1889+AK1889)^2))^0.5)</f>
        <v>-36.880151007880116</v>
      </c>
      <c r="AP1889" s="149"/>
      <c r="AQ1889" s="44"/>
      <c r="AR1889" s="44"/>
      <c r="AS1889" s="44"/>
      <c r="AT1889" s="44"/>
    </row>
    <row r="1890" spans="2:46" ht="18.649999999999999" customHeight="1">
      <c r="AO1890" s="48"/>
    </row>
    <row r="1891" spans="2:46" ht="18.649999999999999" customHeight="1" thickBot="1">
      <c r="E1891" s="29" t="s">
        <v>9</v>
      </c>
      <c r="J1891" s="29" t="s">
        <v>10</v>
      </c>
      <c r="O1891" s="29" t="s">
        <v>11</v>
      </c>
      <c r="T1891" s="29" t="s">
        <v>12</v>
      </c>
      <c r="Y1891" s="29" t="s">
        <v>13</v>
      </c>
      <c r="AD1891" s="29" t="s">
        <v>12</v>
      </c>
      <c r="AI1891" s="29" t="s">
        <v>81</v>
      </c>
    </row>
    <row r="1892" spans="2:46" ht="18.649999999999999" customHeight="1" thickBot="1">
      <c r="B1892" s="28"/>
      <c r="D1892" s="227" t="s">
        <v>70</v>
      </c>
      <c r="E1892" s="228"/>
      <c r="F1892" s="229" t="s">
        <v>71</v>
      </c>
      <c r="G1892" s="230"/>
      <c r="H1892" s="203"/>
      <c r="I1892" s="231" t="s">
        <v>15</v>
      </c>
      <c r="J1892" s="232"/>
      <c r="K1892" s="233" t="s">
        <v>16</v>
      </c>
      <c r="L1892" s="234"/>
      <c r="M1892" s="30"/>
      <c r="N1892" s="231" t="s">
        <v>72</v>
      </c>
      <c r="O1892" s="232"/>
      <c r="P1892" s="233" t="s">
        <v>73</v>
      </c>
      <c r="Q1892" s="234"/>
      <c r="R1892" s="30"/>
      <c r="S1892" s="227" t="s">
        <v>74</v>
      </c>
      <c r="T1892" s="228"/>
      <c r="U1892" s="229" t="s">
        <v>75</v>
      </c>
      <c r="V1892" s="230"/>
      <c r="W1892" s="8"/>
      <c r="X1892" s="231" t="s">
        <v>76</v>
      </c>
      <c r="Y1892" s="232"/>
      <c r="Z1892" s="233" t="s">
        <v>77</v>
      </c>
      <c r="AA1892" s="234"/>
      <c r="AB1892" s="8"/>
      <c r="AC1892" s="231" t="s">
        <v>78</v>
      </c>
      <c r="AD1892" s="232"/>
      <c r="AE1892" s="233" t="s">
        <v>17</v>
      </c>
      <c r="AF1892" s="234"/>
      <c r="AG1892" s="8"/>
      <c r="AH1892" s="231" t="s">
        <v>79</v>
      </c>
      <c r="AI1892" s="232"/>
      <c r="AJ1892" s="233" t="s">
        <v>80</v>
      </c>
      <c r="AK1892" s="234"/>
      <c r="AL1892" s="8"/>
      <c r="AM1892" s="35" t="s">
        <v>82</v>
      </c>
      <c r="AO1892" s="147" t="s">
        <v>83</v>
      </c>
      <c r="AP1892" s="4"/>
      <c r="AQ1892" s="44"/>
      <c r="AR1892" s="44"/>
      <c r="AS1892" s="44"/>
      <c r="AT1892" s="44"/>
    </row>
    <row r="1893" spans="2:46" ht="18.649999999999999" customHeight="1" thickTop="1" thickBot="1">
      <c r="B1893" s="55">
        <v>5.42</v>
      </c>
      <c r="D1893" s="37">
        <v>1</v>
      </c>
      <c r="E1893" s="38">
        <v>0</v>
      </c>
      <c r="F1893" s="39">
        <v>0</v>
      </c>
      <c r="G1893" s="40">
        <f t="shared" ref="G1893" si="6180">-1/($E$8*$B1893)</f>
        <v>-0.11792988929889298</v>
      </c>
      <c r="I1893" s="37">
        <v>1</v>
      </c>
      <c r="J1893" s="41">
        <v>0</v>
      </c>
      <c r="K1893" s="39">
        <v>0</v>
      </c>
      <c r="L1893" s="40">
        <v>0</v>
      </c>
      <c r="N1893" s="37">
        <f t="shared" ref="N1893" si="6181">D1893*I1893+F1893*I1896-E1893*J1893-G1893*J1896</f>
        <v>0.97626487854089472</v>
      </c>
      <c r="O1893" s="41">
        <f t="shared" ref="O1893" si="6182">(D1893*J1893+E1893*I1893+F1893*J1896+G1893*I1896)</f>
        <v>0</v>
      </c>
      <c r="P1893" s="39">
        <f t="shared" ref="P1893" si="6183">D1893*K1893+F1893*K1896-E1893*L1893-G1893*L1896</f>
        <v>0</v>
      </c>
      <c r="Q1893" s="40">
        <f t="shared" ref="Q1893" si="6184">(D1893*L1893+E1893*K1893+F1893*L1896+G1893*K1896)</f>
        <v>-0.11792988929889298</v>
      </c>
      <c r="S1893" s="37">
        <v>1</v>
      </c>
      <c r="T1893" s="38">
        <v>0</v>
      </c>
      <c r="U1893" s="39">
        <v>0</v>
      </c>
      <c r="V1893" s="40">
        <f t="shared" ref="V1893" si="6185">-1/($T$8*$B1893)</f>
        <v>-0.23095571955719557</v>
      </c>
      <c r="X1893" s="37">
        <f t="shared" ref="X1893" si="6186">N1893*S1893+P1893*S1896-O1893*T1893-Q1893*T1896</f>
        <v>0.97626487854089472</v>
      </c>
      <c r="Y1893" s="41">
        <f t="shared" ref="Y1893" si="6187">(N1893*T1893+O1893*S1893+P1893*T1896+Q1893*S1896)</f>
        <v>0</v>
      </c>
      <c r="Z1893" s="39">
        <f t="shared" ref="Z1893" si="6188">N1893*U1893+P1893*U1896-O1893*V1893-Q1893*V1896</f>
        <v>0</v>
      </c>
      <c r="AA1893" s="40">
        <f t="shared" ref="AA1893" si="6189">(N1893*V1893+O1893*U1893+P1893*V1896+Q1893*U1896)</f>
        <v>-0.34340384680072344</v>
      </c>
      <c r="AB1893" s="8"/>
      <c r="AC1893" s="37">
        <v>1</v>
      </c>
      <c r="AD1893" s="38">
        <v>0</v>
      </c>
      <c r="AE1893" s="39">
        <v>0</v>
      </c>
      <c r="AF1893" s="40">
        <v>0</v>
      </c>
      <c r="AH1893" s="37">
        <f>X1893*AC1893+Z1893*AC1896-Y1893*AD1893-AA1893*AD1896</f>
        <v>0.92507426266955806</v>
      </c>
      <c r="AI1893" s="41">
        <f>(X1893*AD1893+Y1893*AC1893+Z1893*AD1896+AA1893*AC1896)</f>
        <v>0</v>
      </c>
      <c r="AJ1893" s="39">
        <f>X1893*AE1893+Z1893*AE1896-Y1893*AF1893-AA1893*AF1896</f>
        <v>0</v>
      </c>
      <c r="AK1893" s="40">
        <f>(X1893*AF1893+Y1893*AE1893+Z1893*AF1896+AA1893*AE1896)</f>
        <v>-0.34340384680072344</v>
      </c>
      <c r="AL1893" s="8"/>
      <c r="AM1893" s="43">
        <f t="shared" ref="AM1893" si="6190">20*LOG((2*$AH$8)/(($AH$8*AH1893+AJ1893+$AH$8*AH1896+AJ1896)^2+($AH$8*AI1893+AK1893+$AH$8*AI1896+AK1896)^2)^0.5)</f>
        <v>-8.782460264080067E-4</v>
      </c>
      <c r="AO1893" s="148">
        <f t="shared" ref="AO1893" si="6191">((AH1893^2+AI1893^2)/(AH1896^2+AI1896^2))^0.5</f>
        <v>2.6938383886381851</v>
      </c>
      <c r="AP1893" s="4"/>
      <c r="AQ1893" s="44"/>
      <c r="AR1893" s="44"/>
      <c r="AS1893" s="44"/>
      <c r="AT1893" s="44"/>
    </row>
    <row r="1894" spans="2:46" ht="18.649999999999999" customHeight="1" thickBot="1">
      <c r="D1894" s="45"/>
      <c r="G1894" s="46"/>
      <c r="I1894" s="45"/>
      <c r="L1894" s="46"/>
      <c r="N1894" s="45"/>
      <c r="Q1894" s="46"/>
      <c r="S1894" s="45"/>
      <c r="V1894" s="46"/>
      <c r="X1894" s="45"/>
      <c r="AA1894" s="46"/>
      <c r="AC1894" s="45"/>
      <c r="AF1894" s="46"/>
      <c r="AH1894" s="45"/>
      <c r="AK1894" s="46"/>
      <c r="AO1894" s="149"/>
      <c r="AP1894" s="149"/>
      <c r="AQ1894" s="44"/>
      <c r="AR1894" s="44"/>
      <c r="AS1894" s="44"/>
      <c r="AT1894" s="44"/>
    </row>
    <row r="1895" spans="2:46" ht="18.649999999999999" customHeight="1" thickBot="1">
      <c r="D1895" s="227" t="s">
        <v>70</v>
      </c>
      <c r="E1895" s="228"/>
      <c r="F1895" s="229" t="s">
        <v>71</v>
      </c>
      <c r="G1895" s="230"/>
      <c r="H1895" s="203"/>
      <c r="I1895" s="231" t="s">
        <v>15</v>
      </c>
      <c r="J1895" s="232"/>
      <c r="K1895" s="233" t="s">
        <v>16</v>
      </c>
      <c r="L1895" s="234"/>
      <c r="M1895" s="30"/>
      <c r="N1895" s="231" t="s">
        <v>72</v>
      </c>
      <c r="O1895" s="232"/>
      <c r="P1895" s="233" t="s">
        <v>73</v>
      </c>
      <c r="Q1895" s="234"/>
      <c r="R1895" s="30"/>
      <c r="S1895" s="227" t="s">
        <v>74</v>
      </c>
      <c r="T1895" s="228"/>
      <c r="U1895" s="229" t="s">
        <v>75</v>
      </c>
      <c r="V1895" s="230"/>
      <c r="W1895" s="8"/>
      <c r="X1895" s="231" t="s">
        <v>76</v>
      </c>
      <c r="Y1895" s="232"/>
      <c r="Z1895" s="233" t="s">
        <v>77</v>
      </c>
      <c r="AA1895" s="234"/>
      <c r="AB1895" s="8"/>
      <c r="AC1895" s="231" t="s">
        <v>78</v>
      </c>
      <c r="AD1895" s="232"/>
      <c r="AE1895" s="233" t="s">
        <v>17</v>
      </c>
      <c r="AF1895" s="234"/>
      <c r="AG1895" s="8"/>
      <c r="AH1895" s="231" t="s">
        <v>79</v>
      </c>
      <c r="AI1895" s="232"/>
      <c r="AJ1895" s="233" t="s">
        <v>80</v>
      </c>
      <c r="AK1895" s="234"/>
      <c r="AL1895" s="8"/>
      <c r="AM1895" s="52" t="s">
        <v>84</v>
      </c>
      <c r="AO1895" s="150" t="s">
        <v>85</v>
      </c>
      <c r="AP1895" s="149"/>
      <c r="AQ1895" s="44"/>
      <c r="AR1895" s="44"/>
      <c r="AS1895" s="44"/>
      <c r="AT1895" s="44"/>
    </row>
    <row r="1896" spans="2:46" ht="18.649999999999999" customHeight="1" thickTop="1" thickBot="1">
      <c r="D1896" s="37">
        <v>0</v>
      </c>
      <c r="E1896" s="41">
        <v>0</v>
      </c>
      <c r="F1896" s="39">
        <v>1</v>
      </c>
      <c r="G1896" s="40">
        <v>0</v>
      </c>
      <c r="I1896" s="37">
        <v>0</v>
      </c>
      <c r="J1896" s="41">
        <f t="shared" ref="J1896" si="6192">IF(0=(1-$J$8*$K$8*$B1893^2),10^14,$B1893*$K$8/(1-$J$8*$K$8*$B1893^2))</f>
        <v>-0.20126468022834071</v>
      </c>
      <c r="K1896" s="39">
        <v>1</v>
      </c>
      <c r="L1896" s="40">
        <v>0</v>
      </c>
      <c r="N1896" s="37">
        <f t="shared" ref="N1896" si="6193">D1896*I1893+F1896*I1896-E1896*J1893-G1896*J1896</f>
        <v>0</v>
      </c>
      <c r="O1896" s="41">
        <f t="shared" ref="O1896" si="6194">(D1896*J1893+E1896*I1893+F1896*J1896+G1896*I1896)</f>
        <v>-0.20126468022834071</v>
      </c>
      <c r="P1896" s="39">
        <f t="shared" ref="P1896" si="6195">D1896*K1893+F1896*K1896-E1896*L1893-G1896*L1896</f>
        <v>1</v>
      </c>
      <c r="Q1896" s="40">
        <f t="shared" ref="Q1896" si="6196">(D1896*L1893+E1896*K1893+F1896*L1896+G1896*K1896)</f>
        <v>0</v>
      </c>
      <c r="S1896" s="37">
        <v>0</v>
      </c>
      <c r="T1896" s="41">
        <v>0</v>
      </c>
      <c r="U1896" s="39">
        <v>1</v>
      </c>
      <c r="V1896" s="40">
        <v>0</v>
      </c>
      <c r="X1896" s="37">
        <f t="shared" ref="X1896" si="6197">N1896*S1893+P1896*S1896-O1896*T1893-Q1896*T1896</f>
        <v>0</v>
      </c>
      <c r="Y1896" s="41">
        <f t="shared" ref="Y1896" si="6198">(N1896*T1893+O1896*S1893+P1896*T1896+Q1896*S1896)</f>
        <v>-0.20126468022834071</v>
      </c>
      <c r="Z1896" s="39">
        <f t="shared" ref="Z1896" si="6199">N1896*U1893+P1896*U1896-O1896*V1893-Q1896*V1896</f>
        <v>0.95351677095641474</v>
      </c>
      <c r="AA1896" s="40">
        <f t="shared" ref="AA1896" si="6200">(N1896*V1893+O1896*U1893+P1896*V1896+Q1896*U1896)</f>
        <v>0</v>
      </c>
      <c r="AB1896" s="8"/>
      <c r="AC1896" s="37">
        <v>0</v>
      </c>
      <c r="AD1896" s="40">
        <f>-1/($AD$8*$B1893)</f>
        <v>-0.1490682656826568</v>
      </c>
      <c r="AE1896" s="39">
        <v>1</v>
      </c>
      <c r="AF1896" s="40">
        <v>0</v>
      </c>
      <c r="AH1896" s="37">
        <f>X1896*AC1893+Z1896*AC1896-Y1896*AD1893-AA1896*AD1896</f>
        <v>0</v>
      </c>
      <c r="AI1896" s="41">
        <f>(X1896*AD1893+Y1896*AC1893+Z1896*AD1896+AA1896*AC1896)</f>
        <v>-0.34340377157414054</v>
      </c>
      <c r="AJ1896" s="39">
        <f>X1896*AE1893+Z1896*AE1896-Y1896*AF1893-AA1896*AF1896</f>
        <v>0.95351677095641474</v>
      </c>
      <c r="AK1896" s="40">
        <f>(X1896*AF1893+Y1896*AE1893+Z1896*AF1896+AA1896*AE1896)</f>
        <v>0</v>
      </c>
      <c r="AL1896" s="8"/>
      <c r="AM1896" s="54">
        <f t="shared" ref="AM1896" si="6201">(180/PI())*ATAN(-1*(($AH1884*AI1893+AK1893+$AH$8*AI1896+AK1896)/($AH$8*AH1893+AJ1893+$AH$8*AH1896+AJ1896)))</f>
        <v>20.082270634974261</v>
      </c>
      <c r="AO1896" s="151">
        <f t="shared" ref="AO1896" si="6202">20*LOG(((($AH$8*AH1893+AJ1893-$AH$8*AH1896-AJ1896)^2+($AH$8*AI1893+AK1893-$AH$8*AI1896-AK1896)^2)/(($AH$8*AH1893+AJ1893+$AH$8*AH1896+AJ1896)^2+($AH$8*AI1893+AK1893+$AH$8*AI1896+AK1896)^2))^0.5)</f>
        <v>-36.942120293433064</v>
      </c>
      <c r="AP1896" s="149"/>
      <c r="AQ1896" s="44"/>
      <c r="AR1896" s="44"/>
      <c r="AS1896" s="44"/>
      <c r="AT1896" s="44"/>
    </row>
    <row r="1897" spans="2:46" ht="18.649999999999999" customHeight="1">
      <c r="AO1897" s="48"/>
    </row>
    <row r="1898" spans="2:46" ht="18.649999999999999" customHeight="1" thickBot="1">
      <c r="E1898" s="29" t="s">
        <v>9</v>
      </c>
      <c r="J1898" s="29" t="s">
        <v>10</v>
      </c>
      <c r="O1898" s="29" t="s">
        <v>11</v>
      </c>
      <c r="T1898" s="29" t="s">
        <v>12</v>
      </c>
      <c r="Y1898" s="29" t="s">
        <v>13</v>
      </c>
      <c r="AD1898" s="29" t="s">
        <v>12</v>
      </c>
      <c r="AI1898" s="29" t="s">
        <v>81</v>
      </c>
    </row>
    <row r="1899" spans="2:46" ht="18.649999999999999" customHeight="1" thickBot="1">
      <c r="B1899" s="28"/>
      <c r="D1899" s="227" t="s">
        <v>70</v>
      </c>
      <c r="E1899" s="228"/>
      <c r="F1899" s="229" t="s">
        <v>71</v>
      </c>
      <c r="G1899" s="230"/>
      <c r="H1899" s="203"/>
      <c r="I1899" s="231" t="s">
        <v>15</v>
      </c>
      <c r="J1899" s="232"/>
      <c r="K1899" s="233" t="s">
        <v>16</v>
      </c>
      <c r="L1899" s="234"/>
      <c r="M1899" s="30"/>
      <c r="N1899" s="231" t="s">
        <v>72</v>
      </c>
      <c r="O1899" s="232"/>
      <c r="P1899" s="233" t="s">
        <v>73</v>
      </c>
      <c r="Q1899" s="234"/>
      <c r="R1899" s="30"/>
      <c r="S1899" s="227" t="s">
        <v>74</v>
      </c>
      <c r="T1899" s="228"/>
      <c r="U1899" s="229" t="s">
        <v>75</v>
      </c>
      <c r="V1899" s="230"/>
      <c r="W1899" s="8"/>
      <c r="X1899" s="231" t="s">
        <v>76</v>
      </c>
      <c r="Y1899" s="232"/>
      <c r="Z1899" s="233" t="s">
        <v>77</v>
      </c>
      <c r="AA1899" s="234"/>
      <c r="AB1899" s="8"/>
      <c r="AC1899" s="231" t="s">
        <v>78</v>
      </c>
      <c r="AD1899" s="232"/>
      <c r="AE1899" s="233" t="s">
        <v>17</v>
      </c>
      <c r="AF1899" s="234"/>
      <c r="AG1899" s="8"/>
      <c r="AH1899" s="231" t="s">
        <v>79</v>
      </c>
      <c r="AI1899" s="232"/>
      <c r="AJ1899" s="233" t="s">
        <v>80</v>
      </c>
      <c r="AK1899" s="234"/>
      <c r="AL1899" s="8"/>
      <c r="AM1899" s="35" t="s">
        <v>82</v>
      </c>
      <c r="AO1899" s="147" t="s">
        <v>83</v>
      </c>
      <c r="AP1899" s="4"/>
      <c r="AQ1899" s="44"/>
      <c r="AR1899" s="44"/>
      <c r="AS1899" s="44"/>
      <c r="AT1899" s="44"/>
    </row>
    <row r="1900" spans="2:46" ht="18.649999999999999" customHeight="1" thickTop="1" thickBot="1">
      <c r="B1900" s="55">
        <v>5.44</v>
      </c>
      <c r="D1900" s="37">
        <v>1</v>
      </c>
      <c r="E1900" s="38">
        <v>0</v>
      </c>
      <c r="F1900" s="39">
        <v>0</v>
      </c>
      <c r="G1900" s="40">
        <f t="shared" ref="G1900" si="6203">-1/($E$8*$B1900)</f>
        <v>-0.11749632352941175</v>
      </c>
      <c r="I1900" s="37">
        <v>1</v>
      </c>
      <c r="J1900" s="41">
        <v>0</v>
      </c>
      <c r="K1900" s="39">
        <v>0</v>
      </c>
      <c r="L1900" s="40">
        <v>0</v>
      </c>
      <c r="N1900" s="37">
        <f t="shared" ref="N1900" si="6204">D1900*I1900+F1900*I1903-E1900*J1900-G1900*J1903</f>
        <v>0.97644033314951684</v>
      </c>
      <c r="O1900" s="41">
        <f t="shared" ref="O1900" si="6205">(D1900*J1900+E1900*I1900+F1900*J1903+G1900*I1903)</f>
        <v>0</v>
      </c>
      <c r="P1900" s="39">
        <f t="shared" ref="P1900" si="6206">D1900*K1900+F1900*K1903-E1900*L1900-G1900*L1903</f>
        <v>0</v>
      </c>
      <c r="Q1900" s="40">
        <f t="shared" ref="Q1900" si="6207">(D1900*L1900+E1900*K1900+F1900*L1903+G1900*K1903)</f>
        <v>-0.11749632352941175</v>
      </c>
      <c r="S1900" s="37">
        <v>1</v>
      </c>
      <c r="T1900" s="38">
        <v>0</v>
      </c>
      <c r="U1900" s="39">
        <v>0</v>
      </c>
      <c r="V1900" s="40">
        <f t="shared" ref="V1900" si="6208">-1/($T$8*$B1900)</f>
        <v>-0.23010661764705875</v>
      </c>
      <c r="X1900" s="37">
        <f t="shared" ref="X1900" si="6209">N1900*S1900+P1900*S1903-O1900*T1900-Q1900*T1903</f>
        <v>0.97644033314951684</v>
      </c>
      <c r="Y1900" s="41">
        <f t="shared" ref="Y1900" si="6210">(N1900*T1900+O1900*S1900+P1900*T1903+Q1900*S1903)</f>
        <v>0</v>
      </c>
      <c r="Z1900" s="39">
        <f t="shared" ref="Z1900" si="6211">N1900*U1900+P1900*U1903-O1900*V1900-Q1900*V1903</f>
        <v>0</v>
      </c>
      <c r="AA1900" s="40">
        <f t="shared" ref="AA1900" si="6212">(N1900*V1900+O1900*U1900+P1900*V1903+Q1900*U1903)</f>
        <v>-0.34218170592461428</v>
      </c>
      <c r="AB1900" s="8"/>
      <c r="AC1900" s="37">
        <v>1</v>
      </c>
      <c r="AD1900" s="38">
        <v>0</v>
      </c>
      <c r="AE1900" s="39">
        <v>0</v>
      </c>
      <c r="AF1900" s="40">
        <v>0</v>
      </c>
      <c r="AH1900" s="37">
        <f>X1900*AC1900+Z1900*AC1903-Y1900*AD1900-AA1900*AD1903</f>
        <v>0.9256194307043345</v>
      </c>
      <c r="AI1900" s="41">
        <f>(X1900*AD1900+Y1900*AC1900+Z1900*AD1903+AA1900*AC1903)</f>
        <v>0</v>
      </c>
      <c r="AJ1900" s="39">
        <f>X1900*AE1900+Z1900*AE1903-Y1900*AF1900-AA1900*AF1903</f>
        <v>0</v>
      </c>
      <c r="AK1900" s="40">
        <f>(X1900*AF1900+Y1900*AE1900+Z1900*AF1903+AA1900*AE1903)</f>
        <v>-0.34218170592461428</v>
      </c>
      <c r="AL1900" s="8"/>
      <c r="AM1900" s="43">
        <f t="shared" ref="AM1900" si="6213">20*LOG((2*$AH$8)/(($AH$8*AH1900+AJ1900+$AH$8*AH1903+AJ1903)^2+($AH$8*AI1900+AK1900+$AH$8*AI1903+AK1903)^2)^0.5)</f>
        <v>-8.6584415888031076E-4</v>
      </c>
      <c r="AO1900" s="148">
        <f t="shared" ref="AO1900" si="6214">((AH1900^2+AI1900^2)/(AH1903^2+AI1903^2))^0.5</f>
        <v>2.7050529467910636</v>
      </c>
      <c r="AP1900" s="4"/>
      <c r="AQ1900" s="44"/>
      <c r="AR1900" s="44"/>
      <c r="AS1900" s="44"/>
      <c r="AT1900" s="44"/>
    </row>
    <row r="1901" spans="2:46" ht="18.649999999999999" customHeight="1" thickBot="1">
      <c r="D1901" s="45"/>
      <c r="G1901" s="46"/>
      <c r="I1901" s="45"/>
      <c r="L1901" s="46"/>
      <c r="N1901" s="45"/>
      <c r="Q1901" s="46"/>
      <c r="S1901" s="45"/>
      <c r="V1901" s="46"/>
      <c r="X1901" s="45"/>
      <c r="AA1901" s="46"/>
      <c r="AC1901" s="45"/>
      <c r="AF1901" s="46"/>
      <c r="AH1901" s="45"/>
      <c r="AK1901" s="46"/>
      <c r="AO1901" s="149"/>
      <c r="AP1901" s="149"/>
      <c r="AQ1901" s="44"/>
      <c r="AR1901" s="44"/>
      <c r="AS1901" s="44"/>
      <c r="AT1901" s="44"/>
    </row>
    <row r="1902" spans="2:46" ht="18.649999999999999" customHeight="1" thickBot="1">
      <c r="D1902" s="227" t="s">
        <v>70</v>
      </c>
      <c r="E1902" s="228"/>
      <c r="F1902" s="229" t="s">
        <v>71</v>
      </c>
      <c r="G1902" s="230"/>
      <c r="H1902" s="203"/>
      <c r="I1902" s="231" t="s">
        <v>15</v>
      </c>
      <c r="J1902" s="232"/>
      <c r="K1902" s="233" t="s">
        <v>16</v>
      </c>
      <c r="L1902" s="234"/>
      <c r="M1902" s="30"/>
      <c r="N1902" s="231" t="s">
        <v>72</v>
      </c>
      <c r="O1902" s="232"/>
      <c r="P1902" s="233" t="s">
        <v>73</v>
      </c>
      <c r="Q1902" s="234"/>
      <c r="R1902" s="30"/>
      <c r="S1902" s="227" t="s">
        <v>74</v>
      </c>
      <c r="T1902" s="228"/>
      <c r="U1902" s="229" t="s">
        <v>75</v>
      </c>
      <c r="V1902" s="230"/>
      <c r="W1902" s="8"/>
      <c r="X1902" s="231" t="s">
        <v>76</v>
      </c>
      <c r="Y1902" s="232"/>
      <c r="Z1902" s="233" t="s">
        <v>77</v>
      </c>
      <c r="AA1902" s="234"/>
      <c r="AB1902" s="8"/>
      <c r="AC1902" s="231" t="s">
        <v>78</v>
      </c>
      <c r="AD1902" s="232"/>
      <c r="AE1902" s="233" t="s">
        <v>17</v>
      </c>
      <c r="AF1902" s="234"/>
      <c r="AG1902" s="8"/>
      <c r="AH1902" s="231" t="s">
        <v>79</v>
      </c>
      <c r="AI1902" s="232"/>
      <c r="AJ1902" s="233" t="s">
        <v>80</v>
      </c>
      <c r="AK1902" s="234"/>
      <c r="AL1902" s="8"/>
      <c r="AM1902" s="52" t="s">
        <v>84</v>
      </c>
      <c r="AO1902" s="150" t="s">
        <v>85</v>
      </c>
      <c r="AP1902" s="149"/>
      <c r="AQ1902" s="44"/>
      <c r="AR1902" s="44"/>
      <c r="AS1902" s="44"/>
      <c r="AT1902" s="44"/>
    </row>
    <row r="1903" spans="2:46" ht="18.649999999999999" customHeight="1" thickTop="1" thickBot="1">
      <c r="D1903" s="37">
        <v>0</v>
      </c>
      <c r="E1903" s="41">
        <v>0</v>
      </c>
      <c r="F1903" s="39">
        <v>1</v>
      </c>
      <c r="G1903" s="40">
        <v>0</v>
      </c>
      <c r="I1903" s="37">
        <v>0</v>
      </c>
      <c r="J1903" s="41">
        <f t="shared" ref="J1903" si="6215">IF(0=(1-$J$8*$K$8*$B1900^2),10^14,$B1900*$K$8/(1-$J$8*$K$8*$B1900^2))</f>
        <v>-0.20051407689012202</v>
      </c>
      <c r="K1903" s="39">
        <v>1</v>
      </c>
      <c r="L1903" s="40">
        <v>0</v>
      </c>
      <c r="N1903" s="37">
        <f t="shared" ref="N1903" si="6216">D1903*I1900+F1903*I1903-E1903*J1900-G1903*J1903</f>
        <v>0</v>
      </c>
      <c r="O1903" s="41">
        <f t="shared" ref="O1903" si="6217">(D1903*J1900+E1903*I1900+F1903*J1903+G1903*I1903)</f>
        <v>-0.20051407689012202</v>
      </c>
      <c r="P1903" s="39">
        <f t="shared" ref="P1903" si="6218">D1903*K1900+F1903*K1903-E1903*L1900-G1903*L1903</f>
        <v>1</v>
      </c>
      <c r="Q1903" s="40">
        <f t="shared" ref="Q1903" si="6219">(D1903*L1900+E1903*K1900+F1903*L1903+G1903*K1903)</f>
        <v>0</v>
      </c>
      <c r="S1903" s="37">
        <v>0</v>
      </c>
      <c r="T1903" s="41">
        <v>0</v>
      </c>
      <c r="U1903" s="39">
        <v>1</v>
      </c>
      <c r="V1903" s="40">
        <v>0</v>
      </c>
      <c r="X1903" s="37">
        <f t="shared" ref="X1903" si="6220">N1903*S1900+P1903*S1903-O1903*T1900-Q1903*T1903</f>
        <v>0</v>
      </c>
      <c r="Y1903" s="41">
        <f t="shared" ref="Y1903" si="6221">(N1903*T1900+O1903*S1900+P1903*T1903+Q1903*S1903)</f>
        <v>-0.20051407689012202</v>
      </c>
      <c r="Z1903" s="39">
        <f t="shared" ref="Z1903" si="6222">N1903*U1900+P1903*U1903-O1903*V1900-Q1903*V1903</f>
        <v>0.95386038397619177</v>
      </c>
      <c r="AA1903" s="40">
        <f t="shared" ref="AA1903" si="6223">(N1903*V1900+O1903*U1900+P1903*V1903+Q1903*U1903)</f>
        <v>0</v>
      </c>
      <c r="AB1903" s="8"/>
      <c r="AC1903" s="37">
        <v>0</v>
      </c>
      <c r="AD1903" s="40">
        <f>-1/($AD$8*$B1900)</f>
        <v>-0.14852022058823527</v>
      </c>
      <c r="AE1903" s="39">
        <v>1</v>
      </c>
      <c r="AF1903" s="40">
        <v>0</v>
      </c>
      <c r="AH1903" s="37">
        <f>X1903*AC1900+Z1903*AC1903-Y1903*AD1900-AA1903*AD1903</f>
        <v>0</v>
      </c>
      <c r="AI1903" s="41">
        <f>(X1903*AD1900+Y1903*AC1900+Z1903*AD1903+AA1903*AC1903)</f>
        <v>-0.34218163152864478</v>
      </c>
      <c r="AJ1903" s="39">
        <f>X1903*AE1900+Z1903*AE1903-Y1903*AF1900-AA1903*AF1903</f>
        <v>0.95386038397619177</v>
      </c>
      <c r="AK1903" s="40">
        <f>(X1903*AF1900+Y1903*AE1900+Z1903*AF1903+AA1903*AE1903)</f>
        <v>0</v>
      </c>
      <c r="AL1903" s="8"/>
      <c r="AM1903" s="54">
        <f t="shared" ref="AM1903" si="6224">(180/PI())*ATAN(-1*(($AH1891*AI1900+AK1900+$AH$8*AI1903+AK1903)/($AH$8*AH1900+AJ1900+$AH$8*AH1903+AJ1903)))</f>
        <v>20.007769179134296</v>
      </c>
      <c r="AO1903" s="151">
        <f t="shared" ref="AO1903" si="6225">20*LOG(((($AH$8*AH1900+AJ1900-$AH$8*AH1903-AJ1903)^2+($AH$8*AI1900+AK1900-$AH$8*AI1903-AK1903)^2)/(($AH$8*AH1900+AJ1900+$AH$8*AH1903+AJ1903)^2+($AH$8*AI1900+AK1900+$AH$8*AI1903+AK1903)^2))^0.5)</f>
        <v>-37.003878713127484</v>
      </c>
      <c r="AP1903" s="149"/>
      <c r="AQ1903" s="44"/>
      <c r="AR1903" s="44"/>
      <c r="AS1903" s="44"/>
      <c r="AT1903" s="44"/>
    </row>
    <row r="1904" spans="2:46" ht="18.649999999999999" customHeight="1">
      <c r="AO1904" s="48"/>
    </row>
    <row r="1905" spans="2:46" ht="18.649999999999999" customHeight="1" thickBot="1">
      <c r="E1905" s="29" t="s">
        <v>9</v>
      </c>
      <c r="J1905" s="29" t="s">
        <v>10</v>
      </c>
      <c r="O1905" s="29" t="s">
        <v>11</v>
      </c>
      <c r="T1905" s="29" t="s">
        <v>12</v>
      </c>
      <c r="Y1905" s="29" t="s">
        <v>13</v>
      </c>
      <c r="AD1905" s="29" t="s">
        <v>12</v>
      </c>
      <c r="AI1905" s="29" t="s">
        <v>81</v>
      </c>
    </row>
    <row r="1906" spans="2:46" ht="18.649999999999999" customHeight="1" thickBot="1">
      <c r="B1906" s="28"/>
      <c r="D1906" s="227" t="s">
        <v>70</v>
      </c>
      <c r="E1906" s="228"/>
      <c r="F1906" s="229" t="s">
        <v>71</v>
      </c>
      <c r="G1906" s="230"/>
      <c r="H1906" s="203"/>
      <c r="I1906" s="231" t="s">
        <v>15</v>
      </c>
      <c r="J1906" s="232"/>
      <c r="K1906" s="233" t="s">
        <v>16</v>
      </c>
      <c r="L1906" s="234"/>
      <c r="M1906" s="30"/>
      <c r="N1906" s="231" t="s">
        <v>72</v>
      </c>
      <c r="O1906" s="232"/>
      <c r="P1906" s="233" t="s">
        <v>73</v>
      </c>
      <c r="Q1906" s="234"/>
      <c r="R1906" s="30"/>
      <c r="S1906" s="227" t="s">
        <v>74</v>
      </c>
      <c r="T1906" s="228"/>
      <c r="U1906" s="229" t="s">
        <v>75</v>
      </c>
      <c r="V1906" s="230"/>
      <c r="W1906" s="8"/>
      <c r="X1906" s="231" t="s">
        <v>76</v>
      </c>
      <c r="Y1906" s="232"/>
      <c r="Z1906" s="233" t="s">
        <v>77</v>
      </c>
      <c r="AA1906" s="234"/>
      <c r="AB1906" s="8"/>
      <c r="AC1906" s="231" t="s">
        <v>78</v>
      </c>
      <c r="AD1906" s="232"/>
      <c r="AE1906" s="233" t="s">
        <v>17</v>
      </c>
      <c r="AF1906" s="234"/>
      <c r="AG1906" s="8"/>
      <c r="AH1906" s="231" t="s">
        <v>79</v>
      </c>
      <c r="AI1906" s="232"/>
      <c r="AJ1906" s="233" t="s">
        <v>80</v>
      </c>
      <c r="AK1906" s="234"/>
      <c r="AL1906" s="8"/>
      <c r="AM1906" s="35" t="s">
        <v>82</v>
      </c>
      <c r="AO1906" s="147" t="s">
        <v>83</v>
      </c>
      <c r="AP1906" s="4"/>
      <c r="AQ1906" s="44"/>
      <c r="AR1906" s="44"/>
      <c r="AS1906" s="44"/>
      <c r="AT1906" s="44"/>
    </row>
    <row r="1907" spans="2:46" ht="18.649999999999999" customHeight="1" thickTop="1" thickBot="1">
      <c r="B1907" s="55">
        <v>5.46</v>
      </c>
      <c r="D1907" s="37">
        <v>1</v>
      </c>
      <c r="E1907" s="38">
        <v>0</v>
      </c>
      <c r="F1907" s="39">
        <v>0</v>
      </c>
      <c r="G1907" s="40">
        <f t="shared" ref="G1907" si="6226">-1/($E$8*$B1907)</f>
        <v>-0.11706593406593406</v>
      </c>
      <c r="I1907" s="37">
        <v>1</v>
      </c>
      <c r="J1907" s="41">
        <v>0</v>
      </c>
      <c r="K1907" s="39">
        <v>0</v>
      </c>
      <c r="L1907" s="40">
        <v>0</v>
      </c>
      <c r="N1907" s="37">
        <f t="shared" ref="N1907" si="6227">D1907*I1907+F1907*I1910-E1907*J1907-G1907*J1910</f>
        <v>0.97661384487179004</v>
      </c>
      <c r="O1907" s="41">
        <f t="shared" ref="O1907" si="6228">(D1907*J1907+E1907*I1907+F1907*J1910+G1907*I1910)</f>
        <v>0</v>
      </c>
      <c r="P1907" s="39">
        <f t="shared" ref="P1907" si="6229">D1907*K1907+F1907*K1910-E1907*L1907-G1907*L1910</f>
        <v>0</v>
      </c>
      <c r="Q1907" s="40">
        <f t="shared" ref="Q1907" si="6230">(D1907*L1907+E1907*K1907+F1907*L1910+G1907*K1910)</f>
        <v>-0.11706593406593406</v>
      </c>
      <c r="S1907" s="37">
        <v>1</v>
      </c>
      <c r="T1907" s="38">
        <v>0</v>
      </c>
      <c r="U1907" s="39">
        <v>0</v>
      </c>
      <c r="V1907" s="40">
        <f t="shared" ref="V1907" si="6231">-1/($T$8*$B1907)</f>
        <v>-0.22926373626373625</v>
      </c>
      <c r="X1907" s="37">
        <f t="shared" ref="X1907" si="6232">N1907*S1907+P1907*S1910-O1907*T1907-Q1907*T1910</f>
        <v>0.97661384487179004</v>
      </c>
      <c r="Y1907" s="41">
        <f t="shared" ref="Y1907" si="6233">(N1907*T1907+O1907*S1907+P1907*T1910+Q1907*S1910)</f>
        <v>0</v>
      </c>
      <c r="Z1907" s="39">
        <f t="shared" ref="Z1907" si="6234">N1907*U1907+P1907*U1910-O1907*V1907-Q1907*V1910</f>
        <v>0</v>
      </c>
      <c r="AA1907" s="40">
        <f t="shared" ref="AA1907" si="6235">(N1907*V1907+O1907*U1907+P1907*V1910+Q1907*U1910)</f>
        <v>-0.34096807302813353</v>
      </c>
      <c r="AB1907" s="8"/>
      <c r="AC1907" s="37">
        <v>1</v>
      </c>
      <c r="AD1907" s="38">
        <v>0</v>
      </c>
      <c r="AE1907" s="39">
        <v>0</v>
      </c>
      <c r="AF1907" s="40">
        <v>0</v>
      </c>
      <c r="AH1907" s="37">
        <f>X1907*AC1907+Z1907*AC1910-Y1907*AD1907-AA1907*AD1910</f>
        <v>0.92615868835107928</v>
      </c>
      <c r="AI1907" s="41">
        <f>(X1907*AD1907+Y1907*AC1907+Z1907*AD1910+AA1907*AC1910)</f>
        <v>0</v>
      </c>
      <c r="AJ1907" s="39">
        <f>X1907*AE1907+Z1907*AE1910-Y1907*AF1907-AA1907*AF1910</f>
        <v>0</v>
      </c>
      <c r="AK1907" s="40">
        <f>(X1907*AF1907+Y1907*AE1907+Z1907*AF1910+AA1907*AE1910)</f>
        <v>-0.34096807302813353</v>
      </c>
      <c r="AL1907" s="8"/>
      <c r="AM1907" s="43">
        <f t="shared" ref="AM1907" si="6236">20*LOG((2*$AH$8)/(($AH$8*AH1907+AJ1907+$AH$8*AH1910+AJ1910)^2+($AH$8*AI1907+AK1907+$AH$8*AI1910+AK1910)^2)^0.5)</f>
        <v>-8.536586246361401E-4</v>
      </c>
      <c r="AO1907" s="148">
        <f t="shared" ref="AO1907" si="6237">((AH1907^2+AI1907^2)/(AH1910^2+AI1910^2))^0.5</f>
        <v>2.7162627866645832</v>
      </c>
      <c r="AP1907" s="4"/>
      <c r="AQ1907" s="44"/>
      <c r="AR1907" s="44"/>
      <c r="AS1907" s="44"/>
      <c r="AT1907" s="44"/>
    </row>
    <row r="1908" spans="2:46" ht="18.649999999999999" customHeight="1" thickBot="1">
      <c r="D1908" s="45"/>
      <c r="G1908" s="46"/>
      <c r="I1908" s="45"/>
      <c r="L1908" s="46"/>
      <c r="N1908" s="45"/>
      <c r="Q1908" s="46"/>
      <c r="S1908" s="45"/>
      <c r="V1908" s="46"/>
      <c r="X1908" s="45"/>
      <c r="AA1908" s="46"/>
      <c r="AC1908" s="45"/>
      <c r="AF1908" s="46"/>
      <c r="AH1908" s="45"/>
      <c r="AK1908" s="46"/>
      <c r="AO1908" s="149"/>
      <c r="AP1908" s="149"/>
      <c r="AQ1908" s="44"/>
      <c r="AR1908" s="44"/>
      <c r="AS1908" s="44"/>
      <c r="AT1908" s="44"/>
    </row>
    <row r="1909" spans="2:46" ht="18.649999999999999" customHeight="1" thickBot="1">
      <c r="D1909" s="227" t="s">
        <v>70</v>
      </c>
      <c r="E1909" s="228"/>
      <c r="F1909" s="229" t="s">
        <v>71</v>
      </c>
      <c r="G1909" s="230"/>
      <c r="H1909" s="203"/>
      <c r="I1909" s="231" t="s">
        <v>15</v>
      </c>
      <c r="J1909" s="232"/>
      <c r="K1909" s="233" t="s">
        <v>16</v>
      </c>
      <c r="L1909" s="234"/>
      <c r="M1909" s="30"/>
      <c r="N1909" s="231" t="s">
        <v>72</v>
      </c>
      <c r="O1909" s="232"/>
      <c r="P1909" s="233" t="s">
        <v>73</v>
      </c>
      <c r="Q1909" s="234"/>
      <c r="R1909" s="30"/>
      <c r="S1909" s="227" t="s">
        <v>74</v>
      </c>
      <c r="T1909" s="228"/>
      <c r="U1909" s="229" t="s">
        <v>75</v>
      </c>
      <c r="V1909" s="230"/>
      <c r="W1909" s="8"/>
      <c r="X1909" s="231" t="s">
        <v>76</v>
      </c>
      <c r="Y1909" s="232"/>
      <c r="Z1909" s="233" t="s">
        <v>77</v>
      </c>
      <c r="AA1909" s="234"/>
      <c r="AB1909" s="8"/>
      <c r="AC1909" s="231" t="s">
        <v>78</v>
      </c>
      <c r="AD1909" s="232"/>
      <c r="AE1909" s="233" t="s">
        <v>17</v>
      </c>
      <c r="AF1909" s="234"/>
      <c r="AG1909" s="8"/>
      <c r="AH1909" s="231" t="s">
        <v>79</v>
      </c>
      <c r="AI1909" s="232"/>
      <c r="AJ1909" s="233" t="s">
        <v>80</v>
      </c>
      <c r="AK1909" s="234"/>
      <c r="AL1909" s="8"/>
      <c r="AM1909" s="52" t="s">
        <v>84</v>
      </c>
      <c r="AO1909" s="150" t="s">
        <v>85</v>
      </c>
      <c r="AP1909" s="149"/>
      <c r="AQ1909" s="44"/>
      <c r="AR1909" s="44"/>
      <c r="AS1909" s="44"/>
      <c r="AT1909" s="44"/>
    </row>
    <row r="1910" spans="2:46" ht="18.649999999999999" customHeight="1" thickTop="1" thickBot="1">
      <c r="D1910" s="37">
        <v>0</v>
      </c>
      <c r="E1910" s="41">
        <v>0</v>
      </c>
      <c r="F1910" s="39">
        <v>1</v>
      </c>
      <c r="G1910" s="40">
        <v>0</v>
      </c>
      <c r="I1910" s="37">
        <v>0</v>
      </c>
      <c r="J1910" s="41">
        <f t="shared" ref="J1910" si="6238">IF(0=(1-$J$8*$K$8*$B1907^2),10^14,$B1907*$K$8/(1-$J$8*$K$8*$B1907^2))</f>
        <v>-0.19976909008421204</v>
      </c>
      <c r="K1910" s="39">
        <v>1</v>
      </c>
      <c r="L1910" s="40">
        <v>0</v>
      </c>
      <c r="N1910" s="37">
        <f t="shared" ref="N1910" si="6239">D1910*I1907+F1910*I1910-E1910*J1907-G1910*J1910</f>
        <v>0</v>
      </c>
      <c r="O1910" s="41">
        <f t="shared" ref="O1910" si="6240">(D1910*J1907+E1910*I1907+F1910*J1910+G1910*I1910)</f>
        <v>-0.19976909008421204</v>
      </c>
      <c r="P1910" s="39">
        <f t="shared" ref="P1910" si="6241">D1910*K1907+F1910*K1910-E1910*L1907-G1910*L1910</f>
        <v>1</v>
      </c>
      <c r="Q1910" s="40">
        <f t="shared" ref="Q1910" si="6242">(D1910*L1907+E1910*K1907+F1910*L1910+G1910*K1910)</f>
        <v>0</v>
      </c>
      <c r="S1910" s="37">
        <v>0</v>
      </c>
      <c r="T1910" s="41">
        <v>0</v>
      </c>
      <c r="U1910" s="39">
        <v>1</v>
      </c>
      <c r="V1910" s="40">
        <v>0</v>
      </c>
      <c r="X1910" s="37">
        <f t="shared" ref="X1910" si="6243">N1910*S1907+P1910*S1910-O1910*T1907-Q1910*T1910</f>
        <v>0</v>
      </c>
      <c r="Y1910" s="41">
        <f t="shared" ref="Y1910" si="6244">(N1910*T1907+O1910*S1907+P1910*T1910+Q1910*S1910)</f>
        <v>-0.19976909008421204</v>
      </c>
      <c r="Z1910" s="39">
        <f t="shared" ref="Z1910" si="6245">N1910*U1907+P1910*U1910-O1910*V1907-Q1910*V1910</f>
        <v>0.95420019201728667</v>
      </c>
      <c r="AA1910" s="40">
        <f t="shared" ref="AA1910" si="6246">(N1910*V1907+O1910*U1907+P1910*V1910+Q1910*U1910)</f>
        <v>0</v>
      </c>
      <c r="AB1910" s="8"/>
      <c r="AC1910" s="37">
        <v>0</v>
      </c>
      <c r="AD1910" s="40">
        <f>-1/($AD$8*$B1907)</f>
        <v>-0.14797619047619046</v>
      </c>
      <c r="AE1910" s="39">
        <v>1</v>
      </c>
      <c r="AF1910" s="40">
        <v>0</v>
      </c>
      <c r="AH1910" s="37">
        <f>X1910*AC1907+Z1910*AC1910-Y1910*AD1907-AA1910*AD1910</f>
        <v>0</v>
      </c>
      <c r="AI1910" s="41">
        <f>(X1910*AD1907+Y1910*AC1907+Z1910*AD1910+AA1910*AC1910)</f>
        <v>-0.34096799945057954</v>
      </c>
      <c r="AJ1910" s="39">
        <f>X1910*AE1907+Z1910*AE1910-Y1910*AF1907-AA1910*AF1910</f>
        <v>0.95420019201728667</v>
      </c>
      <c r="AK1910" s="40">
        <f>(X1910*AF1907+Y1910*AE1907+Z1910*AF1910+AA1910*AE1910)</f>
        <v>0</v>
      </c>
      <c r="AL1910" s="8"/>
      <c r="AM1910" s="54">
        <f t="shared" ref="AM1910" si="6247">(180/PI())*ATAN(-1*(($AH1898*AI1907+AK1907+$AH$8*AI1910+AK1910)/($AH$8*AH1907+AJ1907+$AH$8*AH1910+AJ1910)))</f>
        <v>19.933820736893075</v>
      </c>
      <c r="AO1910" s="151">
        <f t="shared" ref="AO1910" si="6248">20*LOG(((($AH$8*AH1907+AJ1907-$AH$8*AH1910-AJ1910)^2+($AH$8*AI1907+AK1907-$AH$8*AI1910-AK1910)^2)/(($AH$8*AH1907+AJ1907+$AH$8*AH1910+AJ1910)^2+($AH$8*AI1907+AK1907+$AH$8*AI1910+AK1910)^2))^0.5)</f>
        <v>-37.065427611069389</v>
      </c>
      <c r="AP1910" s="149"/>
      <c r="AQ1910" s="44"/>
      <c r="AR1910" s="44"/>
      <c r="AS1910" s="44"/>
      <c r="AT1910" s="44"/>
    </row>
    <row r="1911" spans="2:46" ht="18.649999999999999" customHeight="1">
      <c r="AO1911" s="48"/>
    </row>
    <row r="1912" spans="2:46" ht="18.649999999999999" customHeight="1" thickBot="1">
      <c r="E1912" s="29" t="s">
        <v>9</v>
      </c>
      <c r="J1912" s="29" t="s">
        <v>10</v>
      </c>
      <c r="O1912" s="29" t="s">
        <v>11</v>
      </c>
      <c r="T1912" s="29" t="s">
        <v>12</v>
      </c>
      <c r="Y1912" s="29" t="s">
        <v>13</v>
      </c>
      <c r="AD1912" s="29" t="s">
        <v>12</v>
      </c>
      <c r="AI1912" s="29" t="s">
        <v>81</v>
      </c>
    </row>
    <row r="1913" spans="2:46" ht="18.649999999999999" customHeight="1" thickBot="1">
      <c r="B1913" s="28"/>
      <c r="D1913" s="227" t="s">
        <v>70</v>
      </c>
      <c r="E1913" s="228"/>
      <c r="F1913" s="229" t="s">
        <v>71</v>
      </c>
      <c r="G1913" s="230"/>
      <c r="H1913" s="203"/>
      <c r="I1913" s="231" t="s">
        <v>15</v>
      </c>
      <c r="J1913" s="232"/>
      <c r="K1913" s="233" t="s">
        <v>16</v>
      </c>
      <c r="L1913" s="234"/>
      <c r="M1913" s="30"/>
      <c r="N1913" s="231" t="s">
        <v>72</v>
      </c>
      <c r="O1913" s="232"/>
      <c r="P1913" s="233" t="s">
        <v>73</v>
      </c>
      <c r="Q1913" s="234"/>
      <c r="R1913" s="30"/>
      <c r="S1913" s="227" t="s">
        <v>74</v>
      </c>
      <c r="T1913" s="228"/>
      <c r="U1913" s="229" t="s">
        <v>75</v>
      </c>
      <c r="V1913" s="230"/>
      <c r="W1913" s="8"/>
      <c r="X1913" s="231" t="s">
        <v>76</v>
      </c>
      <c r="Y1913" s="232"/>
      <c r="Z1913" s="233" t="s">
        <v>77</v>
      </c>
      <c r="AA1913" s="234"/>
      <c r="AB1913" s="8"/>
      <c r="AC1913" s="231" t="s">
        <v>78</v>
      </c>
      <c r="AD1913" s="232"/>
      <c r="AE1913" s="233" t="s">
        <v>17</v>
      </c>
      <c r="AF1913" s="234"/>
      <c r="AG1913" s="8"/>
      <c r="AH1913" s="231" t="s">
        <v>79</v>
      </c>
      <c r="AI1913" s="232"/>
      <c r="AJ1913" s="233" t="s">
        <v>80</v>
      </c>
      <c r="AK1913" s="234"/>
      <c r="AL1913" s="8"/>
      <c r="AM1913" s="35" t="s">
        <v>82</v>
      </c>
      <c r="AO1913" s="147" t="s">
        <v>83</v>
      </c>
      <c r="AP1913" s="4"/>
      <c r="AQ1913" s="44"/>
      <c r="AR1913" s="44"/>
      <c r="AS1913" s="44"/>
      <c r="AT1913" s="44"/>
    </row>
    <row r="1914" spans="2:46" ht="18.649999999999999" customHeight="1" thickTop="1" thickBot="1">
      <c r="B1914" s="55">
        <v>5.48</v>
      </c>
      <c r="D1914" s="37">
        <v>1</v>
      </c>
      <c r="E1914" s="38">
        <v>0</v>
      </c>
      <c r="F1914" s="39">
        <v>0</v>
      </c>
      <c r="G1914" s="40">
        <f t="shared" ref="G1914" si="6249">-1/($E$8*$B1914)</f>
        <v>-0.11663868613138682</v>
      </c>
      <c r="I1914" s="37">
        <v>1</v>
      </c>
      <c r="J1914" s="41">
        <v>0</v>
      </c>
      <c r="K1914" s="39">
        <v>0</v>
      </c>
      <c r="L1914" s="40">
        <v>0</v>
      </c>
      <c r="N1914" s="37">
        <f t="shared" ref="N1914" si="6250">D1914*I1914+F1914*I1917-E1914*J1914-G1914*J1917</f>
        <v>0.97678544235439224</v>
      </c>
      <c r="O1914" s="41">
        <f t="shared" ref="O1914" si="6251">(D1914*J1914+E1914*I1914+F1914*J1917+G1914*I1917)</f>
        <v>0</v>
      </c>
      <c r="P1914" s="39">
        <f t="shared" ref="P1914" si="6252">D1914*K1914+F1914*K1917-E1914*L1914-G1914*L1917</f>
        <v>0</v>
      </c>
      <c r="Q1914" s="40">
        <f t="shared" ref="Q1914" si="6253">(D1914*L1914+E1914*K1914+F1914*L1917+G1914*K1917)</f>
        <v>-0.11663868613138682</v>
      </c>
      <c r="S1914" s="37">
        <v>1</v>
      </c>
      <c r="T1914" s="38">
        <v>0</v>
      </c>
      <c r="U1914" s="39">
        <v>0</v>
      </c>
      <c r="V1914" s="40">
        <f t="shared" ref="V1914" si="6254">-1/($T$8*$B1914)</f>
        <v>-0.22842700729927004</v>
      </c>
      <c r="X1914" s="37">
        <f t="shared" ref="X1914" si="6255">N1914*S1914+P1914*S1917-O1914*T1914-Q1914*T1917</f>
        <v>0.97678544235439224</v>
      </c>
      <c r="Y1914" s="41">
        <f t="shared" ref="Y1914" si="6256">(N1914*T1914+O1914*S1914+P1914*T1917+Q1914*S1917)</f>
        <v>0</v>
      </c>
      <c r="Z1914" s="39">
        <f t="shared" ref="Z1914" si="6257">N1914*U1914+P1914*U1917-O1914*V1914-Q1914*V1917</f>
        <v>0</v>
      </c>
      <c r="AA1914" s="40">
        <f t="shared" ref="AA1914" si="6258">(N1914*V1914+O1914*U1914+P1914*V1917+Q1914*U1917)</f>
        <v>-0.33976286150189428</v>
      </c>
      <c r="AB1914" s="8"/>
      <c r="AC1914" s="37">
        <v>1</v>
      </c>
      <c r="AD1914" s="38">
        <v>0</v>
      </c>
      <c r="AE1914" s="39">
        <v>0</v>
      </c>
      <c r="AF1914" s="40">
        <v>0</v>
      </c>
      <c r="AH1914" s="37">
        <f>X1914*AC1914+Z1914*AC1917-Y1914*AD1914-AA1914*AD1917</f>
        <v>0.92669212046562299</v>
      </c>
      <c r="AI1914" s="41">
        <f>(X1914*AD1914+Y1914*AC1914+Z1914*AD1917+AA1914*AC1917)</f>
        <v>0</v>
      </c>
      <c r="AJ1914" s="39">
        <f>X1914*AE1914+Z1914*AE1917-Y1914*AF1914-AA1914*AF1917</f>
        <v>0</v>
      </c>
      <c r="AK1914" s="40">
        <f>(X1914*AF1914+Y1914*AE1914+Z1914*AF1917+AA1914*AE1917)</f>
        <v>-0.33976286150189428</v>
      </c>
      <c r="AL1914" s="8"/>
      <c r="AM1914" s="43">
        <f t="shared" ref="AM1914" si="6259">20*LOG((2*$AH$8)/(($AH$8*AH1914+AJ1914+$AH$8*AH1917+AJ1917)^2+($AH$8*AI1914+AK1914+$AH$8*AI1917+AK1917)^2)^0.5)</f>
        <v>-8.4168495227288152E-4</v>
      </c>
      <c r="AO1914" s="148">
        <f t="shared" ref="AO1914" si="6260">((AH1914^2+AI1914^2)/(AH1917^2+AI1917^2))^0.5</f>
        <v>2.7274679605950252</v>
      </c>
      <c r="AP1914" s="4"/>
      <c r="AQ1914" s="44"/>
      <c r="AR1914" s="44"/>
      <c r="AS1914" s="44"/>
      <c r="AT1914" s="44"/>
    </row>
    <row r="1915" spans="2:46" ht="18.649999999999999" customHeight="1" thickBot="1">
      <c r="D1915" s="45"/>
      <c r="G1915" s="46"/>
      <c r="I1915" s="45"/>
      <c r="L1915" s="46"/>
      <c r="N1915" s="45"/>
      <c r="Q1915" s="46"/>
      <c r="S1915" s="45"/>
      <c r="V1915" s="46"/>
      <c r="X1915" s="45"/>
      <c r="AA1915" s="46"/>
      <c r="AC1915" s="45"/>
      <c r="AF1915" s="46"/>
      <c r="AH1915" s="45"/>
      <c r="AK1915" s="46"/>
      <c r="AO1915" s="149"/>
      <c r="AP1915" s="149"/>
      <c r="AQ1915" s="44"/>
      <c r="AR1915" s="44"/>
      <c r="AS1915" s="44"/>
      <c r="AT1915" s="44"/>
    </row>
    <row r="1916" spans="2:46" ht="18.649999999999999" customHeight="1" thickBot="1">
      <c r="D1916" s="227" t="s">
        <v>70</v>
      </c>
      <c r="E1916" s="228"/>
      <c r="F1916" s="229" t="s">
        <v>71</v>
      </c>
      <c r="G1916" s="230"/>
      <c r="H1916" s="203"/>
      <c r="I1916" s="231" t="s">
        <v>15</v>
      </c>
      <c r="J1916" s="232"/>
      <c r="K1916" s="233" t="s">
        <v>16</v>
      </c>
      <c r="L1916" s="234"/>
      <c r="M1916" s="30"/>
      <c r="N1916" s="231" t="s">
        <v>72</v>
      </c>
      <c r="O1916" s="232"/>
      <c r="P1916" s="233" t="s">
        <v>73</v>
      </c>
      <c r="Q1916" s="234"/>
      <c r="R1916" s="30"/>
      <c r="S1916" s="227" t="s">
        <v>74</v>
      </c>
      <c r="T1916" s="228"/>
      <c r="U1916" s="229" t="s">
        <v>75</v>
      </c>
      <c r="V1916" s="230"/>
      <c r="W1916" s="8"/>
      <c r="X1916" s="231" t="s">
        <v>76</v>
      </c>
      <c r="Y1916" s="232"/>
      <c r="Z1916" s="233" t="s">
        <v>77</v>
      </c>
      <c r="AA1916" s="234"/>
      <c r="AB1916" s="8"/>
      <c r="AC1916" s="231" t="s">
        <v>78</v>
      </c>
      <c r="AD1916" s="232"/>
      <c r="AE1916" s="233" t="s">
        <v>17</v>
      </c>
      <c r="AF1916" s="234"/>
      <c r="AG1916" s="8"/>
      <c r="AH1916" s="231" t="s">
        <v>79</v>
      </c>
      <c r="AI1916" s="232"/>
      <c r="AJ1916" s="233" t="s">
        <v>80</v>
      </c>
      <c r="AK1916" s="234"/>
      <c r="AL1916" s="8"/>
      <c r="AM1916" s="52" t="s">
        <v>84</v>
      </c>
      <c r="AO1916" s="150" t="s">
        <v>85</v>
      </c>
      <c r="AP1916" s="149"/>
      <c r="AQ1916" s="44"/>
      <c r="AR1916" s="44"/>
      <c r="AS1916" s="44"/>
      <c r="AT1916" s="44"/>
    </row>
    <row r="1917" spans="2:46" ht="18.649999999999999" customHeight="1" thickTop="1" thickBot="1">
      <c r="D1917" s="37">
        <v>0</v>
      </c>
      <c r="E1917" s="41">
        <v>0</v>
      </c>
      <c r="F1917" s="39">
        <v>1</v>
      </c>
      <c r="G1917" s="40">
        <v>0</v>
      </c>
      <c r="I1917" s="37">
        <v>0</v>
      </c>
      <c r="J1917" s="41">
        <f t="shared" ref="J1917" si="6261">IF(0=(1-$J$8*$K$8*$B1914^2),10^14,$B1914*$K$8/(1-$J$8*$K$8*$B1914^2))</f>
        <v>-0.19902965658801997</v>
      </c>
      <c r="K1917" s="39">
        <v>1</v>
      </c>
      <c r="L1917" s="40">
        <v>0</v>
      </c>
      <c r="N1917" s="37">
        <f t="shared" ref="N1917" si="6262">D1917*I1914+F1917*I1917-E1917*J1914-G1917*J1917</f>
        <v>0</v>
      </c>
      <c r="O1917" s="41">
        <f t="shared" ref="O1917" si="6263">(D1917*J1914+E1917*I1914+F1917*J1917+G1917*I1917)</f>
        <v>-0.19902965658801997</v>
      </c>
      <c r="P1917" s="39">
        <f t="shared" ref="P1917" si="6264">D1917*K1914+F1917*K1917-E1917*L1914-G1917*L1917</f>
        <v>1</v>
      </c>
      <c r="Q1917" s="40">
        <f t="shared" ref="Q1917" si="6265">(D1917*L1914+E1917*K1914+F1917*L1917+G1917*K1917)</f>
        <v>0</v>
      </c>
      <c r="S1917" s="37">
        <v>0</v>
      </c>
      <c r="T1917" s="41">
        <v>0</v>
      </c>
      <c r="U1917" s="39">
        <v>1</v>
      </c>
      <c r="V1917" s="40">
        <v>0</v>
      </c>
      <c r="X1917" s="37">
        <f t="shared" ref="X1917" si="6266">N1917*S1914+P1917*S1917-O1917*T1914-Q1917*T1917</f>
        <v>0</v>
      </c>
      <c r="Y1917" s="41">
        <f t="shared" ref="Y1917" si="6267">(N1917*T1914+O1917*S1914+P1917*T1917+Q1917*S1917)</f>
        <v>-0.19902965658801997</v>
      </c>
      <c r="Z1917" s="39">
        <f t="shared" ref="Z1917" si="6268">N1917*U1914+P1917*U1917-O1917*V1914-Q1917*V1917</f>
        <v>0.95453625118179719</v>
      </c>
      <c r="AA1917" s="40">
        <f t="shared" ref="AA1917" si="6269">(N1917*V1914+O1917*U1914+P1917*V1917+Q1917*U1917)</f>
        <v>0</v>
      </c>
      <c r="AB1917" s="8"/>
      <c r="AC1917" s="37">
        <v>0</v>
      </c>
      <c r="AD1917" s="40">
        <f>-1/($AD$8*$B1914)</f>
        <v>-0.14743613138686129</v>
      </c>
      <c r="AE1917" s="39">
        <v>1</v>
      </c>
      <c r="AF1917" s="40">
        <v>0</v>
      </c>
      <c r="AH1917" s="37">
        <f>X1917*AC1914+Z1917*AC1917-Y1917*AD1914-AA1917*AD1917</f>
        <v>0</v>
      </c>
      <c r="AI1917" s="41">
        <f>(X1917*AD1914+Y1917*AC1914+Z1917*AD1917+AA1917*AC1917)</f>
        <v>-0.33976278873078147</v>
      </c>
      <c r="AJ1917" s="39">
        <f>X1917*AE1914+Z1917*AE1917-Y1917*AF1914-AA1917*AF1917</f>
        <v>0.95453625118179719</v>
      </c>
      <c r="AK1917" s="40">
        <f>(X1917*AF1914+Y1917*AE1914+Z1917*AF1917+AA1917*AE1917)</f>
        <v>0</v>
      </c>
      <c r="AL1917" s="8"/>
      <c r="AM1917" s="54">
        <f t="shared" ref="AM1917" si="6270">(180/PI())*ATAN(-1*(($AH1905*AI1914+AK1914+$AH$8*AI1917+AK1917)/($AH$8*AH1914+AJ1914+$AH$8*AH1917+AJ1917)))</f>
        <v>19.860419150292515</v>
      </c>
      <c r="AO1917" s="151">
        <f t="shared" ref="AO1917" si="6271">20*LOG(((($AH$8*AH1914+AJ1914-$AH$8*AH1917-AJ1917)^2+($AH$8*AI1914+AK1914-$AH$8*AI1917-AK1917)^2)/(($AH$8*AH1914+AJ1914+$AH$8*AH1917+AJ1917)^2+($AH$8*AI1914+AK1914+$AH$8*AI1917+AK1917)^2))^0.5)</f>
        <v>-37.126768319829104</v>
      </c>
      <c r="AP1917" s="149"/>
      <c r="AQ1917" s="44"/>
      <c r="AR1917" s="44"/>
      <c r="AS1917" s="44"/>
      <c r="AT1917" s="44"/>
    </row>
    <row r="1918" spans="2:46" ht="18.649999999999999" customHeight="1">
      <c r="AO1918" s="48"/>
    </row>
    <row r="1919" spans="2:46" ht="18.649999999999999" customHeight="1" thickBot="1">
      <c r="E1919" s="29" t="s">
        <v>9</v>
      </c>
      <c r="J1919" s="29" t="s">
        <v>10</v>
      </c>
      <c r="O1919" s="29" t="s">
        <v>11</v>
      </c>
      <c r="T1919" s="29" t="s">
        <v>12</v>
      </c>
      <c r="Y1919" s="29" t="s">
        <v>13</v>
      </c>
      <c r="AD1919" s="29" t="s">
        <v>12</v>
      </c>
      <c r="AI1919" s="29" t="s">
        <v>81</v>
      </c>
    </row>
    <row r="1920" spans="2:46" ht="18.649999999999999" customHeight="1" thickBot="1">
      <c r="B1920" s="28"/>
      <c r="D1920" s="227" t="s">
        <v>70</v>
      </c>
      <c r="E1920" s="228"/>
      <c r="F1920" s="229" t="s">
        <v>71</v>
      </c>
      <c r="G1920" s="230"/>
      <c r="H1920" s="203"/>
      <c r="I1920" s="231" t="s">
        <v>15</v>
      </c>
      <c r="J1920" s="232"/>
      <c r="K1920" s="233" t="s">
        <v>16</v>
      </c>
      <c r="L1920" s="234"/>
      <c r="M1920" s="30"/>
      <c r="N1920" s="231" t="s">
        <v>72</v>
      </c>
      <c r="O1920" s="232"/>
      <c r="P1920" s="233" t="s">
        <v>73</v>
      </c>
      <c r="Q1920" s="234"/>
      <c r="R1920" s="30"/>
      <c r="S1920" s="227" t="s">
        <v>74</v>
      </c>
      <c r="T1920" s="228"/>
      <c r="U1920" s="229" t="s">
        <v>75</v>
      </c>
      <c r="V1920" s="230"/>
      <c r="W1920" s="8"/>
      <c r="X1920" s="231" t="s">
        <v>76</v>
      </c>
      <c r="Y1920" s="232"/>
      <c r="Z1920" s="233" t="s">
        <v>77</v>
      </c>
      <c r="AA1920" s="234"/>
      <c r="AB1920" s="8"/>
      <c r="AC1920" s="231" t="s">
        <v>78</v>
      </c>
      <c r="AD1920" s="232"/>
      <c r="AE1920" s="233" t="s">
        <v>17</v>
      </c>
      <c r="AF1920" s="234"/>
      <c r="AG1920" s="8"/>
      <c r="AH1920" s="231" t="s">
        <v>79</v>
      </c>
      <c r="AI1920" s="232"/>
      <c r="AJ1920" s="233" t="s">
        <v>80</v>
      </c>
      <c r="AK1920" s="234"/>
      <c r="AL1920" s="8"/>
      <c r="AM1920" s="35" t="s">
        <v>82</v>
      </c>
      <c r="AO1920" s="147" t="s">
        <v>83</v>
      </c>
      <c r="AP1920" s="4"/>
      <c r="AQ1920" s="44"/>
      <c r="AR1920" s="44"/>
      <c r="AS1920" s="44"/>
      <c r="AT1920" s="44"/>
    </row>
    <row r="1921" spans="2:46" ht="18.649999999999999" customHeight="1" thickTop="1" thickBot="1">
      <c r="B1921" s="55">
        <v>5.5</v>
      </c>
      <c r="D1921" s="37">
        <v>1</v>
      </c>
      <c r="E1921" s="38">
        <v>0</v>
      </c>
      <c r="F1921" s="39">
        <v>0</v>
      </c>
      <c r="G1921" s="40">
        <f t="shared" ref="G1921" si="6272">-1/($E$8*$B1921)</f>
        <v>-0.11621454545454543</v>
      </c>
      <c r="I1921" s="37">
        <v>1</v>
      </c>
      <c r="J1921" s="41">
        <v>0</v>
      </c>
      <c r="K1921" s="39">
        <v>0</v>
      </c>
      <c r="L1921" s="40">
        <v>0</v>
      </c>
      <c r="N1921" s="37">
        <f t="shared" ref="N1921" si="6273">D1921*I1921+F1921*I1924-E1921*J1921-G1921*J1924</f>
        <v>0.97695515371676989</v>
      </c>
      <c r="O1921" s="41">
        <f t="shared" ref="O1921" si="6274">(D1921*J1921+E1921*I1921+F1921*J1924+G1921*I1924)</f>
        <v>0</v>
      </c>
      <c r="P1921" s="39">
        <f t="shared" ref="P1921" si="6275">D1921*K1921+F1921*K1924-E1921*L1921-G1921*L1924</f>
        <v>0</v>
      </c>
      <c r="Q1921" s="40">
        <f t="shared" ref="Q1921" si="6276">(D1921*L1921+E1921*K1921+F1921*L1924+G1921*K1924)</f>
        <v>-0.11621454545454543</v>
      </c>
      <c r="S1921" s="37">
        <v>1</v>
      </c>
      <c r="T1921" s="38">
        <v>0</v>
      </c>
      <c r="U1921" s="39">
        <v>0</v>
      </c>
      <c r="V1921" s="40">
        <f t="shared" ref="V1921" si="6277">-1/($T$8*$B1921)</f>
        <v>-0.2275963636363636</v>
      </c>
      <c r="X1921" s="37">
        <f t="shared" ref="X1921" si="6278">N1921*S1921+P1921*S1924-O1921*T1921-Q1921*T1924</f>
        <v>0.97695515371676989</v>
      </c>
      <c r="Y1921" s="41">
        <f t="shared" ref="Y1921" si="6279">(N1921*T1921+O1921*S1921+P1921*T1924+Q1921*S1924)</f>
        <v>0</v>
      </c>
      <c r="Z1921" s="39">
        <f t="shared" ref="Z1921" si="6280">N1921*U1921+P1921*U1924-O1921*V1921-Q1921*V1924</f>
        <v>0</v>
      </c>
      <c r="AA1921" s="40">
        <f t="shared" ref="AA1921" si="6281">(N1921*V1921+O1921*U1921+P1921*V1924+Q1921*U1924)</f>
        <v>-0.33856598587628689</v>
      </c>
      <c r="AB1921" s="8"/>
      <c r="AC1921" s="37">
        <v>1</v>
      </c>
      <c r="AD1921" s="38">
        <v>0</v>
      </c>
      <c r="AE1921" s="39">
        <v>0</v>
      </c>
      <c r="AF1921" s="40">
        <v>0</v>
      </c>
      <c r="AH1921" s="37">
        <f>X1921*AC1921+Z1921*AC1924-Y1921*AD1921-AA1921*AD1924</f>
        <v>0.92721981039154333</v>
      </c>
      <c r="AI1921" s="41">
        <f>(X1921*AD1921+Y1921*AC1921+Z1921*AD1924+AA1921*AC1924)</f>
        <v>0</v>
      </c>
      <c r="AJ1921" s="39">
        <f>X1921*AE1921+Z1921*AE1924-Y1921*AF1921-AA1921*AF1924</f>
        <v>0</v>
      </c>
      <c r="AK1921" s="40">
        <f>(X1921*AF1921+Y1921*AE1921+Z1921*AF1924+AA1921*AE1924)</f>
        <v>-0.33856598587628689</v>
      </c>
      <c r="AL1921" s="8"/>
      <c r="AM1921" s="43">
        <f t="shared" ref="AM1921" si="6282">20*LOG((2*$AH$8)/(($AH$8*AH1921+AJ1921+$AH$8*AH1924+AJ1924)^2+($AH$8*AI1921+AK1921+$AH$8*AI1924+AK1924)^2)^0.5)</f>
        <v>-8.2991877674591576E-4</v>
      </c>
      <c r="AO1921" s="148">
        <f t="shared" ref="AO1921" si="6283">((AH1921^2+AI1921^2)/(AH1924^2+AI1924^2))^0.5</f>
        <v>2.7386685201446355</v>
      </c>
      <c r="AP1921" s="4"/>
      <c r="AQ1921" s="44"/>
      <c r="AR1921" s="44"/>
      <c r="AS1921" s="44"/>
      <c r="AT1921" s="44"/>
    </row>
    <row r="1922" spans="2:46" ht="18.649999999999999" customHeight="1" thickBot="1">
      <c r="D1922" s="45"/>
      <c r="G1922" s="46"/>
      <c r="I1922" s="45"/>
      <c r="L1922" s="46"/>
      <c r="N1922" s="45"/>
      <c r="Q1922" s="46"/>
      <c r="S1922" s="45"/>
      <c r="V1922" s="46"/>
      <c r="X1922" s="45"/>
      <c r="AA1922" s="46"/>
      <c r="AC1922" s="45"/>
      <c r="AF1922" s="46"/>
      <c r="AH1922" s="45"/>
      <c r="AK1922" s="46"/>
      <c r="AO1922" s="149"/>
      <c r="AP1922" s="149"/>
      <c r="AQ1922" s="44"/>
      <c r="AR1922" s="44"/>
      <c r="AS1922" s="44"/>
      <c r="AT1922" s="44"/>
    </row>
    <row r="1923" spans="2:46" ht="18.649999999999999" customHeight="1" thickBot="1">
      <c r="D1923" s="227" t="s">
        <v>70</v>
      </c>
      <c r="E1923" s="228"/>
      <c r="F1923" s="229" t="s">
        <v>71</v>
      </c>
      <c r="G1923" s="230"/>
      <c r="H1923" s="203"/>
      <c r="I1923" s="231" t="s">
        <v>15</v>
      </c>
      <c r="J1923" s="232"/>
      <c r="K1923" s="233" t="s">
        <v>16</v>
      </c>
      <c r="L1923" s="234"/>
      <c r="M1923" s="30"/>
      <c r="N1923" s="231" t="s">
        <v>72</v>
      </c>
      <c r="O1923" s="232"/>
      <c r="P1923" s="233" t="s">
        <v>73</v>
      </c>
      <c r="Q1923" s="234"/>
      <c r="R1923" s="30"/>
      <c r="S1923" s="227" t="s">
        <v>74</v>
      </c>
      <c r="T1923" s="228"/>
      <c r="U1923" s="229" t="s">
        <v>75</v>
      </c>
      <c r="V1923" s="230"/>
      <c r="W1923" s="8"/>
      <c r="X1923" s="231" t="s">
        <v>76</v>
      </c>
      <c r="Y1923" s="232"/>
      <c r="Z1923" s="233" t="s">
        <v>77</v>
      </c>
      <c r="AA1923" s="234"/>
      <c r="AB1923" s="8"/>
      <c r="AC1923" s="231" t="s">
        <v>78</v>
      </c>
      <c r="AD1923" s="232"/>
      <c r="AE1923" s="233" t="s">
        <v>17</v>
      </c>
      <c r="AF1923" s="234"/>
      <c r="AG1923" s="8"/>
      <c r="AH1923" s="231" t="s">
        <v>79</v>
      </c>
      <c r="AI1923" s="232"/>
      <c r="AJ1923" s="233" t="s">
        <v>80</v>
      </c>
      <c r="AK1923" s="234"/>
      <c r="AL1923" s="8"/>
      <c r="AM1923" s="52" t="s">
        <v>84</v>
      </c>
      <c r="AO1923" s="150" t="s">
        <v>85</v>
      </c>
      <c r="AP1923" s="149"/>
      <c r="AQ1923" s="44"/>
      <c r="AR1923" s="44"/>
      <c r="AS1923" s="44"/>
      <c r="AT1923" s="44"/>
    </row>
    <row r="1924" spans="2:46" ht="18.649999999999999" customHeight="1" thickTop="1" thickBot="1">
      <c r="D1924" s="37">
        <v>0</v>
      </c>
      <c r="E1924" s="41">
        <v>0</v>
      </c>
      <c r="F1924" s="39">
        <v>1</v>
      </c>
      <c r="G1924" s="40">
        <v>0</v>
      </c>
      <c r="I1924" s="37">
        <v>0</v>
      </c>
      <c r="J1924" s="41">
        <f t="shared" ref="J1924" si="6284">IF(0=(1-$J$8*$K$8*$B1921^2),10^14,$B1921*$K$8/(1-$J$8*$K$8*$B1921^2))</f>
        <v>-0.19829571413023864</v>
      </c>
      <c r="K1924" s="39">
        <v>1</v>
      </c>
      <c r="L1924" s="40">
        <v>0</v>
      </c>
      <c r="N1924" s="37">
        <f t="shared" ref="N1924" si="6285">D1924*I1921+F1924*I1924-E1924*J1921-G1924*J1924</f>
        <v>0</v>
      </c>
      <c r="O1924" s="41">
        <f t="shared" ref="O1924" si="6286">(D1924*J1921+E1924*I1921+F1924*J1924+G1924*I1924)</f>
        <v>-0.19829571413023864</v>
      </c>
      <c r="P1924" s="39">
        <f t="shared" ref="P1924" si="6287">D1924*K1921+F1924*K1924-E1924*L1921-G1924*L1924</f>
        <v>1</v>
      </c>
      <c r="Q1924" s="40">
        <f t="shared" ref="Q1924" si="6288">(D1924*L1921+E1924*K1921+F1924*L1924+G1924*K1924)</f>
        <v>0</v>
      </c>
      <c r="S1924" s="37">
        <v>0</v>
      </c>
      <c r="T1924" s="41">
        <v>0</v>
      </c>
      <c r="U1924" s="39">
        <v>1</v>
      </c>
      <c r="V1924" s="40">
        <v>0</v>
      </c>
      <c r="X1924" s="37">
        <f t="shared" ref="X1924" si="6289">N1924*S1921+P1924*S1924-O1924*T1921-Q1924*T1924</f>
        <v>0</v>
      </c>
      <c r="Y1924" s="41">
        <f t="shared" ref="Y1924" si="6290">(N1924*T1921+O1924*S1921+P1924*T1924+Q1924*S1924)</f>
        <v>-0.19829571413023864</v>
      </c>
      <c r="Z1924" s="39">
        <f t="shared" ref="Z1924" si="6291">N1924*U1921+P1924*U1924-O1924*V1921-Q1924*V1924</f>
        <v>0.95486861653928179</v>
      </c>
      <c r="AA1924" s="40">
        <f t="shared" ref="AA1924" si="6292">(N1924*V1921+O1924*U1921+P1924*V1924+Q1924*U1924)</f>
        <v>0</v>
      </c>
      <c r="AB1924" s="8"/>
      <c r="AC1924" s="37">
        <v>0</v>
      </c>
      <c r="AD1924" s="40">
        <f>-1/($AD$8*$B1921)</f>
        <v>-0.14689999999999998</v>
      </c>
      <c r="AE1924" s="39">
        <v>1</v>
      </c>
      <c r="AF1924" s="40">
        <v>0</v>
      </c>
      <c r="AH1924" s="37">
        <f>X1924*AC1921+Z1924*AC1924-Y1924*AD1921-AA1924*AD1924</f>
        <v>0</v>
      </c>
      <c r="AI1924" s="41">
        <f>(X1924*AD1921+Y1924*AC1921+Z1924*AD1924+AA1924*AC1924)</f>
        <v>-0.33856591389985913</v>
      </c>
      <c r="AJ1924" s="39">
        <f>X1924*AE1921+Z1924*AE1924-Y1924*AF1921-AA1924*AF1924</f>
        <v>0.95486861653928179</v>
      </c>
      <c r="AK1924" s="40">
        <f>(X1924*AF1921+Y1924*AE1921+Z1924*AF1924+AA1924*AE1924)</f>
        <v>0</v>
      </c>
      <c r="AL1924" s="8"/>
      <c r="AM1924" s="54">
        <f t="shared" ref="AM1924" si="6293">(180/PI())*ATAN(-1*(($AH1912*AI1921+AK1921+$AH$8*AI1924+AK1924)/($AH$8*AH1921+AJ1921+$AH$8*AH1924+AJ1924)))</f>
        <v>19.787558352775832</v>
      </c>
      <c r="AO1924" s="151">
        <f t="shared" ref="AO1924" si="6294">20*LOG(((($AH$8*AH1921+AJ1921-$AH$8*AH1924-AJ1924)^2+($AH$8*AI1921+AK1921-$AH$8*AI1924-AK1924)^2)/(($AH$8*AH1921+AJ1921+$AH$8*AH1924+AJ1924)^2+($AH$8*AI1921+AK1921+$AH$8*AI1924+AK1924)^2))^0.5)</f>
        <v>-37.18790216054574</v>
      </c>
      <c r="AP1924" s="149"/>
      <c r="AQ1924" s="44"/>
      <c r="AR1924" s="44"/>
      <c r="AS1924" s="44"/>
      <c r="AT1924" s="44"/>
    </row>
    <row r="1925" spans="2:46" ht="18.649999999999999" customHeight="1">
      <c r="AO1925" s="48"/>
    </row>
    <row r="1926" spans="2:46" ht="18.649999999999999" customHeight="1" thickBot="1">
      <c r="E1926" s="29" t="s">
        <v>9</v>
      </c>
      <c r="J1926" s="29" t="s">
        <v>10</v>
      </c>
      <c r="O1926" s="29" t="s">
        <v>11</v>
      </c>
      <c r="T1926" s="29" t="s">
        <v>12</v>
      </c>
      <c r="Y1926" s="29" t="s">
        <v>13</v>
      </c>
      <c r="AD1926" s="29" t="s">
        <v>12</v>
      </c>
      <c r="AI1926" s="29" t="s">
        <v>81</v>
      </c>
    </row>
    <row r="1927" spans="2:46" ht="18.649999999999999" customHeight="1" thickBot="1">
      <c r="B1927" s="28"/>
      <c r="D1927" s="227" t="s">
        <v>70</v>
      </c>
      <c r="E1927" s="228"/>
      <c r="F1927" s="229" t="s">
        <v>71</v>
      </c>
      <c r="G1927" s="230"/>
      <c r="H1927" s="203"/>
      <c r="I1927" s="231" t="s">
        <v>15</v>
      </c>
      <c r="J1927" s="232"/>
      <c r="K1927" s="233" t="s">
        <v>16</v>
      </c>
      <c r="L1927" s="234"/>
      <c r="M1927" s="30"/>
      <c r="N1927" s="231" t="s">
        <v>72</v>
      </c>
      <c r="O1927" s="232"/>
      <c r="P1927" s="233" t="s">
        <v>73</v>
      </c>
      <c r="Q1927" s="234"/>
      <c r="R1927" s="30"/>
      <c r="S1927" s="227" t="s">
        <v>74</v>
      </c>
      <c r="T1927" s="228"/>
      <c r="U1927" s="229" t="s">
        <v>75</v>
      </c>
      <c r="V1927" s="230"/>
      <c r="W1927" s="8"/>
      <c r="X1927" s="231" t="s">
        <v>76</v>
      </c>
      <c r="Y1927" s="232"/>
      <c r="Z1927" s="233" t="s">
        <v>77</v>
      </c>
      <c r="AA1927" s="234"/>
      <c r="AB1927" s="8"/>
      <c r="AC1927" s="231" t="s">
        <v>78</v>
      </c>
      <c r="AD1927" s="232"/>
      <c r="AE1927" s="233" t="s">
        <v>17</v>
      </c>
      <c r="AF1927" s="234"/>
      <c r="AG1927" s="8"/>
      <c r="AH1927" s="231" t="s">
        <v>79</v>
      </c>
      <c r="AI1927" s="232"/>
      <c r="AJ1927" s="233" t="s">
        <v>80</v>
      </c>
      <c r="AK1927" s="234"/>
      <c r="AL1927" s="8"/>
      <c r="AM1927" s="35" t="s">
        <v>82</v>
      </c>
      <c r="AO1927" s="147" t="s">
        <v>83</v>
      </c>
      <c r="AP1927" s="4"/>
      <c r="AQ1927" s="44"/>
      <c r="AR1927" s="44"/>
      <c r="AS1927" s="44"/>
      <c r="AT1927" s="44"/>
    </row>
    <row r="1928" spans="2:46" ht="18.649999999999999" customHeight="1" thickTop="1" thickBot="1">
      <c r="B1928" s="55">
        <v>5.52</v>
      </c>
      <c r="D1928" s="37">
        <v>1</v>
      </c>
      <c r="E1928" s="38">
        <v>0</v>
      </c>
      <c r="F1928" s="39">
        <v>0</v>
      </c>
      <c r="G1928" s="40">
        <f t="shared" ref="G1928" si="6295">-1/($E$8*$B1928)</f>
        <v>-0.11579347826086957</v>
      </c>
      <c r="I1928" s="37">
        <v>1</v>
      </c>
      <c r="J1928" s="41">
        <v>0</v>
      </c>
      <c r="K1928" s="39">
        <v>0</v>
      </c>
      <c r="L1928" s="40">
        <v>0</v>
      </c>
      <c r="N1928" s="37">
        <f t="shared" ref="N1928" si="6296">D1928*I1928+F1928*I1931-E1928*J1928-G1928*J1931</f>
        <v>0.97712300656276452</v>
      </c>
      <c r="O1928" s="41">
        <f t="shared" ref="O1928" si="6297">(D1928*J1928+E1928*I1928+F1928*J1931+G1928*I1931)</f>
        <v>0</v>
      </c>
      <c r="P1928" s="39">
        <f t="shared" ref="P1928" si="6298">D1928*K1928+F1928*K1931-E1928*L1928-G1928*L1931</f>
        <v>0</v>
      </c>
      <c r="Q1928" s="40">
        <f t="shared" ref="Q1928" si="6299">(D1928*L1928+E1928*K1928+F1928*L1931+G1928*K1931)</f>
        <v>-0.11579347826086957</v>
      </c>
      <c r="S1928" s="37">
        <v>1</v>
      </c>
      <c r="T1928" s="38">
        <v>0</v>
      </c>
      <c r="U1928" s="39">
        <v>0</v>
      </c>
      <c r="V1928" s="40">
        <f t="shared" ref="V1928" si="6300">-1/($T$8*$B1928)</f>
        <v>-0.2267717391304348</v>
      </c>
      <c r="X1928" s="37">
        <f t="shared" ref="X1928" si="6301">N1928*S1928+P1928*S1931-O1928*T1928-Q1928*T1931</f>
        <v>0.97712300656276452</v>
      </c>
      <c r="Y1928" s="41">
        <f t="shared" ref="Y1928" si="6302">(N1928*T1928+O1928*S1928+P1928*T1931+Q1928*S1931)</f>
        <v>0</v>
      </c>
      <c r="Z1928" s="39">
        <f t="shared" ref="Z1928" si="6303">N1928*U1928+P1928*U1931-O1928*V1928-Q1928*V1931</f>
        <v>0</v>
      </c>
      <c r="AA1928" s="40">
        <f t="shared" ref="AA1928" si="6304">(N1928*V1928+O1928*U1928+P1928*V1931+Q1928*U1931)</f>
        <v>-0.33737736180346695</v>
      </c>
      <c r="AB1928" s="8"/>
      <c r="AC1928" s="37">
        <v>1</v>
      </c>
      <c r="AD1928" s="38">
        <v>0</v>
      </c>
      <c r="AE1928" s="39">
        <v>0</v>
      </c>
      <c r="AF1928" s="40">
        <v>0</v>
      </c>
      <c r="AH1928" s="37">
        <f>X1928*AC1928+Z1928*AC1931-Y1928*AD1928-AA1928*AD1931</f>
        <v>0.92774183999227333</v>
      </c>
      <c r="AI1928" s="41">
        <f>(X1928*AD1928+Y1928*AC1928+Z1928*AD1931+AA1928*AC1931)</f>
        <v>0</v>
      </c>
      <c r="AJ1928" s="39">
        <f>X1928*AE1928+Z1928*AE1931-Y1928*AF1928-AA1928*AF1931</f>
        <v>0</v>
      </c>
      <c r="AK1928" s="40">
        <f>(X1928*AF1928+Y1928*AE1928+Z1928*AF1931+AA1928*AE1931)</f>
        <v>-0.33737736180346695</v>
      </c>
      <c r="AL1928" s="8"/>
      <c r="AM1928" s="43">
        <f t="shared" ref="AM1928" si="6305">20*LOG((2*$AH$8)/(($AH$8*AH1928+AJ1928+$AH$8*AH1931+AJ1931)^2+($AH$8*AI1928+AK1928+$AH$8*AI1931+AK1931)^2)^0.5)</f>
        <v>-8.1835583650733063E-4</v>
      </c>
      <c r="AO1928" s="148">
        <f t="shared" ref="AO1928" si="6306">((AH1928^2+AI1928^2)/(AH1931^2+AI1931^2))^0.5</f>
        <v>2.7498645161159354</v>
      </c>
      <c r="AP1928" s="4"/>
      <c r="AQ1928" s="44"/>
      <c r="AR1928" s="44"/>
      <c r="AS1928" s="44"/>
      <c r="AT1928" s="44"/>
    </row>
    <row r="1929" spans="2:46" ht="18.649999999999999" customHeight="1" thickBot="1">
      <c r="D1929" s="45"/>
      <c r="G1929" s="46"/>
      <c r="I1929" s="45"/>
      <c r="L1929" s="46"/>
      <c r="N1929" s="45"/>
      <c r="Q1929" s="46"/>
      <c r="S1929" s="45"/>
      <c r="V1929" s="46"/>
      <c r="X1929" s="45"/>
      <c r="AA1929" s="46"/>
      <c r="AC1929" s="45"/>
      <c r="AF1929" s="46"/>
      <c r="AH1929" s="45"/>
      <c r="AK1929" s="46"/>
      <c r="AO1929" s="149"/>
      <c r="AP1929" s="149"/>
      <c r="AQ1929" s="44"/>
      <c r="AR1929" s="44"/>
      <c r="AS1929" s="44"/>
      <c r="AT1929" s="44"/>
    </row>
    <row r="1930" spans="2:46" ht="18.649999999999999" customHeight="1" thickBot="1">
      <c r="D1930" s="227" t="s">
        <v>70</v>
      </c>
      <c r="E1930" s="228"/>
      <c r="F1930" s="229" t="s">
        <v>71</v>
      </c>
      <c r="G1930" s="230"/>
      <c r="H1930" s="203"/>
      <c r="I1930" s="231" t="s">
        <v>15</v>
      </c>
      <c r="J1930" s="232"/>
      <c r="K1930" s="233" t="s">
        <v>16</v>
      </c>
      <c r="L1930" s="234"/>
      <c r="M1930" s="30"/>
      <c r="N1930" s="231" t="s">
        <v>72</v>
      </c>
      <c r="O1930" s="232"/>
      <c r="P1930" s="233" t="s">
        <v>73</v>
      </c>
      <c r="Q1930" s="234"/>
      <c r="R1930" s="30"/>
      <c r="S1930" s="227" t="s">
        <v>74</v>
      </c>
      <c r="T1930" s="228"/>
      <c r="U1930" s="229" t="s">
        <v>75</v>
      </c>
      <c r="V1930" s="230"/>
      <c r="W1930" s="8"/>
      <c r="X1930" s="231" t="s">
        <v>76</v>
      </c>
      <c r="Y1930" s="232"/>
      <c r="Z1930" s="233" t="s">
        <v>77</v>
      </c>
      <c r="AA1930" s="234"/>
      <c r="AB1930" s="8"/>
      <c r="AC1930" s="231" t="s">
        <v>78</v>
      </c>
      <c r="AD1930" s="232"/>
      <c r="AE1930" s="233" t="s">
        <v>17</v>
      </c>
      <c r="AF1930" s="234"/>
      <c r="AG1930" s="8"/>
      <c r="AH1930" s="231" t="s">
        <v>79</v>
      </c>
      <c r="AI1930" s="232"/>
      <c r="AJ1930" s="233" t="s">
        <v>80</v>
      </c>
      <c r="AK1930" s="234"/>
      <c r="AL1930" s="8"/>
      <c r="AM1930" s="52" t="s">
        <v>84</v>
      </c>
      <c r="AO1930" s="150" t="s">
        <v>85</v>
      </c>
      <c r="AP1930" s="149"/>
      <c r="AQ1930" s="44"/>
      <c r="AR1930" s="44"/>
      <c r="AS1930" s="44"/>
      <c r="AT1930" s="44"/>
    </row>
    <row r="1931" spans="2:46" ht="18.649999999999999" customHeight="1" thickTop="1" thickBot="1">
      <c r="D1931" s="37">
        <v>0</v>
      </c>
      <c r="E1931" s="41">
        <v>0</v>
      </c>
      <c r="F1931" s="39">
        <v>1</v>
      </c>
      <c r="G1931" s="40">
        <v>0</v>
      </c>
      <c r="I1931" s="37">
        <v>0</v>
      </c>
      <c r="J1931" s="41">
        <f t="shared" ref="J1931" si="6307">IF(0=(1-$J$8*$K$8*$B1928^2),10^14,$B1928*$K$8/(1-$J$8*$K$8*$B1928^2))</f>
        <v>-0.19756720137291495</v>
      </c>
      <c r="K1931" s="39">
        <v>1</v>
      </c>
      <c r="L1931" s="40">
        <v>0</v>
      </c>
      <c r="N1931" s="37">
        <f t="shared" ref="N1931" si="6308">D1931*I1928+F1931*I1931-E1931*J1928-G1931*J1931</f>
        <v>0</v>
      </c>
      <c r="O1931" s="41">
        <f t="shared" ref="O1931" si="6309">(D1931*J1928+E1931*I1928+F1931*J1931+G1931*I1931)</f>
        <v>-0.19756720137291495</v>
      </c>
      <c r="P1931" s="39">
        <f t="shared" ref="P1931" si="6310">D1931*K1928+F1931*K1931-E1931*L1928-G1931*L1931</f>
        <v>1</v>
      </c>
      <c r="Q1931" s="40">
        <f t="shared" ref="Q1931" si="6311">(D1931*L1928+E1931*K1928+F1931*L1931+G1931*K1931)</f>
        <v>0</v>
      </c>
      <c r="S1931" s="37">
        <v>0</v>
      </c>
      <c r="T1931" s="41">
        <v>0</v>
      </c>
      <c r="U1931" s="39">
        <v>1</v>
      </c>
      <c r="V1931" s="40">
        <v>0</v>
      </c>
      <c r="X1931" s="37">
        <f t="shared" ref="X1931" si="6312">N1931*S1928+P1931*S1931-O1931*T1928-Q1931*T1931</f>
        <v>0</v>
      </c>
      <c r="Y1931" s="41">
        <f t="shared" ref="Y1931" si="6313">(N1931*T1928+O1931*S1928+P1931*T1931+Q1931*S1931)</f>
        <v>-0.19756720137291495</v>
      </c>
      <c r="Z1931" s="39">
        <f t="shared" ref="Z1931" si="6314">N1931*U1928+P1931*U1931-O1931*V1928-Q1931*V1931</f>
        <v>0.95519734214953123</v>
      </c>
      <c r="AA1931" s="40">
        <f t="shared" ref="AA1931" si="6315">(N1931*V1928+O1931*U1928+P1931*V1931+Q1931*U1931)</f>
        <v>0</v>
      </c>
      <c r="AB1931" s="8"/>
      <c r="AC1931" s="37">
        <v>0</v>
      </c>
      <c r="AD1931" s="40">
        <f>-1/($AD$8*$B1928)</f>
        <v>-0.14636775362318841</v>
      </c>
      <c r="AE1931" s="39">
        <v>1</v>
      </c>
      <c r="AF1931" s="40">
        <v>0</v>
      </c>
      <c r="AH1931" s="37">
        <f>X1931*AC1928+Z1931*AC1931-Y1931*AD1928-AA1931*AD1931</f>
        <v>0</v>
      </c>
      <c r="AI1931" s="41">
        <f>(X1931*AD1928+Y1931*AC1928+Z1931*AD1931+AA1931*AC1931)</f>
        <v>-0.33737729061018196</v>
      </c>
      <c r="AJ1931" s="39">
        <f>X1931*AE1928+Z1931*AE1931-Y1931*AF1928-AA1931*AF1931</f>
        <v>0.95519734214953123</v>
      </c>
      <c r="AK1931" s="40">
        <f>(X1931*AF1928+Y1931*AE1928+Z1931*AF1931+AA1931*AE1931)</f>
        <v>0</v>
      </c>
      <c r="AL1931" s="8"/>
      <c r="AM1931" s="54">
        <f t="shared" ref="AM1931" si="6316">(180/PI())*ATAN(-1*(($AH1919*AI1928+AK1928+$AH$8*AI1931+AK1931)/($AH$8*AH1928+AJ1928+$AH$8*AH1931+AJ1931)))</f>
        <v>19.715232367492828</v>
      </c>
      <c r="AO1931" s="151">
        <f t="shared" ref="AO1931" si="6317">20*LOG(((($AH$8*AH1928+AJ1928-$AH$8*AH1931-AJ1931)^2+($AH$8*AI1928+AK1928-$AH$8*AI1931-AK1931)^2)/(($AH$8*AH1928+AJ1928+$AH$8*AH1931+AJ1931)^2+($AH$8*AI1928+AK1928+$AH$8*AI1931+AK1931)^2))^0.5)</f>
        <v>-37.248830443031117</v>
      </c>
      <c r="AP1931" s="149"/>
      <c r="AQ1931" s="44"/>
      <c r="AR1931" s="44"/>
      <c r="AS1931" s="44"/>
      <c r="AT1931" s="44"/>
    </row>
    <row r="1932" spans="2:46" ht="18.649999999999999" customHeight="1">
      <c r="AO1932" s="48"/>
    </row>
    <row r="1933" spans="2:46" ht="18.649999999999999" customHeight="1" thickBot="1">
      <c r="E1933" s="29" t="s">
        <v>9</v>
      </c>
      <c r="J1933" s="29" t="s">
        <v>10</v>
      </c>
      <c r="O1933" s="29" t="s">
        <v>11</v>
      </c>
      <c r="T1933" s="29" t="s">
        <v>12</v>
      </c>
      <c r="Y1933" s="29" t="s">
        <v>13</v>
      </c>
      <c r="AD1933" s="29" t="s">
        <v>12</v>
      </c>
      <c r="AI1933" s="29" t="s">
        <v>81</v>
      </c>
    </row>
    <row r="1934" spans="2:46" ht="18.649999999999999" customHeight="1" thickBot="1">
      <c r="B1934" s="28"/>
      <c r="D1934" s="227" t="s">
        <v>70</v>
      </c>
      <c r="E1934" s="228"/>
      <c r="F1934" s="229" t="s">
        <v>71</v>
      </c>
      <c r="G1934" s="230"/>
      <c r="H1934" s="203"/>
      <c r="I1934" s="231" t="s">
        <v>15</v>
      </c>
      <c r="J1934" s="232"/>
      <c r="K1934" s="233" t="s">
        <v>16</v>
      </c>
      <c r="L1934" s="234"/>
      <c r="M1934" s="30"/>
      <c r="N1934" s="231" t="s">
        <v>72</v>
      </c>
      <c r="O1934" s="232"/>
      <c r="P1934" s="233" t="s">
        <v>73</v>
      </c>
      <c r="Q1934" s="234"/>
      <c r="R1934" s="30"/>
      <c r="S1934" s="227" t="s">
        <v>74</v>
      </c>
      <c r="T1934" s="228"/>
      <c r="U1934" s="229" t="s">
        <v>75</v>
      </c>
      <c r="V1934" s="230"/>
      <c r="W1934" s="8"/>
      <c r="X1934" s="231" t="s">
        <v>76</v>
      </c>
      <c r="Y1934" s="232"/>
      <c r="Z1934" s="233" t="s">
        <v>77</v>
      </c>
      <c r="AA1934" s="234"/>
      <c r="AB1934" s="8"/>
      <c r="AC1934" s="231" t="s">
        <v>78</v>
      </c>
      <c r="AD1934" s="232"/>
      <c r="AE1934" s="233" t="s">
        <v>17</v>
      </c>
      <c r="AF1934" s="234"/>
      <c r="AG1934" s="8"/>
      <c r="AH1934" s="231" t="s">
        <v>79</v>
      </c>
      <c r="AI1934" s="232"/>
      <c r="AJ1934" s="233" t="s">
        <v>80</v>
      </c>
      <c r="AK1934" s="234"/>
      <c r="AL1934" s="8"/>
      <c r="AM1934" s="35" t="s">
        <v>82</v>
      </c>
      <c r="AO1934" s="147" t="s">
        <v>83</v>
      </c>
      <c r="AP1934" s="4"/>
      <c r="AQ1934" s="44"/>
      <c r="AR1934" s="44"/>
      <c r="AS1934" s="44"/>
      <c r="AT1934" s="44"/>
    </row>
    <row r="1935" spans="2:46" ht="18.649999999999999" customHeight="1" thickTop="1" thickBot="1">
      <c r="B1935" s="55">
        <v>5.54</v>
      </c>
      <c r="D1935" s="37">
        <v>1</v>
      </c>
      <c r="E1935" s="38">
        <v>0</v>
      </c>
      <c r="F1935" s="39">
        <v>0</v>
      </c>
      <c r="G1935" s="40">
        <f t="shared" ref="G1935" si="6318">-1/($E$8*$B1935)</f>
        <v>-0.1153754512635379</v>
      </c>
      <c r="I1935" s="37">
        <v>1</v>
      </c>
      <c r="J1935" s="41">
        <v>0</v>
      </c>
      <c r="K1935" s="39">
        <v>0</v>
      </c>
      <c r="L1935" s="40">
        <v>0</v>
      </c>
      <c r="N1935" s="37">
        <f t="shared" ref="N1935" si="6319">D1935*I1935+F1935*I1938-E1935*J1935-G1935*J1938</f>
        <v>0.97728902799194228</v>
      </c>
      <c r="O1935" s="41">
        <f t="shared" ref="O1935" si="6320">(D1935*J1935+E1935*I1935+F1935*J1938+G1935*I1938)</f>
        <v>0</v>
      </c>
      <c r="P1935" s="39">
        <f t="shared" ref="P1935" si="6321">D1935*K1935+F1935*K1938-E1935*L1935-G1935*L1938</f>
        <v>0</v>
      </c>
      <c r="Q1935" s="40">
        <f t="shared" ref="Q1935" si="6322">(D1935*L1935+E1935*K1935+F1935*L1938+G1935*K1938)</f>
        <v>-0.1153754512635379</v>
      </c>
      <c r="S1935" s="37">
        <v>1</v>
      </c>
      <c r="T1935" s="38">
        <v>0</v>
      </c>
      <c r="U1935" s="39">
        <v>0</v>
      </c>
      <c r="V1935" s="40">
        <f t="shared" ref="V1935" si="6323">-1/($T$8*$B1935)</f>
        <v>-0.22595306859205772</v>
      </c>
      <c r="X1935" s="37">
        <f t="shared" ref="X1935" si="6324">N1935*S1935+P1935*S1938-O1935*T1935-Q1935*T1938</f>
        <v>0.97728902799194228</v>
      </c>
      <c r="Y1935" s="41">
        <f t="shared" ref="Y1935" si="6325">(N1935*T1935+O1935*S1935+P1935*T1938+Q1935*S1938)</f>
        <v>0</v>
      </c>
      <c r="Z1935" s="39">
        <f t="shared" ref="Z1935" si="6326">N1935*U1935+P1935*U1938-O1935*V1935-Q1935*V1938</f>
        <v>0</v>
      </c>
      <c r="AA1935" s="40">
        <f t="shared" ref="AA1935" si="6327">(N1935*V1935+O1935*U1935+P1935*V1938+Q1935*U1938)</f>
        <v>-0.33619690603966668</v>
      </c>
      <c r="AB1935" s="8"/>
      <c r="AC1935" s="37">
        <v>1</v>
      </c>
      <c r="AD1935" s="38">
        <v>0</v>
      </c>
      <c r="AE1935" s="39">
        <v>0</v>
      </c>
      <c r="AF1935" s="40">
        <v>0</v>
      </c>
      <c r="AH1935" s="37">
        <f>X1935*AC1935+Z1935*AC1938-Y1935*AD1935-AA1935*AD1938</f>
        <v>0.92825828968242086</v>
      </c>
      <c r="AI1935" s="41">
        <f>(X1935*AD1935+Y1935*AC1935+Z1935*AD1938+AA1935*AC1938)</f>
        <v>0</v>
      </c>
      <c r="AJ1935" s="39">
        <f>X1935*AE1935+Z1935*AE1938-Y1935*AF1935-AA1935*AF1938</f>
        <v>0</v>
      </c>
      <c r="AK1935" s="40">
        <f>(X1935*AF1935+Y1935*AE1935+Z1935*AF1938+AA1935*AE1938)</f>
        <v>-0.33619690603966668</v>
      </c>
      <c r="AL1935" s="8"/>
      <c r="AM1935" s="43">
        <f t="shared" ref="AM1935" si="6328">20*LOG((2*$AH$8)/(($AH$8*AH1935+AJ1935+$AH$8*AH1938+AJ1938)^2+($AH$8*AI1935+AK1935+$AH$8*AI1938+AK1938)^2)^0.5)</f>
        <v>-8.0699197075176604E-4</v>
      </c>
      <c r="AO1935" s="148">
        <f t="shared" ref="AO1935" si="6329">((AH1935^2+AI1935^2)/(AH1938^2+AI1938^2))^0.5</f>
        <v>2.7610559985657219</v>
      </c>
      <c r="AP1935" s="4"/>
      <c r="AQ1935" s="44"/>
      <c r="AR1935" s="44"/>
      <c r="AS1935" s="44"/>
      <c r="AT1935" s="44"/>
    </row>
    <row r="1936" spans="2:46" ht="18.649999999999999" customHeight="1" thickBot="1">
      <c r="D1936" s="45"/>
      <c r="G1936" s="46"/>
      <c r="I1936" s="45"/>
      <c r="L1936" s="46"/>
      <c r="N1936" s="45"/>
      <c r="Q1936" s="46"/>
      <c r="S1936" s="45"/>
      <c r="V1936" s="46"/>
      <c r="X1936" s="45"/>
      <c r="AA1936" s="46"/>
      <c r="AC1936" s="45"/>
      <c r="AF1936" s="46"/>
      <c r="AH1936" s="45"/>
      <c r="AK1936" s="46"/>
      <c r="AO1936" s="149"/>
      <c r="AP1936" s="149"/>
      <c r="AQ1936" s="44"/>
      <c r="AR1936" s="44"/>
      <c r="AS1936" s="44"/>
      <c r="AT1936" s="44"/>
    </row>
    <row r="1937" spans="2:46" ht="18.649999999999999" customHeight="1" thickBot="1">
      <c r="D1937" s="227" t="s">
        <v>70</v>
      </c>
      <c r="E1937" s="228"/>
      <c r="F1937" s="229" t="s">
        <v>71</v>
      </c>
      <c r="G1937" s="230"/>
      <c r="H1937" s="203"/>
      <c r="I1937" s="231" t="s">
        <v>15</v>
      </c>
      <c r="J1937" s="232"/>
      <c r="K1937" s="233" t="s">
        <v>16</v>
      </c>
      <c r="L1937" s="234"/>
      <c r="M1937" s="30"/>
      <c r="N1937" s="231" t="s">
        <v>72</v>
      </c>
      <c r="O1937" s="232"/>
      <c r="P1937" s="233" t="s">
        <v>73</v>
      </c>
      <c r="Q1937" s="234"/>
      <c r="R1937" s="30"/>
      <c r="S1937" s="227" t="s">
        <v>74</v>
      </c>
      <c r="T1937" s="228"/>
      <c r="U1937" s="229" t="s">
        <v>75</v>
      </c>
      <c r="V1937" s="230"/>
      <c r="W1937" s="8"/>
      <c r="X1937" s="231" t="s">
        <v>76</v>
      </c>
      <c r="Y1937" s="232"/>
      <c r="Z1937" s="233" t="s">
        <v>77</v>
      </c>
      <c r="AA1937" s="234"/>
      <c r="AB1937" s="8"/>
      <c r="AC1937" s="231" t="s">
        <v>78</v>
      </c>
      <c r="AD1937" s="232"/>
      <c r="AE1937" s="233" t="s">
        <v>17</v>
      </c>
      <c r="AF1937" s="234"/>
      <c r="AG1937" s="8"/>
      <c r="AH1937" s="231" t="s">
        <v>79</v>
      </c>
      <c r="AI1937" s="232"/>
      <c r="AJ1937" s="233" t="s">
        <v>80</v>
      </c>
      <c r="AK1937" s="234"/>
      <c r="AL1937" s="8"/>
      <c r="AM1937" s="52" t="s">
        <v>84</v>
      </c>
      <c r="AO1937" s="150" t="s">
        <v>85</v>
      </c>
      <c r="AP1937" s="149"/>
      <c r="AQ1937" s="44"/>
      <c r="AR1937" s="44"/>
      <c r="AS1937" s="44"/>
      <c r="AT1937" s="44"/>
    </row>
    <row r="1938" spans="2:46" ht="18.649999999999999" customHeight="1" thickTop="1" thickBot="1">
      <c r="D1938" s="37">
        <v>0</v>
      </c>
      <c r="E1938" s="41">
        <v>0</v>
      </c>
      <c r="F1938" s="39">
        <v>1</v>
      </c>
      <c r="G1938" s="40">
        <v>0</v>
      </c>
      <c r="I1938" s="37">
        <v>0</v>
      </c>
      <c r="J1938" s="41">
        <f t="shared" ref="J1938" si="6330">IF(0=(1-$J$8*$K$8*$B1935^2),10^14,$B1935*$K$8/(1-$J$8*$K$8*$B1935^2))</f>
        <v>-0.19684405789392637</v>
      </c>
      <c r="K1938" s="39">
        <v>1</v>
      </c>
      <c r="L1938" s="40">
        <v>0</v>
      </c>
      <c r="N1938" s="37">
        <f t="shared" ref="N1938" si="6331">D1938*I1935+F1938*I1938-E1938*J1935-G1938*J1938</f>
        <v>0</v>
      </c>
      <c r="O1938" s="41">
        <f t="shared" ref="O1938" si="6332">(D1938*J1935+E1938*I1935+F1938*J1938+G1938*I1938)</f>
        <v>-0.19684405789392637</v>
      </c>
      <c r="P1938" s="39">
        <f t="shared" ref="P1938" si="6333">D1938*K1935+F1938*K1938-E1938*L1935-G1938*L1938</f>
        <v>1</v>
      </c>
      <c r="Q1938" s="40">
        <f t="shared" ref="Q1938" si="6334">(D1938*L1935+E1938*K1935+F1938*L1938+G1938*K1938)</f>
        <v>0</v>
      </c>
      <c r="S1938" s="37">
        <v>0</v>
      </c>
      <c r="T1938" s="41">
        <v>0</v>
      </c>
      <c r="U1938" s="39">
        <v>1</v>
      </c>
      <c r="V1938" s="40">
        <v>0</v>
      </c>
      <c r="X1938" s="37">
        <f t="shared" ref="X1938" si="6335">N1938*S1935+P1938*S1938-O1938*T1935-Q1938*T1938</f>
        <v>0</v>
      </c>
      <c r="Y1938" s="41">
        <f t="shared" ref="Y1938" si="6336">(N1938*T1935+O1938*S1935+P1938*T1938+Q1938*S1938)</f>
        <v>-0.19684405789392637</v>
      </c>
      <c r="Z1938" s="39">
        <f t="shared" ref="Z1938" si="6337">N1938*U1935+P1938*U1938-O1938*V1935-Q1938*V1938</f>
        <v>0.95552248108475468</v>
      </c>
      <c r="AA1938" s="40">
        <f t="shared" ref="AA1938" si="6338">(N1938*V1935+O1938*U1935+P1938*V1938+Q1938*U1938)</f>
        <v>0</v>
      </c>
      <c r="AB1938" s="8"/>
      <c r="AC1938" s="37">
        <v>0</v>
      </c>
      <c r="AD1938" s="40">
        <f>-1/($AD$8*$B1935)</f>
        <v>-0.14583935018050539</v>
      </c>
      <c r="AE1938" s="39">
        <v>1</v>
      </c>
      <c r="AF1938" s="40">
        <v>0</v>
      </c>
      <c r="AH1938" s="37">
        <f>X1938*AC1935+Z1938*AC1938-Y1938*AD1935-AA1938*AD1938</f>
        <v>0</v>
      </c>
      <c r="AI1938" s="41">
        <f>(X1938*AD1935+Y1938*AC1935+Z1938*AD1938+AA1938*AC1938)</f>
        <v>-0.33619683561819125</v>
      </c>
      <c r="AJ1938" s="39">
        <f>X1938*AE1935+Z1938*AE1938-Y1938*AF1935-AA1938*AF1938</f>
        <v>0.95552248108475468</v>
      </c>
      <c r="AK1938" s="40">
        <f>(X1938*AF1935+Y1938*AE1935+Z1938*AF1938+AA1938*AE1938)</f>
        <v>0</v>
      </c>
      <c r="AL1938" s="8"/>
      <c r="AM1938" s="54">
        <f t="shared" ref="AM1938" si="6339">(180/PI())*ATAN(-1*(($AH1926*AI1935+AK1935+$AH$8*AI1938+AK1938)/($AH$8*AH1935+AJ1935+$AH$8*AH1938+AJ1938)))</f>
        <v>19.643435305642836</v>
      </c>
      <c r="AO1938" s="151">
        <f t="shared" ref="AO1938" si="6340">20*LOG(((($AH$8*AH1935+AJ1935-$AH$8*AH1938-AJ1938)^2+($AH$8*AI1935+AK1935-$AH$8*AI1938-AK1938)^2)/(($AH$8*AH1935+AJ1935+$AH$8*AH1938+AJ1938)^2+($AH$8*AI1935+AK1935+$AH$8*AI1938+AK1938)^2))^0.5)</f>
        <v>-37.309554465873653</v>
      </c>
      <c r="AP1938" s="149"/>
      <c r="AQ1938" s="44"/>
      <c r="AR1938" s="44"/>
      <c r="AS1938" s="44"/>
      <c r="AT1938" s="44"/>
    </row>
    <row r="1939" spans="2:46" ht="18.649999999999999" customHeight="1">
      <c r="AO1939" s="48"/>
    </row>
    <row r="1940" spans="2:46" ht="18.649999999999999" customHeight="1" thickBot="1">
      <c r="E1940" s="29" t="s">
        <v>9</v>
      </c>
      <c r="J1940" s="29" t="s">
        <v>10</v>
      </c>
      <c r="O1940" s="29" t="s">
        <v>11</v>
      </c>
      <c r="T1940" s="29" t="s">
        <v>12</v>
      </c>
      <c r="Y1940" s="29" t="s">
        <v>13</v>
      </c>
      <c r="AD1940" s="29" t="s">
        <v>12</v>
      </c>
      <c r="AI1940" s="29" t="s">
        <v>81</v>
      </c>
    </row>
    <row r="1941" spans="2:46" ht="18.649999999999999" customHeight="1" thickBot="1">
      <c r="B1941" s="28"/>
      <c r="D1941" s="227" t="s">
        <v>70</v>
      </c>
      <c r="E1941" s="228"/>
      <c r="F1941" s="229" t="s">
        <v>71</v>
      </c>
      <c r="G1941" s="230"/>
      <c r="H1941" s="203"/>
      <c r="I1941" s="231" t="s">
        <v>15</v>
      </c>
      <c r="J1941" s="232"/>
      <c r="K1941" s="233" t="s">
        <v>16</v>
      </c>
      <c r="L1941" s="234"/>
      <c r="M1941" s="30"/>
      <c r="N1941" s="231" t="s">
        <v>72</v>
      </c>
      <c r="O1941" s="232"/>
      <c r="P1941" s="233" t="s">
        <v>73</v>
      </c>
      <c r="Q1941" s="234"/>
      <c r="R1941" s="30"/>
      <c r="S1941" s="227" t="s">
        <v>74</v>
      </c>
      <c r="T1941" s="228"/>
      <c r="U1941" s="229" t="s">
        <v>75</v>
      </c>
      <c r="V1941" s="230"/>
      <c r="W1941" s="8"/>
      <c r="X1941" s="231" t="s">
        <v>76</v>
      </c>
      <c r="Y1941" s="232"/>
      <c r="Z1941" s="233" t="s">
        <v>77</v>
      </c>
      <c r="AA1941" s="234"/>
      <c r="AB1941" s="8"/>
      <c r="AC1941" s="231" t="s">
        <v>78</v>
      </c>
      <c r="AD1941" s="232"/>
      <c r="AE1941" s="233" t="s">
        <v>17</v>
      </c>
      <c r="AF1941" s="234"/>
      <c r="AG1941" s="8"/>
      <c r="AH1941" s="231" t="s">
        <v>79</v>
      </c>
      <c r="AI1941" s="232"/>
      <c r="AJ1941" s="233" t="s">
        <v>80</v>
      </c>
      <c r="AK1941" s="234"/>
      <c r="AL1941" s="8"/>
      <c r="AM1941" s="35" t="s">
        <v>82</v>
      </c>
      <c r="AO1941" s="147" t="s">
        <v>83</v>
      </c>
      <c r="AP1941" s="4"/>
      <c r="AQ1941" s="44"/>
      <c r="AR1941" s="44"/>
      <c r="AS1941" s="44"/>
      <c r="AT1941" s="44"/>
    </row>
    <row r="1942" spans="2:46" ht="18.649999999999999" customHeight="1" thickTop="1" thickBot="1">
      <c r="B1942" s="55">
        <v>5.56</v>
      </c>
      <c r="D1942" s="37">
        <v>1</v>
      </c>
      <c r="E1942" s="38">
        <v>0</v>
      </c>
      <c r="F1942" s="39">
        <v>0</v>
      </c>
      <c r="G1942" s="40">
        <f t="shared" ref="G1942" si="6341">-1/($E$8*$B1942)</f>
        <v>-0.11496043165467626</v>
      </c>
      <c r="I1942" s="37">
        <v>1</v>
      </c>
      <c r="J1942" s="41">
        <v>0</v>
      </c>
      <c r="K1942" s="39">
        <v>0</v>
      </c>
      <c r="L1942" s="40">
        <v>0</v>
      </c>
      <c r="N1942" s="37">
        <f t="shared" ref="N1942" si="6342">D1942*I1942+F1942*I1945-E1942*J1942-G1942*J1945</f>
        <v>0.97745324461063188</v>
      </c>
      <c r="O1942" s="41">
        <f t="shared" ref="O1942" si="6343">(D1942*J1942+E1942*I1942+F1942*J1945+G1942*I1945)</f>
        <v>0</v>
      </c>
      <c r="P1942" s="39">
        <f t="shared" ref="P1942" si="6344">D1942*K1942+F1942*K1945-E1942*L1942-G1942*L1945</f>
        <v>0</v>
      </c>
      <c r="Q1942" s="40">
        <f t="shared" ref="Q1942" si="6345">(D1942*L1942+E1942*K1942+F1942*L1945+G1942*K1945)</f>
        <v>-0.11496043165467626</v>
      </c>
      <c r="S1942" s="37">
        <v>1</v>
      </c>
      <c r="T1942" s="38">
        <v>0</v>
      </c>
      <c r="U1942" s="39">
        <v>0</v>
      </c>
      <c r="V1942" s="40">
        <f t="shared" ref="V1942" si="6346">-1/($T$8*$B1942)</f>
        <v>-0.22514028776978418</v>
      </c>
      <c r="X1942" s="37">
        <f t="shared" ref="X1942" si="6347">N1942*S1942+P1942*S1945-O1942*T1942-Q1942*T1945</f>
        <v>0.97745324461063188</v>
      </c>
      <c r="Y1942" s="41">
        <f t="shared" ref="Y1942" si="6348">(N1942*T1942+O1942*S1942+P1942*T1945+Q1942*S1945)</f>
        <v>0</v>
      </c>
      <c r="Z1942" s="39">
        <f t="shared" ref="Z1942" si="6349">N1942*U1942+P1942*U1945-O1942*V1942-Q1942*V1945</f>
        <v>0</v>
      </c>
      <c r="AA1942" s="40">
        <f t="shared" ref="AA1942" si="6350">(N1942*V1942+O1942*U1942+P1942*V1945+Q1942*U1945)</f>
        <v>-0.33502453642782315</v>
      </c>
      <c r="AB1942" s="8"/>
      <c r="AC1942" s="37">
        <v>1</v>
      </c>
      <c r="AD1942" s="38">
        <v>0</v>
      </c>
      <c r="AE1942" s="39">
        <v>0</v>
      </c>
      <c r="AF1942" s="40">
        <v>0</v>
      </c>
      <c r="AH1942" s="37">
        <f>X1942*AC1942+Z1942*AC1945-Y1942*AD1942-AA1942*AD1945</f>
        <v>0.92876923845831894</v>
      </c>
      <c r="AI1942" s="41">
        <f>(X1942*AD1942+Y1942*AC1942+Z1942*AD1945+AA1942*AC1945)</f>
        <v>0</v>
      </c>
      <c r="AJ1942" s="39">
        <f>X1942*AE1942+Z1942*AE1945-Y1942*AF1942-AA1942*AF1945</f>
        <v>0</v>
      </c>
      <c r="AK1942" s="40">
        <f>(X1942*AF1942+Y1942*AE1942+Z1942*AF1945+AA1942*AE1945)</f>
        <v>-0.33502453642782315</v>
      </c>
      <c r="AL1942" s="8"/>
      <c r="AM1942" s="43">
        <f t="shared" ref="AM1942" si="6351">20*LOG((2*$AH$8)/(($AH$8*AH1942+AJ1942+$AH$8*AH1945+AJ1945)^2+($AH$8*AI1942+AK1942+$AH$8*AI1945+AK1945)^2)^0.5)</f>
        <v>-7.9582311672888196E-4</v>
      </c>
      <c r="AO1942" s="148">
        <f t="shared" ref="AO1942" si="6352">((AH1942^2+AI1942^2)/(AH1945^2+AI1945^2))^0.5</f>
        <v>2.772243016818746</v>
      </c>
      <c r="AP1942" s="4"/>
      <c r="AQ1942" s="44"/>
      <c r="AR1942" s="44"/>
      <c r="AS1942" s="44"/>
      <c r="AT1942" s="44"/>
    </row>
    <row r="1943" spans="2:46" ht="18.649999999999999" customHeight="1" thickBot="1">
      <c r="D1943" s="45"/>
      <c r="G1943" s="46"/>
      <c r="I1943" s="45"/>
      <c r="L1943" s="46"/>
      <c r="N1943" s="45"/>
      <c r="Q1943" s="46"/>
      <c r="S1943" s="45"/>
      <c r="V1943" s="46"/>
      <c r="X1943" s="45"/>
      <c r="AA1943" s="46"/>
      <c r="AC1943" s="45"/>
      <c r="AF1943" s="46"/>
      <c r="AH1943" s="45"/>
      <c r="AK1943" s="46"/>
      <c r="AO1943" s="149"/>
      <c r="AP1943" s="149"/>
      <c r="AQ1943" s="44"/>
      <c r="AR1943" s="44"/>
      <c r="AS1943" s="44"/>
      <c r="AT1943" s="44"/>
    </row>
    <row r="1944" spans="2:46" ht="18.649999999999999" customHeight="1" thickBot="1">
      <c r="D1944" s="227" t="s">
        <v>70</v>
      </c>
      <c r="E1944" s="228"/>
      <c r="F1944" s="229" t="s">
        <v>71</v>
      </c>
      <c r="G1944" s="230"/>
      <c r="H1944" s="203"/>
      <c r="I1944" s="231" t="s">
        <v>15</v>
      </c>
      <c r="J1944" s="232"/>
      <c r="K1944" s="233" t="s">
        <v>16</v>
      </c>
      <c r="L1944" s="234"/>
      <c r="M1944" s="30"/>
      <c r="N1944" s="231" t="s">
        <v>72</v>
      </c>
      <c r="O1944" s="232"/>
      <c r="P1944" s="233" t="s">
        <v>73</v>
      </c>
      <c r="Q1944" s="234"/>
      <c r="R1944" s="30"/>
      <c r="S1944" s="227" t="s">
        <v>74</v>
      </c>
      <c r="T1944" s="228"/>
      <c r="U1944" s="229" t="s">
        <v>75</v>
      </c>
      <c r="V1944" s="230"/>
      <c r="W1944" s="8"/>
      <c r="X1944" s="231" t="s">
        <v>76</v>
      </c>
      <c r="Y1944" s="232"/>
      <c r="Z1944" s="233" t="s">
        <v>77</v>
      </c>
      <c r="AA1944" s="234"/>
      <c r="AB1944" s="8"/>
      <c r="AC1944" s="231" t="s">
        <v>78</v>
      </c>
      <c r="AD1944" s="232"/>
      <c r="AE1944" s="233" t="s">
        <v>17</v>
      </c>
      <c r="AF1944" s="234"/>
      <c r="AG1944" s="8"/>
      <c r="AH1944" s="231" t="s">
        <v>79</v>
      </c>
      <c r="AI1944" s="232"/>
      <c r="AJ1944" s="233" t="s">
        <v>80</v>
      </c>
      <c r="AK1944" s="234"/>
      <c r="AL1944" s="8"/>
      <c r="AM1944" s="52" t="s">
        <v>84</v>
      </c>
      <c r="AO1944" s="150" t="s">
        <v>85</v>
      </c>
      <c r="AP1944" s="149"/>
      <c r="AQ1944" s="44"/>
      <c r="AR1944" s="44"/>
      <c r="AS1944" s="44"/>
      <c r="AT1944" s="44"/>
    </row>
    <row r="1945" spans="2:46" ht="18.649999999999999" customHeight="1" thickTop="1" thickBot="1">
      <c r="D1945" s="37">
        <v>0</v>
      </c>
      <c r="E1945" s="41">
        <v>0</v>
      </c>
      <c r="F1945" s="39">
        <v>1</v>
      </c>
      <c r="G1945" s="40">
        <v>0</v>
      </c>
      <c r="I1945" s="37">
        <v>0</v>
      </c>
      <c r="J1945" s="41">
        <f t="shared" ref="J1945" si="6353">IF(0=(1-$J$8*$K$8*$B1942^2),10^14,$B1942*$K$8/(1-$J$8*$K$8*$B1942^2))</f>
        <v>-0.19612622416985309</v>
      </c>
      <c r="K1945" s="39">
        <v>1</v>
      </c>
      <c r="L1945" s="40">
        <v>0</v>
      </c>
      <c r="N1945" s="37">
        <f t="shared" ref="N1945" si="6354">D1945*I1942+F1945*I1945-E1945*J1942-G1945*J1945</f>
        <v>0</v>
      </c>
      <c r="O1945" s="41">
        <f t="shared" ref="O1945" si="6355">(D1945*J1942+E1945*I1942+F1945*J1945+G1945*I1945)</f>
        <v>-0.19612622416985309</v>
      </c>
      <c r="P1945" s="39">
        <f t="shared" ref="P1945" si="6356">D1945*K1942+F1945*K1945-E1945*L1942-G1945*L1945</f>
        <v>1</v>
      </c>
      <c r="Q1945" s="40">
        <f t="shared" ref="Q1945" si="6357">(D1945*L1942+E1945*K1942+F1945*L1945+G1945*K1945)</f>
        <v>0</v>
      </c>
      <c r="S1945" s="37">
        <v>0</v>
      </c>
      <c r="T1945" s="41">
        <v>0</v>
      </c>
      <c r="U1945" s="39">
        <v>1</v>
      </c>
      <c r="V1945" s="40">
        <v>0</v>
      </c>
      <c r="X1945" s="37">
        <f t="shared" ref="X1945" si="6358">N1945*S1942+P1945*S1945-O1945*T1942-Q1945*T1945</f>
        <v>0</v>
      </c>
      <c r="Y1945" s="41">
        <f t="shared" ref="Y1945" si="6359">(N1945*T1942+O1945*S1942+P1945*T1945+Q1945*S1945)</f>
        <v>-0.19612622416985309</v>
      </c>
      <c r="Z1945" s="39">
        <f t="shared" ref="Z1945" si="6360">N1945*U1942+P1945*U1945-O1945*V1942-Q1945*V1945</f>
        <v>0.95584408545119803</v>
      </c>
      <c r="AA1945" s="40">
        <f t="shared" ref="AA1945" si="6361">(N1945*V1942+O1945*U1942+P1945*V1945+Q1945*U1945)</f>
        <v>0</v>
      </c>
      <c r="AB1945" s="8"/>
      <c r="AC1945" s="37">
        <v>0</v>
      </c>
      <c r="AD1945" s="40">
        <f>-1/($AD$8*$B1942)</f>
        <v>-0.14531474820143886</v>
      </c>
      <c r="AE1945" s="39">
        <v>1</v>
      </c>
      <c r="AF1945" s="40">
        <v>0</v>
      </c>
      <c r="AH1945" s="37">
        <f>X1945*AC1942+Z1945*AC1945-Y1945*AD1942-AA1945*AD1945</f>
        <v>0</v>
      </c>
      <c r="AI1945" s="41">
        <f>(X1945*AD1942+Y1945*AC1942+Z1945*AD1945+AA1945*AC1945)</f>
        <v>-0.33502446676702857</v>
      </c>
      <c r="AJ1945" s="39">
        <f>X1945*AE1942+Z1945*AE1945-Y1945*AF1942-AA1945*AF1945</f>
        <v>0.95584408545119803</v>
      </c>
      <c r="AK1945" s="40">
        <f>(X1945*AF1942+Y1945*AE1942+Z1945*AF1945+AA1945*AE1945)</f>
        <v>0</v>
      </c>
      <c r="AL1945" s="8"/>
      <c r="AM1945" s="54">
        <f t="shared" ref="AM1945" si="6362">(180/PI())*ATAN(-1*(($AH1933*AI1942+AK1942+$AH$8*AI1945+AK1945)/($AH$8*AH1942+AJ1942+$AH$8*AH1945+AJ1945)))</f>
        <v>19.572161364854448</v>
      </c>
      <c r="AO1945" s="151">
        <f t="shared" ref="AO1945" si="6363">20*LOG(((($AH$8*AH1942+AJ1942-$AH$8*AH1945-AJ1945)^2+($AH$8*AI1942+AK1942-$AH$8*AI1945-AK1945)^2)/(($AH$8*AH1942+AJ1942+$AH$8*AH1945+AJ1945)^2+($AH$8*AI1942+AK1942+$AH$8*AI1945+AK1945)^2))^0.5)</f>
        <v>-37.370075516541263</v>
      </c>
      <c r="AP1945" s="149"/>
      <c r="AQ1945" s="44"/>
      <c r="AR1945" s="44"/>
      <c r="AS1945" s="44"/>
      <c r="AT1945" s="44"/>
    </row>
    <row r="1946" spans="2:46" ht="18.649999999999999" customHeight="1">
      <c r="AO1946" s="48"/>
    </row>
    <row r="1947" spans="2:46" ht="18.649999999999999" customHeight="1" thickBot="1">
      <c r="E1947" s="29" t="s">
        <v>9</v>
      </c>
      <c r="J1947" s="29" t="s">
        <v>10</v>
      </c>
      <c r="O1947" s="29" t="s">
        <v>11</v>
      </c>
      <c r="T1947" s="29" t="s">
        <v>12</v>
      </c>
      <c r="Y1947" s="29" t="s">
        <v>13</v>
      </c>
      <c r="AD1947" s="29" t="s">
        <v>12</v>
      </c>
      <c r="AI1947" s="29" t="s">
        <v>81</v>
      </c>
    </row>
    <row r="1948" spans="2:46" ht="18.649999999999999" customHeight="1" thickBot="1">
      <c r="B1948" s="28"/>
      <c r="D1948" s="227" t="s">
        <v>70</v>
      </c>
      <c r="E1948" s="228"/>
      <c r="F1948" s="229" t="s">
        <v>71</v>
      </c>
      <c r="G1948" s="230"/>
      <c r="H1948" s="203"/>
      <c r="I1948" s="231" t="s">
        <v>15</v>
      </c>
      <c r="J1948" s="232"/>
      <c r="K1948" s="233" t="s">
        <v>16</v>
      </c>
      <c r="L1948" s="234"/>
      <c r="M1948" s="30"/>
      <c r="N1948" s="231" t="s">
        <v>72</v>
      </c>
      <c r="O1948" s="232"/>
      <c r="P1948" s="233" t="s">
        <v>73</v>
      </c>
      <c r="Q1948" s="234"/>
      <c r="R1948" s="30"/>
      <c r="S1948" s="227" t="s">
        <v>74</v>
      </c>
      <c r="T1948" s="228"/>
      <c r="U1948" s="229" t="s">
        <v>75</v>
      </c>
      <c r="V1948" s="230"/>
      <c r="W1948" s="8"/>
      <c r="X1948" s="231" t="s">
        <v>76</v>
      </c>
      <c r="Y1948" s="232"/>
      <c r="Z1948" s="233" t="s">
        <v>77</v>
      </c>
      <c r="AA1948" s="234"/>
      <c r="AB1948" s="8"/>
      <c r="AC1948" s="231" t="s">
        <v>78</v>
      </c>
      <c r="AD1948" s="232"/>
      <c r="AE1948" s="233" t="s">
        <v>17</v>
      </c>
      <c r="AF1948" s="234"/>
      <c r="AG1948" s="8"/>
      <c r="AH1948" s="231" t="s">
        <v>79</v>
      </c>
      <c r="AI1948" s="232"/>
      <c r="AJ1948" s="233" t="s">
        <v>80</v>
      </c>
      <c r="AK1948" s="234"/>
      <c r="AL1948" s="8"/>
      <c r="AM1948" s="35" t="s">
        <v>82</v>
      </c>
      <c r="AO1948" s="147" t="s">
        <v>83</v>
      </c>
      <c r="AP1948" s="4"/>
      <c r="AQ1948" s="44"/>
      <c r="AR1948" s="44"/>
      <c r="AS1948" s="44"/>
      <c r="AT1948" s="44"/>
    </row>
    <row r="1949" spans="2:46" ht="18.649999999999999" customHeight="1" thickTop="1" thickBot="1">
      <c r="B1949" s="55">
        <v>5.58</v>
      </c>
      <c r="D1949" s="37">
        <v>1</v>
      </c>
      <c r="E1949" s="38">
        <v>0</v>
      </c>
      <c r="F1949" s="39">
        <v>0</v>
      </c>
      <c r="G1949" s="40">
        <f t="shared" ref="G1949" si="6364">-1/($E$8*$B1949)</f>
        <v>-0.11454838709677417</v>
      </c>
      <c r="I1949" s="37">
        <v>1</v>
      </c>
      <c r="J1949" s="41">
        <v>0</v>
      </c>
      <c r="K1949" s="39">
        <v>0</v>
      </c>
      <c r="L1949" s="40">
        <v>0</v>
      </c>
      <c r="N1949" s="37">
        <f t="shared" ref="N1949" si="6365">D1949*I1949+F1949*I1952-E1949*J1949-G1949*J1952</f>
        <v>0.9776156825426825</v>
      </c>
      <c r="O1949" s="41">
        <f t="shared" ref="O1949" si="6366">(D1949*J1949+E1949*I1949+F1949*J1952+G1949*I1952)</f>
        <v>0</v>
      </c>
      <c r="P1949" s="39">
        <f t="shared" ref="P1949" si="6367">D1949*K1949+F1949*K1952-E1949*L1949-G1949*L1952</f>
        <v>0</v>
      </c>
      <c r="Q1949" s="40">
        <f t="shared" ref="Q1949" si="6368">(D1949*L1949+E1949*K1949+F1949*L1952+G1949*K1952)</f>
        <v>-0.11454838709677417</v>
      </c>
      <c r="S1949" s="37">
        <v>1</v>
      </c>
      <c r="T1949" s="38">
        <v>0</v>
      </c>
      <c r="U1949" s="39">
        <v>0</v>
      </c>
      <c r="V1949" s="40">
        <f t="shared" ref="V1949" si="6369">-1/($T$8*$B1949)</f>
        <v>-0.22433333333333333</v>
      </c>
      <c r="X1949" s="37">
        <f t="shared" ref="X1949" si="6370">N1949*S1949+P1949*S1952-O1949*T1949-Q1949*T1952</f>
        <v>0.9776156825426825</v>
      </c>
      <c r="Y1949" s="41">
        <f t="shared" ref="Y1949" si="6371">(N1949*T1949+O1949*S1949+P1949*T1952+Q1949*S1952)</f>
        <v>0</v>
      </c>
      <c r="Z1949" s="39">
        <f t="shared" ref="Z1949" si="6372">N1949*U1949+P1949*U1952-O1949*V1949-Q1949*V1952</f>
        <v>0</v>
      </c>
      <c r="AA1949" s="40">
        <f t="shared" ref="AA1949" si="6373">(N1949*V1949+O1949*U1949+P1949*V1952+Q1949*U1952)</f>
        <v>-0.33386017188051598</v>
      </c>
      <c r="AB1949" s="8"/>
      <c r="AC1949" s="37">
        <v>1</v>
      </c>
      <c r="AD1949" s="38">
        <v>0</v>
      </c>
      <c r="AE1949" s="39">
        <v>0</v>
      </c>
      <c r="AF1949" s="40">
        <v>0</v>
      </c>
      <c r="AH1949" s="37">
        <f>X1949*AC1949+Z1949*AC1952-Y1949*AD1949-AA1949*AD1952</f>
        <v>0.92927476392783248</v>
      </c>
      <c r="AI1949" s="41">
        <f>(X1949*AD1949+Y1949*AC1949+Z1949*AD1952+AA1949*AC1952)</f>
        <v>0</v>
      </c>
      <c r="AJ1949" s="39">
        <f>X1949*AE1949+Z1949*AE1952-Y1949*AF1949-AA1949*AF1952</f>
        <v>0</v>
      </c>
      <c r="AK1949" s="40">
        <f>(X1949*AF1949+Y1949*AE1949+Z1949*AF1952+AA1949*AE1952)</f>
        <v>-0.33386017188051598</v>
      </c>
      <c r="AL1949" s="8"/>
      <c r="AM1949" s="43">
        <f t="shared" ref="AM1949" si="6374">20*LOG((2*$AH$8)/(($AH$8*AH1949+AJ1949+$AH$8*AH1952+AJ1952)^2+($AH$8*AI1949+AK1949+$AH$8*AI1952+AK1952)^2)^0.5)</f>
        <v>-7.8484530715041236E-4</v>
      </c>
      <c r="AO1949" s="148">
        <f t="shared" ref="AO1949" si="6375">((AH1949^2+AI1949^2)/(AH1952^2+AI1952^2))^0.5</f>
        <v>2.7834256194811062</v>
      </c>
      <c r="AP1949" s="4"/>
      <c r="AQ1949" s="44"/>
      <c r="AR1949" s="44"/>
      <c r="AS1949" s="44"/>
      <c r="AT1949" s="44"/>
    </row>
    <row r="1950" spans="2:46" ht="18.649999999999999" customHeight="1" thickBot="1">
      <c r="D1950" s="45"/>
      <c r="G1950" s="46"/>
      <c r="I1950" s="45"/>
      <c r="L1950" s="46"/>
      <c r="N1950" s="45"/>
      <c r="Q1950" s="46"/>
      <c r="S1950" s="45"/>
      <c r="V1950" s="46"/>
      <c r="X1950" s="45"/>
      <c r="AA1950" s="46"/>
      <c r="AC1950" s="45"/>
      <c r="AF1950" s="46"/>
      <c r="AH1950" s="45"/>
      <c r="AK1950" s="46"/>
      <c r="AO1950" s="149"/>
      <c r="AP1950" s="149"/>
      <c r="AQ1950" s="44"/>
      <c r="AR1950" s="44"/>
      <c r="AS1950" s="44"/>
      <c r="AT1950" s="44"/>
    </row>
    <row r="1951" spans="2:46" ht="18.649999999999999" customHeight="1" thickBot="1">
      <c r="D1951" s="227" t="s">
        <v>70</v>
      </c>
      <c r="E1951" s="228"/>
      <c r="F1951" s="229" t="s">
        <v>71</v>
      </c>
      <c r="G1951" s="230"/>
      <c r="H1951" s="203"/>
      <c r="I1951" s="231" t="s">
        <v>15</v>
      </c>
      <c r="J1951" s="232"/>
      <c r="K1951" s="233" t="s">
        <v>16</v>
      </c>
      <c r="L1951" s="234"/>
      <c r="M1951" s="30"/>
      <c r="N1951" s="231" t="s">
        <v>72</v>
      </c>
      <c r="O1951" s="232"/>
      <c r="P1951" s="233" t="s">
        <v>73</v>
      </c>
      <c r="Q1951" s="234"/>
      <c r="R1951" s="30"/>
      <c r="S1951" s="227" t="s">
        <v>74</v>
      </c>
      <c r="T1951" s="228"/>
      <c r="U1951" s="229" t="s">
        <v>75</v>
      </c>
      <c r="V1951" s="230"/>
      <c r="W1951" s="8"/>
      <c r="X1951" s="231" t="s">
        <v>76</v>
      </c>
      <c r="Y1951" s="232"/>
      <c r="Z1951" s="233" t="s">
        <v>77</v>
      </c>
      <c r="AA1951" s="234"/>
      <c r="AB1951" s="8"/>
      <c r="AC1951" s="231" t="s">
        <v>78</v>
      </c>
      <c r="AD1951" s="232"/>
      <c r="AE1951" s="233" t="s">
        <v>17</v>
      </c>
      <c r="AF1951" s="234"/>
      <c r="AG1951" s="8"/>
      <c r="AH1951" s="231" t="s">
        <v>79</v>
      </c>
      <c r="AI1951" s="232"/>
      <c r="AJ1951" s="233" t="s">
        <v>80</v>
      </c>
      <c r="AK1951" s="234"/>
      <c r="AL1951" s="8"/>
      <c r="AM1951" s="52" t="s">
        <v>84</v>
      </c>
      <c r="AO1951" s="150" t="s">
        <v>85</v>
      </c>
      <c r="AP1951" s="149"/>
      <c r="AQ1951" s="44"/>
      <c r="AR1951" s="44"/>
      <c r="AS1951" s="44"/>
      <c r="AT1951" s="44"/>
    </row>
    <row r="1952" spans="2:46" ht="18.649999999999999" customHeight="1" thickTop="1" thickBot="1">
      <c r="D1952" s="37">
        <v>0</v>
      </c>
      <c r="E1952" s="41">
        <v>0</v>
      </c>
      <c r="F1952" s="39">
        <v>1</v>
      </c>
      <c r="G1952" s="40">
        <v>0</v>
      </c>
      <c r="I1952" s="37">
        <v>0</v>
      </c>
      <c r="J1952" s="41">
        <f t="shared" ref="J1952" si="6376">IF(0=(1-$J$8*$K$8*$B1949^2),10^14,$B1949*$K$8/(1-$J$8*$K$8*$B1949^2))</f>
        <v>-0.19541364155923499</v>
      </c>
      <c r="K1952" s="39">
        <v>1</v>
      </c>
      <c r="L1952" s="40">
        <v>0</v>
      </c>
      <c r="N1952" s="37">
        <f t="shared" ref="N1952" si="6377">D1952*I1949+F1952*I1952-E1952*J1949-G1952*J1952</f>
        <v>0</v>
      </c>
      <c r="O1952" s="41">
        <f t="shared" ref="O1952" si="6378">(D1952*J1949+E1952*I1949+F1952*J1952+G1952*I1952)</f>
        <v>-0.19541364155923499</v>
      </c>
      <c r="P1952" s="39">
        <f t="shared" ref="P1952" si="6379">D1952*K1949+F1952*K1952-E1952*L1949-G1952*L1952</f>
        <v>1</v>
      </c>
      <c r="Q1952" s="40">
        <f t="shared" ref="Q1952" si="6380">(D1952*L1949+E1952*K1949+F1952*L1952+G1952*K1952)</f>
        <v>0</v>
      </c>
      <c r="S1952" s="37">
        <v>0</v>
      </c>
      <c r="T1952" s="41">
        <v>0</v>
      </c>
      <c r="U1952" s="39">
        <v>1</v>
      </c>
      <c r="V1952" s="40">
        <v>0</v>
      </c>
      <c r="X1952" s="37">
        <f t="shared" ref="X1952" si="6381">N1952*S1949+P1952*S1952-O1952*T1949-Q1952*T1952</f>
        <v>0</v>
      </c>
      <c r="Y1952" s="41">
        <f t="shared" ref="Y1952" si="6382">(N1952*T1949+O1952*S1949+P1952*T1952+Q1952*S1952)</f>
        <v>-0.19541364155923499</v>
      </c>
      <c r="Z1952" s="39">
        <f t="shared" ref="Z1952" si="6383">N1952*U1949+P1952*U1952-O1952*V1949-Q1952*V1952</f>
        <v>0.95616220641021166</v>
      </c>
      <c r="AA1952" s="40">
        <f t="shared" ref="AA1952" si="6384">(N1952*V1949+O1952*U1949+P1952*V1952+Q1952*U1952)</f>
        <v>0</v>
      </c>
      <c r="AB1952" s="8"/>
      <c r="AC1952" s="37">
        <v>0</v>
      </c>
      <c r="AD1952" s="40">
        <f>-1/($AD$8*$B1949)</f>
        <v>-0.14479390681003582</v>
      </c>
      <c r="AE1952" s="39">
        <v>1</v>
      </c>
      <c r="AF1952" s="40">
        <v>0</v>
      </c>
      <c r="AH1952" s="37">
        <f>X1952*AC1949+Z1952*AC1952-Y1952*AD1949-AA1952*AD1952</f>
        <v>0</v>
      </c>
      <c r="AI1952" s="41">
        <f>(X1952*AD1949+Y1952*AC1949+Z1952*AD1952+AA1952*AC1952)</f>
        <v>-0.33386010296947344</v>
      </c>
      <c r="AJ1952" s="39">
        <f>X1952*AE1949+Z1952*AE1952-Y1952*AF1949-AA1952*AF1952</f>
        <v>0.95616220641021166</v>
      </c>
      <c r="AK1952" s="40">
        <f>(X1952*AF1949+Y1952*AE1949+Z1952*AF1952+AA1952*AE1952)</f>
        <v>0</v>
      </c>
      <c r="AL1952" s="8"/>
      <c r="AM1952" s="54">
        <f t="shared" ref="AM1952" si="6385">(180/PI())*ATAN(-1*(($AH1940*AI1949+AK1949+$AH$8*AI1952+AK1952)/($AH$8*AH1949+AJ1949+$AH$8*AH1952+AJ1952)))</f>
        <v>19.501404827600844</v>
      </c>
      <c r="AO1952" s="151">
        <f t="shared" ref="AO1952" si="6386">20*LOG(((($AH$8*AH1949+AJ1949-$AH$8*AH1952-AJ1952)^2+($AH$8*AI1949+AK1949-$AH$8*AI1952-AK1952)^2)/(($AH$8*AH1949+AJ1949+$AH$8*AH1952+AJ1952)^2+($AH$8*AI1949+AK1949+$AH$8*AI1952+AK1952)^2))^0.5)</f>
        <v>-37.43039487148436</v>
      </c>
      <c r="AP1952" s="149"/>
      <c r="AQ1952" s="44"/>
      <c r="AR1952" s="44"/>
      <c r="AS1952" s="44"/>
      <c r="AT1952" s="44"/>
    </row>
    <row r="1953" spans="2:46" ht="18.649999999999999" customHeight="1">
      <c r="AO1953" s="48"/>
    </row>
    <row r="1954" spans="2:46" ht="18.649999999999999" customHeight="1" thickBot="1">
      <c r="E1954" s="29" t="s">
        <v>9</v>
      </c>
      <c r="J1954" s="29" t="s">
        <v>10</v>
      </c>
      <c r="O1954" s="29" t="s">
        <v>11</v>
      </c>
      <c r="T1954" s="29" t="s">
        <v>12</v>
      </c>
      <c r="Y1954" s="29" t="s">
        <v>13</v>
      </c>
      <c r="AD1954" s="29" t="s">
        <v>12</v>
      </c>
      <c r="AI1954" s="29" t="s">
        <v>81</v>
      </c>
    </row>
    <row r="1955" spans="2:46" ht="18.649999999999999" customHeight="1" thickBot="1">
      <c r="B1955" s="28"/>
      <c r="D1955" s="227" t="s">
        <v>70</v>
      </c>
      <c r="E1955" s="228"/>
      <c r="F1955" s="229" t="s">
        <v>71</v>
      </c>
      <c r="G1955" s="230"/>
      <c r="H1955" s="203"/>
      <c r="I1955" s="231" t="s">
        <v>15</v>
      </c>
      <c r="J1955" s="232"/>
      <c r="K1955" s="233" t="s">
        <v>16</v>
      </c>
      <c r="L1955" s="234"/>
      <c r="M1955" s="30"/>
      <c r="N1955" s="231" t="s">
        <v>72</v>
      </c>
      <c r="O1955" s="232"/>
      <c r="P1955" s="233" t="s">
        <v>73</v>
      </c>
      <c r="Q1955" s="234"/>
      <c r="R1955" s="30"/>
      <c r="S1955" s="227" t="s">
        <v>74</v>
      </c>
      <c r="T1955" s="228"/>
      <c r="U1955" s="229" t="s">
        <v>75</v>
      </c>
      <c r="V1955" s="230"/>
      <c r="W1955" s="8"/>
      <c r="X1955" s="231" t="s">
        <v>76</v>
      </c>
      <c r="Y1955" s="232"/>
      <c r="Z1955" s="233" t="s">
        <v>77</v>
      </c>
      <c r="AA1955" s="234"/>
      <c r="AB1955" s="8"/>
      <c r="AC1955" s="231" t="s">
        <v>78</v>
      </c>
      <c r="AD1955" s="232"/>
      <c r="AE1955" s="233" t="s">
        <v>17</v>
      </c>
      <c r="AF1955" s="234"/>
      <c r="AG1955" s="8"/>
      <c r="AH1955" s="231" t="s">
        <v>79</v>
      </c>
      <c r="AI1955" s="232"/>
      <c r="AJ1955" s="233" t="s">
        <v>80</v>
      </c>
      <c r="AK1955" s="234"/>
      <c r="AL1955" s="8"/>
      <c r="AM1955" s="35" t="s">
        <v>82</v>
      </c>
      <c r="AO1955" s="147" t="s">
        <v>83</v>
      </c>
      <c r="AP1955" s="4"/>
      <c r="AQ1955" s="44"/>
      <c r="AR1955" s="44"/>
      <c r="AS1955" s="44"/>
      <c r="AT1955" s="44"/>
    </row>
    <row r="1956" spans="2:46" ht="18.649999999999999" customHeight="1" thickTop="1" thickBot="1">
      <c r="B1956" s="55">
        <v>5.6</v>
      </c>
      <c r="D1956" s="37">
        <v>1</v>
      </c>
      <c r="E1956" s="38">
        <v>0</v>
      </c>
      <c r="F1956" s="39">
        <v>0</v>
      </c>
      <c r="G1956" s="40">
        <f t="shared" ref="G1956" si="6387">-1/($E$8*$B1956)</f>
        <v>-0.11413928571428571</v>
      </c>
      <c r="I1956" s="37">
        <v>1</v>
      </c>
      <c r="J1956" s="41">
        <v>0</v>
      </c>
      <c r="K1956" s="39">
        <v>0</v>
      </c>
      <c r="L1956" s="40">
        <v>0</v>
      </c>
      <c r="N1956" s="37">
        <f t="shared" ref="N1956" si="6388">D1956*I1956+F1956*I1959-E1956*J1956-G1956*J1959</f>
        <v>0.97777636743994722</v>
      </c>
      <c r="O1956" s="41">
        <f t="shared" ref="O1956" si="6389">(D1956*J1956+E1956*I1956+F1956*J1959+G1956*I1959)</f>
        <v>0</v>
      </c>
      <c r="P1956" s="39">
        <f t="shared" ref="P1956" si="6390">D1956*K1956+F1956*K1959-E1956*L1956-G1956*L1959</f>
        <v>0</v>
      </c>
      <c r="Q1956" s="40">
        <f t="shared" ref="Q1956" si="6391">(D1956*L1956+E1956*K1956+F1956*L1959+G1956*K1959)</f>
        <v>-0.11413928571428571</v>
      </c>
      <c r="S1956" s="37">
        <v>1</v>
      </c>
      <c r="T1956" s="38">
        <v>0</v>
      </c>
      <c r="U1956" s="39">
        <v>0</v>
      </c>
      <c r="V1956" s="40">
        <f t="shared" ref="V1956" si="6392">-1/($T$8*$B1956)</f>
        <v>-0.22353214285714285</v>
      </c>
      <c r="X1956" s="37">
        <f t="shared" ref="X1956" si="6393">N1956*S1956+P1956*S1959-O1956*T1956-Q1956*T1959</f>
        <v>0.97777636743994722</v>
      </c>
      <c r="Y1956" s="41">
        <f t="shared" ref="Y1956" si="6394">(N1956*T1956+O1956*S1956+P1956*T1959+Q1956*S1959)</f>
        <v>0</v>
      </c>
      <c r="Z1956" s="39">
        <f t="shared" ref="Z1956" si="6395">N1956*U1956+P1956*U1959-O1956*V1956-Q1956*V1959</f>
        <v>0</v>
      </c>
      <c r="AA1956" s="40">
        <f t="shared" ref="AA1956" si="6396">(N1956*V1956+O1956*U1956+P1956*V1959+Q1956*U1959)</f>
        <v>-0.33270373236321016</v>
      </c>
      <c r="AB1956" s="8"/>
      <c r="AC1956" s="37">
        <v>1</v>
      </c>
      <c r="AD1956" s="38">
        <v>0</v>
      </c>
      <c r="AE1956" s="39">
        <v>0</v>
      </c>
      <c r="AF1956" s="40">
        <v>0</v>
      </c>
      <c r="AH1956" s="37">
        <f>X1956*AC1956+Z1956*AC1959-Y1956*AD1956-AA1956*AD1959</f>
        <v>0.92977494233943725</v>
      </c>
      <c r="AI1956" s="41">
        <f>(X1956*AD1956+Y1956*AC1956+Z1956*AD1959+AA1956*AC1959)</f>
        <v>0</v>
      </c>
      <c r="AJ1956" s="39">
        <f>X1956*AE1956+Z1956*AE1959-Y1956*AF1956-AA1956*AF1959</f>
        <v>0</v>
      </c>
      <c r="AK1956" s="40">
        <f>(X1956*AF1956+Y1956*AE1956+Z1956*AF1959+AA1956*AE1959)</f>
        <v>-0.33270373236321016</v>
      </c>
      <c r="AL1956" s="8"/>
      <c r="AM1956" s="43">
        <f t="shared" ref="AM1956" si="6397">20*LOG((2*$AH$8)/(($AH$8*AH1956+AJ1956+$AH$8*AH1959+AJ1959)^2+($AH$8*AI1956+AK1956+$AH$8*AI1959+AK1959)^2)^0.5)</f>
        <v>-7.7405466764840633E-4</v>
      </c>
      <c r="AO1956" s="148">
        <f t="shared" ref="AO1956" si="6398">((AH1956^2+AI1956^2)/(AH1959^2+AI1959^2))^0.5</f>
        <v>2.7946038544533298</v>
      </c>
      <c r="AP1956" s="4"/>
      <c r="AQ1956" s="44"/>
      <c r="AR1956" s="44"/>
      <c r="AS1956" s="44"/>
      <c r="AT1956" s="44"/>
    </row>
    <row r="1957" spans="2:46" ht="18.649999999999999" customHeight="1" thickBot="1">
      <c r="D1957" s="45"/>
      <c r="G1957" s="46"/>
      <c r="I1957" s="45"/>
      <c r="L1957" s="46"/>
      <c r="N1957" s="45"/>
      <c r="Q1957" s="46"/>
      <c r="S1957" s="45"/>
      <c r="V1957" s="46"/>
      <c r="X1957" s="45"/>
      <c r="AA1957" s="46"/>
      <c r="AC1957" s="45"/>
      <c r="AF1957" s="46"/>
      <c r="AH1957" s="45"/>
      <c r="AK1957" s="46"/>
      <c r="AO1957" s="149"/>
      <c r="AP1957" s="149"/>
      <c r="AQ1957" s="44"/>
      <c r="AR1957" s="44"/>
      <c r="AS1957" s="44"/>
      <c r="AT1957" s="44"/>
    </row>
    <row r="1958" spans="2:46" ht="18.649999999999999" customHeight="1" thickBot="1">
      <c r="D1958" s="227" t="s">
        <v>70</v>
      </c>
      <c r="E1958" s="228"/>
      <c r="F1958" s="229" t="s">
        <v>71</v>
      </c>
      <c r="G1958" s="230"/>
      <c r="H1958" s="203"/>
      <c r="I1958" s="231" t="s">
        <v>15</v>
      </c>
      <c r="J1958" s="232"/>
      <c r="K1958" s="233" t="s">
        <v>16</v>
      </c>
      <c r="L1958" s="234"/>
      <c r="M1958" s="30"/>
      <c r="N1958" s="231" t="s">
        <v>72</v>
      </c>
      <c r="O1958" s="232"/>
      <c r="P1958" s="233" t="s">
        <v>73</v>
      </c>
      <c r="Q1958" s="234"/>
      <c r="R1958" s="30"/>
      <c r="S1958" s="227" t="s">
        <v>74</v>
      </c>
      <c r="T1958" s="228"/>
      <c r="U1958" s="229" t="s">
        <v>75</v>
      </c>
      <c r="V1958" s="230"/>
      <c r="W1958" s="8"/>
      <c r="X1958" s="231" t="s">
        <v>76</v>
      </c>
      <c r="Y1958" s="232"/>
      <c r="Z1958" s="233" t="s">
        <v>77</v>
      </c>
      <c r="AA1958" s="234"/>
      <c r="AB1958" s="8"/>
      <c r="AC1958" s="231" t="s">
        <v>78</v>
      </c>
      <c r="AD1958" s="232"/>
      <c r="AE1958" s="233" t="s">
        <v>17</v>
      </c>
      <c r="AF1958" s="234"/>
      <c r="AG1958" s="8"/>
      <c r="AH1958" s="231" t="s">
        <v>79</v>
      </c>
      <c r="AI1958" s="232"/>
      <c r="AJ1958" s="233" t="s">
        <v>80</v>
      </c>
      <c r="AK1958" s="234"/>
      <c r="AL1958" s="8"/>
      <c r="AM1958" s="52" t="s">
        <v>84</v>
      </c>
      <c r="AO1958" s="150" t="s">
        <v>85</v>
      </c>
      <c r="AP1958" s="149"/>
      <c r="AQ1958" s="44"/>
      <c r="AR1958" s="44"/>
      <c r="AS1958" s="44"/>
      <c r="AT1958" s="44"/>
    </row>
    <row r="1959" spans="2:46" ht="18.649999999999999" customHeight="1" thickTop="1" thickBot="1">
      <c r="D1959" s="37">
        <v>0</v>
      </c>
      <c r="E1959" s="41">
        <v>0</v>
      </c>
      <c r="F1959" s="39">
        <v>1</v>
      </c>
      <c r="G1959" s="40">
        <v>0</v>
      </c>
      <c r="I1959" s="37">
        <v>0</v>
      </c>
      <c r="J1959" s="41">
        <f t="shared" ref="J1959" si="6399">IF(0=(1-$J$8*$K$8*$B1956^2),10^14,$B1956*$K$8/(1-$J$8*$K$8*$B1956^2))</f>
        <v>-0.19470625228620381</v>
      </c>
      <c r="K1959" s="39">
        <v>1</v>
      </c>
      <c r="L1959" s="40">
        <v>0</v>
      </c>
      <c r="N1959" s="37">
        <f t="shared" ref="N1959" si="6400">D1959*I1956+F1959*I1959-E1959*J1956-G1959*J1959</f>
        <v>0</v>
      </c>
      <c r="O1959" s="41">
        <f t="shared" ref="O1959" si="6401">(D1959*J1956+E1959*I1956+F1959*J1959+G1959*I1959)</f>
        <v>-0.19470625228620381</v>
      </c>
      <c r="P1959" s="39">
        <f t="shared" ref="P1959" si="6402">D1959*K1956+F1959*K1959-E1959*L1956-G1959*L1959</f>
        <v>1</v>
      </c>
      <c r="Q1959" s="40">
        <f t="shared" ref="Q1959" si="6403">(D1959*L1956+E1959*K1956+F1959*L1959+G1959*K1959)</f>
        <v>0</v>
      </c>
      <c r="S1959" s="37">
        <v>0</v>
      </c>
      <c r="T1959" s="41">
        <v>0</v>
      </c>
      <c r="U1959" s="39">
        <v>1</v>
      </c>
      <c r="V1959" s="40">
        <v>0</v>
      </c>
      <c r="X1959" s="37">
        <f t="shared" ref="X1959" si="6404">N1959*S1956+P1959*S1959-O1959*T1956-Q1959*T1959</f>
        <v>0</v>
      </c>
      <c r="Y1959" s="41">
        <f t="shared" ref="Y1959" si="6405">(N1959*T1956+O1959*S1956+P1959*T1959+Q1959*S1959)</f>
        <v>-0.19470625228620381</v>
      </c>
      <c r="Z1959" s="39">
        <f t="shared" ref="Z1959" si="6406">N1959*U1956+P1959*U1959-O1959*V1956-Q1959*V1959</f>
        <v>0.95647689419878135</v>
      </c>
      <c r="AA1959" s="40">
        <f t="shared" ref="AA1959" si="6407">(N1959*V1956+O1959*U1956+P1959*V1959+Q1959*U1959)</f>
        <v>0</v>
      </c>
      <c r="AB1959" s="8"/>
      <c r="AC1959" s="37">
        <v>0</v>
      </c>
      <c r="AD1959" s="40">
        <f>-1/($AD$8*$B1956)</f>
        <v>-0.1442767857142857</v>
      </c>
      <c r="AE1959" s="39">
        <v>1</v>
      </c>
      <c r="AF1959" s="40">
        <v>0</v>
      </c>
      <c r="AH1959" s="37">
        <f>X1959*AC1956+Z1959*AC1959-Y1959*AD1956-AA1959*AD1959</f>
        <v>0</v>
      </c>
      <c r="AI1959" s="41">
        <f>(X1959*AD1956+Y1959*AC1956+Z1959*AD1959+AA1959*AC1959)</f>
        <v>-0.33270366419118691</v>
      </c>
      <c r="AJ1959" s="39">
        <f>X1959*AE1956+Z1959*AE1959-Y1959*AF1956-AA1959*AF1959</f>
        <v>0.95647689419878135</v>
      </c>
      <c r="AK1959" s="40">
        <f>(X1959*AF1956+Y1959*AE1956+Z1959*AF1959+AA1959*AE1959)</f>
        <v>0</v>
      </c>
      <c r="AL1959" s="8"/>
      <c r="AM1959" s="54">
        <f t="shared" ref="AM1959" si="6408">(180/PI())*ATAN(-1*(($AH1947*AI1956+AK1956+$AH$8*AI1959+AK1959)/($AH$8*AH1956+AJ1956+$AH$8*AH1959+AJ1959)))</f>
        <v>19.431160059650097</v>
      </c>
      <c r="AO1959" s="151">
        <f t="shared" ref="AO1959" si="6409">20*LOG(((($AH$8*AH1956+AJ1956-$AH$8*AH1959-AJ1959)^2+($AH$8*AI1956+AK1956-$AH$8*AI1959-AK1959)^2)/(($AH$8*AH1956+AJ1956+$AH$8*AH1959+AJ1959)^2+($AH$8*AI1956+AK1956+$AH$8*AI1959+AK1959)^2))^0.5)</f>
        <v>-37.490513796238012</v>
      </c>
      <c r="AP1959" s="149"/>
      <c r="AQ1959" s="44"/>
      <c r="AR1959" s="44"/>
      <c r="AS1959" s="44"/>
      <c r="AT1959" s="44"/>
    </row>
    <row r="1960" spans="2:46" ht="18.649999999999999" customHeight="1">
      <c r="AO1960" s="48"/>
    </row>
    <row r="1961" spans="2:46" ht="18.649999999999999" customHeight="1" thickBot="1">
      <c r="E1961" s="29" t="s">
        <v>9</v>
      </c>
      <c r="J1961" s="29" t="s">
        <v>10</v>
      </c>
      <c r="O1961" s="29" t="s">
        <v>11</v>
      </c>
      <c r="T1961" s="29" t="s">
        <v>12</v>
      </c>
      <c r="Y1961" s="29" t="s">
        <v>13</v>
      </c>
      <c r="AD1961" s="29" t="s">
        <v>12</v>
      </c>
      <c r="AI1961" s="29" t="s">
        <v>81</v>
      </c>
    </row>
    <row r="1962" spans="2:46" ht="18.649999999999999" customHeight="1" thickBot="1">
      <c r="B1962" s="28"/>
      <c r="D1962" s="227" t="s">
        <v>70</v>
      </c>
      <c r="E1962" s="228"/>
      <c r="F1962" s="229" t="s">
        <v>71</v>
      </c>
      <c r="G1962" s="230"/>
      <c r="H1962" s="203"/>
      <c r="I1962" s="231" t="s">
        <v>15</v>
      </c>
      <c r="J1962" s="232"/>
      <c r="K1962" s="233" t="s">
        <v>16</v>
      </c>
      <c r="L1962" s="234"/>
      <c r="M1962" s="30"/>
      <c r="N1962" s="231" t="s">
        <v>72</v>
      </c>
      <c r="O1962" s="232"/>
      <c r="P1962" s="233" t="s">
        <v>73</v>
      </c>
      <c r="Q1962" s="234"/>
      <c r="R1962" s="30"/>
      <c r="S1962" s="227" t="s">
        <v>74</v>
      </c>
      <c r="T1962" s="228"/>
      <c r="U1962" s="229" t="s">
        <v>75</v>
      </c>
      <c r="V1962" s="230"/>
      <c r="W1962" s="8"/>
      <c r="X1962" s="231" t="s">
        <v>76</v>
      </c>
      <c r="Y1962" s="232"/>
      <c r="Z1962" s="233" t="s">
        <v>77</v>
      </c>
      <c r="AA1962" s="234"/>
      <c r="AB1962" s="8"/>
      <c r="AC1962" s="231" t="s">
        <v>78</v>
      </c>
      <c r="AD1962" s="232"/>
      <c r="AE1962" s="233" t="s">
        <v>17</v>
      </c>
      <c r="AF1962" s="234"/>
      <c r="AG1962" s="8"/>
      <c r="AH1962" s="231" t="s">
        <v>79</v>
      </c>
      <c r="AI1962" s="232"/>
      <c r="AJ1962" s="233" t="s">
        <v>80</v>
      </c>
      <c r="AK1962" s="234"/>
      <c r="AL1962" s="8"/>
      <c r="AM1962" s="35" t="s">
        <v>82</v>
      </c>
      <c r="AO1962" s="147" t="s">
        <v>83</v>
      </c>
      <c r="AP1962" s="4"/>
      <c r="AQ1962" s="44"/>
      <c r="AR1962" s="44"/>
      <c r="AS1962" s="44"/>
      <c r="AT1962" s="44"/>
    </row>
    <row r="1963" spans="2:46" ht="18.649999999999999" customHeight="1" thickTop="1" thickBot="1">
      <c r="B1963" s="55">
        <v>5.62</v>
      </c>
      <c r="D1963" s="37">
        <v>1</v>
      </c>
      <c r="E1963" s="38">
        <v>0</v>
      </c>
      <c r="F1963" s="39">
        <v>0</v>
      </c>
      <c r="G1963" s="40">
        <f t="shared" ref="G1963" si="6410">-1/($E$8*$B1963)</f>
        <v>-0.11373309608540924</v>
      </c>
      <c r="I1963" s="37">
        <v>1</v>
      </c>
      <c r="J1963" s="41">
        <v>0</v>
      </c>
      <c r="K1963" s="39">
        <v>0</v>
      </c>
      <c r="L1963" s="40">
        <v>0</v>
      </c>
      <c r="N1963" s="37">
        <f t="shared" ref="N1963" si="6411">D1963*I1963+F1963*I1966-E1963*J1963-G1963*J1966</f>
        <v>0.97793532449250198</v>
      </c>
      <c r="O1963" s="41">
        <f t="shared" ref="O1963" si="6412">(D1963*J1963+E1963*I1963+F1963*J1966+G1963*I1966)</f>
        <v>0</v>
      </c>
      <c r="P1963" s="39">
        <f t="shared" ref="P1963" si="6413">D1963*K1963+F1963*K1966-E1963*L1963-G1963*L1966</f>
        <v>0</v>
      </c>
      <c r="Q1963" s="40">
        <f t="shared" ref="Q1963" si="6414">(D1963*L1963+E1963*K1963+F1963*L1966+G1963*K1966)</f>
        <v>-0.11373309608540924</v>
      </c>
      <c r="S1963" s="37">
        <v>1</v>
      </c>
      <c r="T1963" s="38">
        <v>0</v>
      </c>
      <c r="U1963" s="39">
        <v>0</v>
      </c>
      <c r="V1963" s="40">
        <f t="shared" ref="V1963" si="6415">-1/($T$8*$B1963)</f>
        <v>-0.22273665480427043</v>
      </c>
      <c r="X1963" s="37">
        <f t="shared" ref="X1963" si="6416">N1963*S1963+P1963*S1966-O1963*T1963-Q1963*T1966</f>
        <v>0.97793532449250198</v>
      </c>
      <c r="Y1963" s="41">
        <f t="shared" ref="Y1963" si="6417">(N1963*T1963+O1963*S1963+P1963*T1966+Q1963*S1966)</f>
        <v>0</v>
      </c>
      <c r="Z1963" s="39">
        <f t="shared" ref="Z1963" si="6418">N1963*U1963+P1963*U1966-O1963*V1963-Q1963*V1966</f>
        <v>0</v>
      </c>
      <c r="AA1963" s="40">
        <f t="shared" ref="AA1963" si="6419">(N1963*V1963+O1963*U1963+P1963*V1966+Q1963*U1966)</f>
        <v>-0.33155513887779786</v>
      </c>
      <c r="AB1963" s="8"/>
      <c r="AC1963" s="37">
        <v>1</v>
      </c>
      <c r="AD1963" s="38">
        <v>0</v>
      </c>
      <c r="AE1963" s="39">
        <v>0</v>
      </c>
      <c r="AF1963" s="40">
        <v>0</v>
      </c>
      <c r="AH1963" s="37">
        <f>X1963*AC1963+Z1963*AC1966-Y1963*AD1963-AA1963*AD1966</f>
        <v>0.93026984861059514</v>
      </c>
      <c r="AI1963" s="41">
        <f>(X1963*AD1963+Y1963*AC1963+Z1963*AD1966+AA1963*AC1966)</f>
        <v>0</v>
      </c>
      <c r="AJ1963" s="39">
        <f>X1963*AE1963+Z1963*AE1966-Y1963*AF1963-AA1963*AF1966</f>
        <v>0</v>
      </c>
      <c r="AK1963" s="40">
        <f>(X1963*AF1963+Y1963*AE1963+Z1963*AF1966+AA1963*AE1966)</f>
        <v>-0.33155513887779786</v>
      </c>
      <c r="AL1963" s="8"/>
      <c r="AM1963" s="43">
        <f t="shared" ref="AM1963" si="6420">20*LOG((2*$AH$8)/(($AH$8*AH1963+AJ1963+$AH$8*AH1966+AJ1966)^2+($AH$8*AI1963+AK1963+$AH$8*AI1966+AK1966)^2)^0.5)</f>
        <v>-7.6344741434058332E-4</v>
      </c>
      <c r="AO1963" s="148">
        <f t="shared" ref="AO1963" si="6421">((AH1963^2+AI1963^2)/(AH1966^2+AI1966^2))^0.5</f>
        <v>2.8057777689431846</v>
      </c>
      <c r="AP1963" s="4"/>
      <c r="AQ1963" s="44"/>
      <c r="AR1963" s="44"/>
      <c r="AS1963" s="44"/>
      <c r="AT1963" s="44"/>
    </row>
    <row r="1964" spans="2:46" ht="18.649999999999999" customHeight="1" thickBot="1">
      <c r="D1964" s="45"/>
      <c r="G1964" s="46"/>
      <c r="I1964" s="45"/>
      <c r="L1964" s="46"/>
      <c r="N1964" s="45"/>
      <c r="Q1964" s="46"/>
      <c r="S1964" s="45"/>
      <c r="V1964" s="46"/>
      <c r="X1964" s="45"/>
      <c r="AA1964" s="46"/>
      <c r="AC1964" s="45"/>
      <c r="AF1964" s="46"/>
      <c r="AH1964" s="45"/>
      <c r="AK1964" s="46"/>
      <c r="AO1964" s="149"/>
      <c r="AP1964" s="149"/>
      <c r="AQ1964" s="44"/>
      <c r="AR1964" s="44"/>
      <c r="AS1964" s="44"/>
      <c r="AT1964" s="44"/>
    </row>
    <row r="1965" spans="2:46" ht="18.649999999999999" customHeight="1" thickBot="1">
      <c r="D1965" s="227" t="s">
        <v>70</v>
      </c>
      <c r="E1965" s="228"/>
      <c r="F1965" s="229" t="s">
        <v>71</v>
      </c>
      <c r="G1965" s="230"/>
      <c r="H1965" s="203"/>
      <c r="I1965" s="231" t="s">
        <v>15</v>
      </c>
      <c r="J1965" s="232"/>
      <c r="K1965" s="233" t="s">
        <v>16</v>
      </c>
      <c r="L1965" s="234"/>
      <c r="M1965" s="30"/>
      <c r="N1965" s="231" t="s">
        <v>72</v>
      </c>
      <c r="O1965" s="232"/>
      <c r="P1965" s="233" t="s">
        <v>73</v>
      </c>
      <c r="Q1965" s="234"/>
      <c r="R1965" s="30"/>
      <c r="S1965" s="227" t="s">
        <v>74</v>
      </c>
      <c r="T1965" s="228"/>
      <c r="U1965" s="229" t="s">
        <v>75</v>
      </c>
      <c r="V1965" s="230"/>
      <c r="W1965" s="8"/>
      <c r="X1965" s="231" t="s">
        <v>76</v>
      </c>
      <c r="Y1965" s="232"/>
      <c r="Z1965" s="233" t="s">
        <v>77</v>
      </c>
      <c r="AA1965" s="234"/>
      <c r="AB1965" s="8"/>
      <c r="AC1965" s="231" t="s">
        <v>78</v>
      </c>
      <c r="AD1965" s="232"/>
      <c r="AE1965" s="233" t="s">
        <v>17</v>
      </c>
      <c r="AF1965" s="234"/>
      <c r="AG1965" s="8"/>
      <c r="AH1965" s="231" t="s">
        <v>79</v>
      </c>
      <c r="AI1965" s="232"/>
      <c r="AJ1965" s="233" t="s">
        <v>80</v>
      </c>
      <c r="AK1965" s="234"/>
      <c r="AL1965" s="8"/>
      <c r="AM1965" s="52" t="s">
        <v>84</v>
      </c>
      <c r="AO1965" s="150" t="s">
        <v>85</v>
      </c>
      <c r="AP1965" s="149"/>
      <c r="AQ1965" s="44"/>
      <c r="AR1965" s="44"/>
      <c r="AS1965" s="44"/>
      <c r="AT1965" s="44"/>
    </row>
    <row r="1966" spans="2:46" ht="18.649999999999999" customHeight="1" thickTop="1" thickBot="1">
      <c r="D1966" s="37">
        <v>0</v>
      </c>
      <c r="E1966" s="41">
        <v>0</v>
      </c>
      <c r="F1966" s="39">
        <v>1</v>
      </c>
      <c r="G1966" s="40">
        <v>0</v>
      </c>
      <c r="I1966" s="37">
        <v>0</v>
      </c>
      <c r="J1966" s="41">
        <f t="shared" ref="J1966" si="6422">IF(0=(1-$J$8*$K$8*$B1963^2),10^14,$B1963*$K$8/(1-$J$8*$K$8*$B1963^2))</f>
        <v>-0.19400399942447988</v>
      </c>
      <c r="K1966" s="39">
        <v>1</v>
      </c>
      <c r="L1966" s="40">
        <v>0</v>
      </c>
      <c r="N1966" s="37">
        <f t="shared" ref="N1966" si="6423">D1966*I1963+F1966*I1966-E1966*J1963-G1966*J1966</f>
        <v>0</v>
      </c>
      <c r="O1966" s="41">
        <f t="shared" ref="O1966" si="6424">(D1966*J1963+E1966*I1963+F1966*J1966+G1966*I1966)</f>
        <v>-0.19400399942447988</v>
      </c>
      <c r="P1966" s="39">
        <f t="shared" ref="P1966" si="6425">D1966*K1963+F1966*K1966-E1966*L1963-G1966*L1966</f>
        <v>1</v>
      </c>
      <c r="Q1966" s="40">
        <f t="shared" ref="Q1966" si="6426">(D1966*L1963+E1966*K1963+F1966*L1966+G1966*K1966)</f>
        <v>0</v>
      </c>
      <c r="S1966" s="37">
        <v>0</v>
      </c>
      <c r="T1966" s="41">
        <v>0</v>
      </c>
      <c r="U1966" s="39">
        <v>1</v>
      </c>
      <c r="V1966" s="40">
        <v>0</v>
      </c>
      <c r="X1966" s="37">
        <f t="shared" ref="X1966" si="6427">N1966*S1963+P1966*S1966-O1966*T1963-Q1966*T1966</f>
        <v>0</v>
      </c>
      <c r="Y1966" s="41">
        <f t="shared" ref="Y1966" si="6428">(N1966*T1963+O1966*S1963+P1966*T1966+Q1966*S1966)</f>
        <v>-0.19400399942447988</v>
      </c>
      <c r="Z1966" s="39">
        <f t="shared" ref="Z1966" si="6429">N1966*U1963+P1966*U1966-O1966*V1963-Q1966*V1966</f>
        <v>0.95678819814954175</v>
      </c>
      <c r="AA1966" s="40">
        <f t="shared" ref="AA1966" si="6430">(N1966*V1963+O1966*U1963+P1966*V1966+Q1966*U1966)</f>
        <v>0</v>
      </c>
      <c r="AB1966" s="8"/>
      <c r="AC1966" s="37">
        <v>0</v>
      </c>
      <c r="AD1966" s="40">
        <f>-1/($AD$8*$B1963)</f>
        <v>-0.1437633451957295</v>
      </c>
      <c r="AE1966" s="39">
        <v>1</v>
      </c>
      <c r="AF1966" s="40">
        <v>0</v>
      </c>
      <c r="AH1966" s="37">
        <f>X1966*AC1963+Z1966*AC1966-Y1966*AD1963-AA1966*AD1966</f>
        <v>0</v>
      </c>
      <c r="AI1966" s="41">
        <f>(X1966*AD1963+Y1966*AC1963+Z1966*AD1966+AA1966*AC1966)</f>
        <v>-0.3315550714342525</v>
      </c>
      <c r="AJ1966" s="39">
        <f>X1966*AE1963+Z1966*AE1966-Y1966*AF1963-AA1966*AF1966</f>
        <v>0.95678819814954175</v>
      </c>
      <c r="AK1966" s="40">
        <f>(X1966*AF1963+Y1966*AE1963+Z1966*AF1966+AA1966*AE1966)</f>
        <v>0</v>
      </c>
      <c r="AL1966" s="8"/>
      <c r="AM1966" s="54">
        <f t="shared" ref="AM1966" si="6431">(180/PI())*ATAN(-1*(($AH1954*AI1963+AK1963+$AH$8*AI1966+AK1966)/($AH$8*AH1963+AJ1963+$AH$8*AH1966+AJ1966)))</f>
        <v>19.361421508549313</v>
      </c>
      <c r="AO1966" s="151">
        <f t="shared" ref="AO1966" si="6432">20*LOG(((($AH$8*AH1963+AJ1963-$AH$8*AH1966-AJ1966)^2+($AH$8*AI1963+AK1963-$AH$8*AI1966-AK1966)^2)/(($AH$8*AH1963+AJ1963+$AH$8*AH1966+AJ1966)^2+($AH$8*AI1963+AK1963+$AH$8*AI1966+AK1966)^2))^0.5)</f>
        <v>-37.550433545523568</v>
      </c>
      <c r="AP1966" s="149"/>
      <c r="AQ1966" s="44"/>
      <c r="AR1966" s="44"/>
      <c r="AS1966" s="44"/>
      <c r="AT1966" s="44"/>
    </row>
    <row r="1967" spans="2:46" ht="18.649999999999999" customHeight="1">
      <c r="AO1967" s="48"/>
    </row>
    <row r="1968" spans="2:46" ht="18.649999999999999" customHeight="1" thickBot="1">
      <c r="E1968" s="29" t="s">
        <v>9</v>
      </c>
      <c r="J1968" s="29" t="s">
        <v>10</v>
      </c>
      <c r="O1968" s="29" t="s">
        <v>11</v>
      </c>
      <c r="T1968" s="29" t="s">
        <v>12</v>
      </c>
      <c r="Y1968" s="29" t="s">
        <v>13</v>
      </c>
      <c r="AD1968" s="29" t="s">
        <v>12</v>
      </c>
      <c r="AI1968" s="29" t="s">
        <v>81</v>
      </c>
    </row>
    <row r="1969" spans="2:46" ht="18.649999999999999" customHeight="1" thickBot="1">
      <c r="B1969" s="28"/>
      <c r="D1969" s="227" t="s">
        <v>70</v>
      </c>
      <c r="E1969" s="228"/>
      <c r="F1969" s="229" t="s">
        <v>71</v>
      </c>
      <c r="G1969" s="230"/>
      <c r="H1969" s="203"/>
      <c r="I1969" s="231" t="s">
        <v>15</v>
      </c>
      <c r="J1969" s="232"/>
      <c r="K1969" s="233" t="s">
        <v>16</v>
      </c>
      <c r="L1969" s="234"/>
      <c r="M1969" s="30"/>
      <c r="N1969" s="231" t="s">
        <v>72</v>
      </c>
      <c r="O1969" s="232"/>
      <c r="P1969" s="233" t="s">
        <v>73</v>
      </c>
      <c r="Q1969" s="234"/>
      <c r="R1969" s="30"/>
      <c r="S1969" s="227" t="s">
        <v>74</v>
      </c>
      <c r="T1969" s="228"/>
      <c r="U1969" s="229" t="s">
        <v>75</v>
      </c>
      <c r="V1969" s="230"/>
      <c r="W1969" s="8"/>
      <c r="X1969" s="231" t="s">
        <v>76</v>
      </c>
      <c r="Y1969" s="232"/>
      <c r="Z1969" s="233" t="s">
        <v>77</v>
      </c>
      <c r="AA1969" s="234"/>
      <c r="AB1969" s="8"/>
      <c r="AC1969" s="231" t="s">
        <v>78</v>
      </c>
      <c r="AD1969" s="232"/>
      <c r="AE1969" s="233" t="s">
        <v>17</v>
      </c>
      <c r="AF1969" s="234"/>
      <c r="AG1969" s="8"/>
      <c r="AH1969" s="231" t="s">
        <v>79</v>
      </c>
      <c r="AI1969" s="232"/>
      <c r="AJ1969" s="233" t="s">
        <v>80</v>
      </c>
      <c r="AK1969" s="234"/>
      <c r="AL1969" s="8"/>
      <c r="AM1969" s="35" t="s">
        <v>82</v>
      </c>
      <c r="AO1969" s="147" t="s">
        <v>83</v>
      </c>
      <c r="AP1969" s="4"/>
      <c r="AQ1969" s="44"/>
      <c r="AR1969" s="44"/>
      <c r="AS1969" s="44"/>
      <c r="AT1969" s="44"/>
    </row>
    <row r="1970" spans="2:46" ht="18.649999999999999" customHeight="1" thickTop="1" thickBot="1">
      <c r="B1970" s="55">
        <v>5.64</v>
      </c>
      <c r="D1970" s="37">
        <v>1</v>
      </c>
      <c r="E1970" s="38">
        <v>0</v>
      </c>
      <c r="F1970" s="39">
        <v>0</v>
      </c>
      <c r="G1970" s="40">
        <f t="shared" ref="G1970" si="6433">-1/($E$8*$B1970)</f>
        <v>-0.11332978723404255</v>
      </c>
      <c r="I1970" s="37">
        <v>1</v>
      </c>
      <c r="J1970" s="41">
        <v>0</v>
      </c>
      <c r="K1970" s="39">
        <v>0</v>
      </c>
      <c r="L1970" s="40">
        <v>0</v>
      </c>
      <c r="N1970" s="37">
        <f t="shared" ref="N1970" si="6434">D1970*I1970+F1970*I1973-E1970*J1970-G1970*J1973</f>
        <v>0.9780925784386062</v>
      </c>
      <c r="O1970" s="41">
        <f t="shared" ref="O1970" si="6435">(D1970*J1970+E1970*I1970+F1970*J1973+G1970*I1973)</f>
        <v>0</v>
      </c>
      <c r="P1970" s="39">
        <f t="shared" ref="P1970" si="6436">D1970*K1970+F1970*K1973-E1970*L1970-G1970*L1973</f>
        <v>0</v>
      </c>
      <c r="Q1970" s="40">
        <f t="shared" ref="Q1970" si="6437">(D1970*L1970+E1970*K1970+F1970*L1973+G1970*K1973)</f>
        <v>-0.11332978723404255</v>
      </c>
      <c r="S1970" s="37">
        <v>1</v>
      </c>
      <c r="T1970" s="38">
        <v>0</v>
      </c>
      <c r="U1970" s="39">
        <v>0</v>
      </c>
      <c r="V1970" s="40">
        <f t="shared" ref="V1970" si="6438">-1/($T$8*$B1970)</f>
        <v>-0.22194680851063828</v>
      </c>
      <c r="X1970" s="37">
        <f t="shared" ref="X1970" si="6439">N1970*S1970+P1970*S1973-O1970*T1970-Q1970*T1973</f>
        <v>0.9780925784386062</v>
      </c>
      <c r="Y1970" s="41">
        <f t="shared" ref="Y1970" si="6440">(N1970*T1970+O1970*S1970+P1970*T1973+Q1970*S1973)</f>
        <v>0</v>
      </c>
      <c r="Z1970" s="39">
        <f t="shared" ref="Z1970" si="6441">N1970*U1970+P1970*U1973-O1970*V1970-Q1970*V1973</f>
        <v>0</v>
      </c>
      <c r="AA1970" s="40">
        <f t="shared" ref="AA1970" si="6442">(N1970*V1970+O1970*U1970+P1970*V1973+Q1970*U1973)</f>
        <v>-0.33041431344643235</v>
      </c>
      <c r="AB1970" s="8"/>
      <c r="AC1970" s="37">
        <v>1</v>
      </c>
      <c r="AD1970" s="38">
        <v>0</v>
      </c>
      <c r="AE1970" s="39">
        <v>0</v>
      </c>
      <c r="AF1970" s="40">
        <v>0</v>
      </c>
      <c r="AH1970" s="37">
        <f>X1970*AC1970+Z1970*AC1973-Y1970*AD1970-AA1970*AD1973</f>
        <v>0.93075955635544216</v>
      </c>
      <c r="AI1970" s="41">
        <f>(X1970*AD1970+Y1970*AC1970+Z1970*AD1973+AA1970*AC1973)</f>
        <v>0</v>
      </c>
      <c r="AJ1970" s="39">
        <f>X1970*AE1970+Z1970*AE1973-Y1970*AF1970-AA1970*AF1973</f>
        <v>0</v>
      </c>
      <c r="AK1970" s="40">
        <f>(X1970*AF1970+Y1970*AE1970+Z1970*AF1973+AA1970*AE1973)</f>
        <v>-0.33041431344643235</v>
      </c>
      <c r="AL1970" s="8"/>
      <c r="AM1970" s="43">
        <f t="shared" ref="AM1970" si="6443">20*LOG((2*$AH$8)/(($AH$8*AH1970+AJ1970+$AH$8*AH1973+AJ1973)^2+($AH$8*AI1970+AK1970+$AH$8*AI1973+AK1973)^2)^0.5)</f>
        <v>-7.5301985144108372E-4</v>
      </c>
      <c r="AO1970" s="148">
        <f t="shared" ref="AO1970" si="6444">((AH1970^2+AI1970^2)/(AH1973^2+AI1973^2))^0.5</f>
        <v>2.8169474094781966</v>
      </c>
      <c r="AP1970" s="4"/>
      <c r="AQ1970" s="44"/>
      <c r="AR1970" s="44"/>
      <c r="AS1970" s="44"/>
      <c r="AT1970" s="44"/>
    </row>
    <row r="1971" spans="2:46" ht="18.649999999999999" customHeight="1" thickBot="1">
      <c r="D1971" s="45"/>
      <c r="G1971" s="46"/>
      <c r="I1971" s="45"/>
      <c r="L1971" s="46"/>
      <c r="N1971" s="45"/>
      <c r="Q1971" s="46"/>
      <c r="S1971" s="45"/>
      <c r="V1971" s="46"/>
      <c r="X1971" s="45"/>
      <c r="AA1971" s="46"/>
      <c r="AC1971" s="45"/>
      <c r="AF1971" s="46"/>
      <c r="AH1971" s="45"/>
      <c r="AK1971" s="46"/>
      <c r="AO1971" s="149"/>
      <c r="AP1971" s="149"/>
      <c r="AQ1971" s="44"/>
      <c r="AR1971" s="44"/>
      <c r="AS1971" s="44"/>
      <c r="AT1971" s="44"/>
    </row>
    <row r="1972" spans="2:46" ht="18.649999999999999" customHeight="1" thickBot="1">
      <c r="D1972" s="227" t="s">
        <v>70</v>
      </c>
      <c r="E1972" s="228"/>
      <c r="F1972" s="229" t="s">
        <v>71</v>
      </c>
      <c r="G1972" s="230"/>
      <c r="H1972" s="203"/>
      <c r="I1972" s="231" t="s">
        <v>15</v>
      </c>
      <c r="J1972" s="232"/>
      <c r="K1972" s="233" t="s">
        <v>16</v>
      </c>
      <c r="L1972" s="234"/>
      <c r="M1972" s="30"/>
      <c r="N1972" s="231" t="s">
        <v>72</v>
      </c>
      <c r="O1972" s="232"/>
      <c r="P1972" s="233" t="s">
        <v>73</v>
      </c>
      <c r="Q1972" s="234"/>
      <c r="R1972" s="30"/>
      <c r="S1972" s="227" t="s">
        <v>74</v>
      </c>
      <c r="T1972" s="228"/>
      <c r="U1972" s="229" t="s">
        <v>75</v>
      </c>
      <c r="V1972" s="230"/>
      <c r="W1972" s="8"/>
      <c r="X1972" s="231" t="s">
        <v>76</v>
      </c>
      <c r="Y1972" s="232"/>
      <c r="Z1972" s="233" t="s">
        <v>77</v>
      </c>
      <c r="AA1972" s="234"/>
      <c r="AB1972" s="8"/>
      <c r="AC1972" s="231" t="s">
        <v>78</v>
      </c>
      <c r="AD1972" s="232"/>
      <c r="AE1972" s="233" t="s">
        <v>17</v>
      </c>
      <c r="AF1972" s="234"/>
      <c r="AG1972" s="8"/>
      <c r="AH1972" s="231" t="s">
        <v>79</v>
      </c>
      <c r="AI1972" s="232"/>
      <c r="AJ1972" s="233" t="s">
        <v>80</v>
      </c>
      <c r="AK1972" s="234"/>
      <c r="AL1972" s="8"/>
      <c r="AM1972" s="52" t="s">
        <v>84</v>
      </c>
      <c r="AO1972" s="150" t="s">
        <v>85</v>
      </c>
      <c r="AP1972" s="149"/>
      <c r="AQ1972" s="44"/>
      <c r="AR1972" s="44"/>
      <c r="AS1972" s="44"/>
      <c r="AT1972" s="44"/>
    </row>
    <row r="1973" spans="2:46" ht="18.649999999999999" customHeight="1" thickTop="1" thickBot="1">
      <c r="D1973" s="37">
        <v>0</v>
      </c>
      <c r="E1973" s="41">
        <v>0</v>
      </c>
      <c r="F1973" s="39">
        <v>1</v>
      </c>
      <c r="G1973" s="40">
        <v>0</v>
      </c>
      <c r="I1973" s="37">
        <v>0</v>
      </c>
      <c r="J1973" s="41">
        <f t="shared" ref="J1973" si="6445">IF(0=(1-$J$8*$K$8*$B1970^2),10^14,$B1970*$K$8/(1-$J$8*$K$8*$B1970^2))</f>
        <v>-0.19330682688172518</v>
      </c>
      <c r="K1973" s="39">
        <v>1</v>
      </c>
      <c r="L1973" s="40">
        <v>0</v>
      </c>
      <c r="N1973" s="37">
        <f t="shared" ref="N1973" si="6446">D1973*I1970+F1973*I1973-E1973*J1970-G1973*J1973</f>
        <v>0</v>
      </c>
      <c r="O1973" s="41">
        <f t="shared" ref="O1973" si="6447">(D1973*J1970+E1973*I1970+F1973*J1973+G1973*I1973)</f>
        <v>-0.19330682688172518</v>
      </c>
      <c r="P1973" s="39">
        <f t="shared" ref="P1973" si="6448">D1973*K1970+F1973*K1973-E1973*L1970-G1973*L1973</f>
        <v>1</v>
      </c>
      <c r="Q1973" s="40">
        <f t="shared" ref="Q1973" si="6449">(D1973*L1970+E1973*K1970+F1973*L1973+G1973*K1973)</f>
        <v>0</v>
      </c>
      <c r="S1973" s="37">
        <v>0</v>
      </c>
      <c r="T1973" s="41">
        <v>0</v>
      </c>
      <c r="U1973" s="39">
        <v>1</v>
      </c>
      <c r="V1973" s="40">
        <v>0</v>
      </c>
      <c r="X1973" s="37">
        <f t="shared" ref="X1973" si="6450">N1973*S1970+P1973*S1973-O1973*T1970-Q1973*T1973</f>
        <v>0</v>
      </c>
      <c r="Y1973" s="41">
        <f t="shared" ref="Y1973" si="6451">(N1973*T1970+O1973*S1970+P1973*T1973+Q1973*S1973)</f>
        <v>-0.19330682688172518</v>
      </c>
      <c r="Z1973" s="39">
        <f t="shared" ref="Z1973" si="6452">N1973*U1970+P1973*U1973-O1973*V1970-Q1973*V1973</f>
        <v>0.95709616671028264</v>
      </c>
      <c r="AA1973" s="40">
        <f t="shared" ref="AA1973" si="6453">(N1973*V1970+O1973*U1970+P1973*V1973+Q1973*U1973)</f>
        <v>0</v>
      </c>
      <c r="AB1973" s="8"/>
      <c r="AC1973" s="37">
        <v>0</v>
      </c>
      <c r="AD1973" s="40">
        <f>-1/($AD$8*$B1970)</f>
        <v>-0.14325354609929078</v>
      </c>
      <c r="AE1973" s="39">
        <v>1</v>
      </c>
      <c r="AF1973" s="40">
        <v>0</v>
      </c>
      <c r="AH1973" s="37">
        <f>X1973*AC1970+Z1973*AC1973-Y1973*AD1970-AA1973*AD1973</f>
        <v>0</v>
      </c>
      <c r="AI1973" s="41">
        <f>(X1973*AD1970+Y1973*AC1970+Z1973*AD1973+AA1973*AC1973)</f>
        <v>-0.33041424672101116</v>
      </c>
      <c r="AJ1973" s="39">
        <f>X1973*AE1970+Z1973*AE1973-Y1973*AF1970-AA1973*AF1973</f>
        <v>0.95709616671028264</v>
      </c>
      <c r="AK1973" s="40">
        <f>(X1973*AF1970+Y1973*AE1970+Z1973*AF1973+AA1973*AE1973)</f>
        <v>0</v>
      </c>
      <c r="AL1973" s="8"/>
      <c r="AM1973" s="54">
        <f t="shared" ref="AM1973" si="6454">(180/PI())*ATAN(-1*(($AH1961*AI1970+AK1970+$AH$8*AI1973+AK1973)/($AH$8*AH1970+AJ1970+$AH$8*AH1973+AJ1973)))</f>
        <v>19.292183702141884</v>
      </c>
      <c r="AO1973" s="151">
        <f t="shared" ref="AO1973" si="6455">20*LOG(((($AH$8*AH1970+AJ1970-$AH$8*AH1973-AJ1973)^2+($AH$8*AI1970+AK1970-$AH$8*AI1973-AK1973)^2)/(($AH$8*AH1970+AJ1970+$AH$8*AH1973+AJ1973)^2+($AH$8*AI1970+AK1970+$AH$8*AI1973+AK1973)^2))^0.5)</f>
        <v>-37.610155363349989</v>
      </c>
      <c r="AP1973" s="149"/>
      <c r="AQ1973" s="44"/>
      <c r="AR1973" s="44"/>
      <c r="AS1973" s="44"/>
      <c r="AT1973" s="44"/>
    </row>
    <row r="1974" spans="2:46" ht="18.649999999999999" customHeight="1">
      <c r="AO1974" s="48"/>
    </row>
    <row r="1975" spans="2:46" ht="18.649999999999999" customHeight="1" thickBot="1">
      <c r="E1975" s="29" t="s">
        <v>9</v>
      </c>
      <c r="J1975" s="29" t="s">
        <v>10</v>
      </c>
      <c r="O1975" s="29" t="s">
        <v>11</v>
      </c>
      <c r="T1975" s="29" t="s">
        <v>12</v>
      </c>
      <c r="Y1975" s="29" t="s">
        <v>13</v>
      </c>
      <c r="AD1975" s="29" t="s">
        <v>12</v>
      </c>
      <c r="AI1975" s="29" t="s">
        <v>81</v>
      </c>
    </row>
    <row r="1976" spans="2:46" ht="18.649999999999999" customHeight="1" thickBot="1">
      <c r="B1976" s="28"/>
      <c r="D1976" s="227" t="s">
        <v>70</v>
      </c>
      <c r="E1976" s="228"/>
      <c r="F1976" s="229" t="s">
        <v>71</v>
      </c>
      <c r="G1976" s="230"/>
      <c r="H1976" s="203"/>
      <c r="I1976" s="231" t="s">
        <v>15</v>
      </c>
      <c r="J1976" s="232"/>
      <c r="K1976" s="233" t="s">
        <v>16</v>
      </c>
      <c r="L1976" s="234"/>
      <c r="M1976" s="30"/>
      <c r="N1976" s="231" t="s">
        <v>72</v>
      </c>
      <c r="O1976" s="232"/>
      <c r="P1976" s="233" t="s">
        <v>73</v>
      </c>
      <c r="Q1976" s="234"/>
      <c r="R1976" s="30"/>
      <c r="S1976" s="227" t="s">
        <v>74</v>
      </c>
      <c r="T1976" s="228"/>
      <c r="U1976" s="229" t="s">
        <v>75</v>
      </c>
      <c r="V1976" s="230"/>
      <c r="W1976" s="8"/>
      <c r="X1976" s="231" t="s">
        <v>76</v>
      </c>
      <c r="Y1976" s="232"/>
      <c r="Z1976" s="233" t="s">
        <v>77</v>
      </c>
      <c r="AA1976" s="234"/>
      <c r="AB1976" s="8"/>
      <c r="AC1976" s="231" t="s">
        <v>78</v>
      </c>
      <c r="AD1976" s="232"/>
      <c r="AE1976" s="233" t="s">
        <v>17</v>
      </c>
      <c r="AF1976" s="234"/>
      <c r="AG1976" s="8"/>
      <c r="AH1976" s="231" t="s">
        <v>79</v>
      </c>
      <c r="AI1976" s="232"/>
      <c r="AJ1976" s="233" t="s">
        <v>80</v>
      </c>
      <c r="AK1976" s="234"/>
      <c r="AL1976" s="8"/>
      <c r="AM1976" s="35" t="s">
        <v>82</v>
      </c>
      <c r="AO1976" s="147" t="s">
        <v>83</v>
      </c>
      <c r="AP1976" s="4"/>
      <c r="AQ1976" s="44"/>
      <c r="AR1976" s="44"/>
      <c r="AS1976" s="44"/>
      <c r="AT1976" s="44"/>
    </row>
    <row r="1977" spans="2:46" ht="18.649999999999999" customHeight="1" thickTop="1" thickBot="1">
      <c r="B1977" s="55">
        <v>5.66</v>
      </c>
      <c r="D1977" s="37">
        <v>1</v>
      </c>
      <c r="E1977" s="38">
        <v>0</v>
      </c>
      <c r="F1977" s="39">
        <v>0</v>
      </c>
      <c r="G1977" s="40">
        <f t="shared" ref="G1977" si="6456">-1/($E$8*$B1977)</f>
        <v>-0.11292932862190812</v>
      </c>
      <c r="I1977" s="37">
        <v>1</v>
      </c>
      <c r="J1977" s="41">
        <v>0</v>
      </c>
      <c r="K1977" s="39">
        <v>0</v>
      </c>
      <c r="L1977" s="40">
        <v>0</v>
      </c>
      <c r="N1977" s="37">
        <f t="shared" ref="N1977" si="6457">D1977*I1977+F1977*I1980-E1977*J1977-G1977*J1980</f>
        <v>0.97824815357441353</v>
      </c>
      <c r="O1977" s="41">
        <f t="shared" ref="O1977" si="6458">(D1977*J1977+E1977*I1977+F1977*J1980+G1977*I1980)</f>
        <v>0</v>
      </c>
      <c r="P1977" s="39">
        <f t="shared" ref="P1977" si="6459">D1977*K1977+F1977*K1980-E1977*L1977-G1977*L1980</f>
        <v>0</v>
      </c>
      <c r="Q1977" s="40">
        <f t="shared" ref="Q1977" si="6460">(D1977*L1977+E1977*K1977+F1977*L1980+G1977*K1980)</f>
        <v>-0.11292932862190812</v>
      </c>
      <c r="S1977" s="37">
        <v>1</v>
      </c>
      <c r="T1977" s="38">
        <v>0</v>
      </c>
      <c r="U1977" s="39">
        <v>0</v>
      </c>
      <c r="V1977" s="40">
        <f t="shared" ref="V1977" si="6461">-1/($T$8*$B1977)</f>
        <v>-0.22116254416961129</v>
      </c>
      <c r="X1977" s="37">
        <f t="shared" ref="X1977" si="6462">N1977*S1977+P1977*S1980-O1977*T1977-Q1977*T1980</f>
        <v>0.97824815357441353</v>
      </c>
      <c r="Y1977" s="41">
        <f t="shared" ref="Y1977" si="6463">(N1977*T1977+O1977*S1977+P1977*T1980+Q1977*S1980)</f>
        <v>0</v>
      </c>
      <c r="Z1977" s="39">
        <f t="shared" ref="Z1977" si="6464">N1977*U1977+P1977*U1980-O1977*V1977-Q1977*V1980</f>
        <v>0</v>
      </c>
      <c r="AA1977" s="40">
        <f t="shared" ref="AA1977" si="6465">(N1977*V1977+O1977*U1977+P1977*V1980+Q1977*U1980)</f>
        <v>-0.32928117909565002</v>
      </c>
      <c r="AB1977" s="8"/>
      <c r="AC1977" s="37">
        <v>1</v>
      </c>
      <c r="AD1977" s="38">
        <v>0</v>
      </c>
      <c r="AE1977" s="39">
        <v>0</v>
      </c>
      <c r="AF1977" s="40">
        <v>0</v>
      </c>
      <c r="AH1977" s="37">
        <f>X1977*AC1977+Z1977*AC1980-Y1977*AD1977-AA1977*AD1980</f>
        <v>0.93124413791181093</v>
      </c>
      <c r="AI1977" s="41">
        <f>(X1977*AD1977+Y1977*AC1977+Z1977*AD1980+AA1977*AC1980)</f>
        <v>0</v>
      </c>
      <c r="AJ1977" s="39">
        <f>X1977*AE1977+Z1977*AE1980-Y1977*AF1977-AA1977*AF1980</f>
        <v>0</v>
      </c>
      <c r="AK1977" s="40">
        <f>(X1977*AF1977+Y1977*AE1977+Z1977*AF1980+AA1977*AE1980)</f>
        <v>-0.32928117909565002</v>
      </c>
      <c r="AL1977" s="8"/>
      <c r="AM1977" s="43">
        <f t="shared" ref="AM1977" si="6466">20*LOG((2*$AH$8)/(($AH$8*AH1977+AJ1977+$AH$8*AH1980+AJ1980)^2+($AH$8*AI1977+AK1977+$AH$8*AI1980+AK1980)^2)^0.5)</f>
        <v>-7.4276836894843147E-4</v>
      </c>
      <c r="AO1977" s="148">
        <f t="shared" ref="AO1977" si="6467">((AH1977^2+AI1977^2)/(AH1980^2+AI1980^2))^0.5</f>
        <v>2.8281128219179146</v>
      </c>
      <c r="AP1977" s="4"/>
      <c r="AQ1977" s="44"/>
      <c r="AR1977" s="44"/>
      <c r="AS1977" s="44"/>
      <c r="AT1977" s="44"/>
    </row>
    <row r="1978" spans="2:46" ht="18.649999999999999" customHeight="1" thickBot="1">
      <c r="D1978" s="45"/>
      <c r="G1978" s="46"/>
      <c r="I1978" s="45"/>
      <c r="L1978" s="46"/>
      <c r="N1978" s="45"/>
      <c r="Q1978" s="46"/>
      <c r="S1978" s="45"/>
      <c r="V1978" s="46"/>
      <c r="X1978" s="45"/>
      <c r="AA1978" s="46"/>
      <c r="AC1978" s="45"/>
      <c r="AF1978" s="46"/>
      <c r="AH1978" s="45"/>
      <c r="AK1978" s="46"/>
      <c r="AO1978" s="149"/>
      <c r="AP1978" s="149"/>
      <c r="AQ1978" s="44"/>
      <c r="AR1978" s="44"/>
      <c r="AS1978" s="44"/>
      <c r="AT1978" s="44"/>
    </row>
    <row r="1979" spans="2:46" ht="18.649999999999999" customHeight="1" thickBot="1">
      <c r="D1979" s="227" t="s">
        <v>70</v>
      </c>
      <c r="E1979" s="228"/>
      <c r="F1979" s="229" t="s">
        <v>71</v>
      </c>
      <c r="G1979" s="230"/>
      <c r="H1979" s="203"/>
      <c r="I1979" s="231" t="s">
        <v>15</v>
      </c>
      <c r="J1979" s="232"/>
      <c r="K1979" s="233" t="s">
        <v>16</v>
      </c>
      <c r="L1979" s="234"/>
      <c r="M1979" s="30"/>
      <c r="N1979" s="231" t="s">
        <v>72</v>
      </c>
      <c r="O1979" s="232"/>
      <c r="P1979" s="233" t="s">
        <v>73</v>
      </c>
      <c r="Q1979" s="234"/>
      <c r="R1979" s="30"/>
      <c r="S1979" s="227" t="s">
        <v>74</v>
      </c>
      <c r="T1979" s="228"/>
      <c r="U1979" s="229" t="s">
        <v>75</v>
      </c>
      <c r="V1979" s="230"/>
      <c r="W1979" s="8"/>
      <c r="X1979" s="231" t="s">
        <v>76</v>
      </c>
      <c r="Y1979" s="232"/>
      <c r="Z1979" s="233" t="s">
        <v>77</v>
      </c>
      <c r="AA1979" s="234"/>
      <c r="AB1979" s="8"/>
      <c r="AC1979" s="231" t="s">
        <v>78</v>
      </c>
      <c r="AD1979" s="232"/>
      <c r="AE1979" s="233" t="s">
        <v>17</v>
      </c>
      <c r="AF1979" s="234"/>
      <c r="AG1979" s="8"/>
      <c r="AH1979" s="231" t="s">
        <v>79</v>
      </c>
      <c r="AI1979" s="232"/>
      <c r="AJ1979" s="233" t="s">
        <v>80</v>
      </c>
      <c r="AK1979" s="234"/>
      <c r="AL1979" s="8"/>
      <c r="AM1979" s="52" t="s">
        <v>84</v>
      </c>
      <c r="AO1979" s="150" t="s">
        <v>85</v>
      </c>
      <c r="AP1979" s="149"/>
      <c r="AQ1979" s="44"/>
      <c r="AR1979" s="44"/>
      <c r="AS1979" s="44"/>
      <c r="AT1979" s="44"/>
    </row>
    <row r="1980" spans="2:46" ht="18.649999999999999" customHeight="1" thickTop="1" thickBot="1">
      <c r="D1980" s="37">
        <v>0</v>
      </c>
      <c r="E1980" s="41">
        <v>0</v>
      </c>
      <c r="F1980" s="39">
        <v>1</v>
      </c>
      <c r="G1980" s="40">
        <v>0</v>
      </c>
      <c r="I1980" s="37">
        <v>0</v>
      </c>
      <c r="J1980" s="41">
        <f t="shared" ref="J1980" si="6468">IF(0=(1-$J$8*$K$8*$B1977^2),10^14,$B1977*$K$8/(1-$J$8*$K$8*$B1977^2))</f>
        <v>-0.19261467938424193</v>
      </c>
      <c r="K1980" s="39">
        <v>1</v>
      </c>
      <c r="L1980" s="40">
        <v>0</v>
      </c>
      <c r="N1980" s="37">
        <f t="shared" ref="N1980" si="6469">D1980*I1977+F1980*I1980-E1980*J1977-G1980*J1980</f>
        <v>0</v>
      </c>
      <c r="O1980" s="41">
        <f t="shared" ref="O1980" si="6470">(D1980*J1977+E1980*I1977+F1980*J1980+G1980*I1980)</f>
        <v>-0.19261467938424193</v>
      </c>
      <c r="P1980" s="39">
        <f t="shared" ref="P1980" si="6471">D1980*K1977+F1980*K1980-E1980*L1977-G1980*L1980</f>
        <v>1</v>
      </c>
      <c r="Q1980" s="40">
        <f t="shared" ref="Q1980" si="6472">(D1980*L1977+E1980*K1977+F1980*L1980+G1980*K1980)</f>
        <v>0</v>
      </c>
      <c r="S1980" s="37">
        <v>0</v>
      </c>
      <c r="T1980" s="41">
        <v>0</v>
      </c>
      <c r="U1980" s="39">
        <v>1</v>
      </c>
      <c r="V1980" s="40">
        <v>0</v>
      </c>
      <c r="X1980" s="37">
        <f t="shared" ref="X1980" si="6473">N1980*S1977+P1980*S1980-O1980*T1977-Q1980*T1980</f>
        <v>0</v>
      </c>
      <c r="Y1980" s="41">
        <f t="shared" ref="Y1980" si="6474">(N1980*T1977+O1980*S1977+P1980*T1980+Q1980*S1980)</f>
        <v>-0.19261467938424193</v>
      </c>
      <c r="Z1980" s="39">
        <f t="shared" ref="Z1980" si="6475">N1980*U1977+P1980*U1980-O1980*V1977-Q1980*V1980</f>
        <v>0.95740084746296705</v>
      </c>
      <c r="AA1980" s="40">
        <f t="shared" ref="AA1980" si="6476">(N1980*V1977+O1980*U1977+P1980*V1980+Q1980*U1980)</f>
        <v>0</v>
      </c>
      <c r="AB1980" s="8"/>
      <c r="AC1980" s="37">
        <v>0</v>
      </c>
      <c r="AD1980" s="40">
        <f>-1/($AD$8*$B1977)</f>
        <v>-0.14274734982332155</v>
      </c>
      <c r="AE1980" s="39">
        <v>1</v>
      </c>
      <c r="AF1980" s="40">
        <v>0</v>
      </c>
      <c r="AH1980" s="37">
        <f>X1980*AC1977+Z1980*AC1980-Y1980*AD1977-AA1980*AD1980</f>
        <v>0</v>
      </c>
      <c r="AI1980" s="41">
        <f>(X1980*AD1977+Y1980*AC1977+Z1980*AD1980+AA1980*AC1980)</f>
        <v>-0.32928111307818259</v>
      </c>
      <c r="AJ1980" s="39">
        <f>X1980*AE1977+Z1980*AE1980-Y1980*AF1977-AA1980*AF1980</f>
        <v>0.95740084746296705</v>
      </c>
      <c r="AK1980" s="40">
        <f>(X1980*AF1977+Y1980*AE1977+Z1980*AF1980+AA1980*AE1980)</f>
        <v>0</v>
      </c>
      <c r="AL1980" s="8"/>
      <c r="AM1980" s="54">
        <f t="shared" ref="AM1980" si="6477">(180/PI())*ATAN(-1*(($AH1968*AI1977+AK1977+$AH$8*AI1980+AK1980)/($AH$8*AH1977+AJ1977+$AH$8*AH1980+AJ1980)))</f>
        <v>19.223441247116938</v>
      </c>
      <c r="AO1980" s="151">
        <f t="shared" ref="AO1980" si="6478">20*LOG(((($AH$8*AH1977+AJ1977-$AH$8*AH1980-AJ1980)^2+($AH$8*AI1977+AK1977-$AH$8*AI1980-AK1980)^2)/(($AH$8*AH1977+AJ1977+$AH$8*AH1980+AJ1980)^2+($AH$8*AI1977+AK1977+$AH$8*AI1980+AK1980)^2))^0.5)</f>
        <v>-37.669680483114483</v>
      </c>
      <c r="AP1980" s="149"/>
      <c r="AQ1980" s="44"/>
      <c r="AR1980" s="44"/>
      <c r="AS1980" s="44"/>
      <c r="AT1980" s="44"/>
    </row>
    <row r="1981" spans="2:46" ht="18.649999999999999" customHeight="1">
      <c r="AO1981" s="48"/>
    </row>
    <row r="1982" spans="2:46" ht="18.649999999999999" customHeight="1" thickBot="1">
      <c r="E1982" s="29" t="s">
        <v>9</v>
      </c>
      <c r="J1982" s="29" t="s">
        <v>10</v>
      </c>
      <c r="O1982" s="29" t="s">
        <v>11</v>
      </c>
      <c r="T1982" s="29" t="s">
        <v>12</v>
      </c>
      <c r="Y1982" s="29" t="s">
        <v>13</v>
      </c>
      <c r="AD1982" s="29" t="s">
        <v>12</v>
      </c>
      <c r="AI1982" s="29" t="s">
        <v>81</v>
      </c>
    </row>
    <row r="1983" spans="2:46" ht="18.649999999999999" customHeight="1" thickBot="1">
      <c r="B1983" s="28"/>
      <c r="D1983" s="227" t="s">
        <v>70</v>
      </c>
      <c r="E1983" s="228"/>
      <c r="F1983" s="229" t="s">
        <v>71</v>
      </c>
      <c r="G1983" s="230"/>
      <c r="H1983" s="203"/>
      <c r="I1983" s="231" t="s">
        <v>15</v>
      </c>
      <c r="J1983" s="232"/>
      <c r="K1983" s="233" t="s">
        <v>16</v>
      </c>
      <c r="L1983" s="234"/>
      <c r="M1983" s="30"/>
      <c r="N1983" s="231" t="s">
        <v>72</v>
      </c>
      <c r="O1983" s="232"/>
      <c r="P1983" s="233" t="s">
        <v>73</v>
      </c>
      <c r="Q1983" s="234"/>
      <c r="R1983" s="30"/>
      <c r="S1983" s="227" t="s">
        <v>74</v>
      </c>
      <c r="T1983" s="228"/>
      <c r="U1983" s="229" t="s">
        <v>75</v>
      </c>
      <c r="V1983" s="230"/>
      <c r="W1983" s="8"/>
      <c r="X1983" s="231" t="s">
        <v>76</v>
      </c>
      <c r="Y1983" s="232"/>
      <c r="Z1983" s="233" t="s">
        <v>77</v>
      </c>
      <c r="AA1983" s="234"/>
      <c r="AB1983" s="8"/>
      <c r="AC1983" s="231" t="s">
        <v>78</v>
      </c>
      <c r="AD1983" s="232"/>
      <c r="AE1983" s="233" t="s">
        <v>17</v>
      </c>
      <c r="AF1983" s="234"/>
      <c r="AG1983" s="8"/>
      <c r="AH1983" s="231" t="s">
        <v>79</v>
      </c>
      <c r="AI1983" s="232"/>
      <c r="AJ1983" s="233" t="s">
        <v>80</v>
      </c>
      <c r="AK1983" s="234"/>
      <c r="AL1983" s="8"/>
      <c r="AM1983" s="35" t="s">
        <v>82</v>
      </c>
      <c r="AO1983" s="147" t="s">
        <v>83</v>
      </c>
      <c r="AP1983" s="4"/>
      <c r="AQ1983" s="44"/>
      <c r="AR1983" s="44"/>
      <c r="AS1983" s="44"/>
      <c r="AT1983" s="44"/>
    </row>
    <row r="1984" spans="2:46" ht="18.649999999999999" customHeight="1" thickTop="1" thickBot="1">
      <c r="B1984" s="55">
        <v>5.68</v>
      </c>
      <c r="D1984" s="37">
        <v>1</v>
      </c>
      <c r="E1984" s="38">
        <v>0</v>
      </c>
      <c r="F1984" s="39">
        <v>0</v>
      </c>
      <c r="G1984" s="40">
        <f t="shared" ref="G1984" si="6479">-1/($E$8*$B1984)</f>
        <v>-0.11253169014084508</v>
      </c>
      <c r="I1984" s="37">
        <v>1</v>
      </c>
      <c r="J1984" s="41">
        <v>0</v>
      </c>
      <c r="K1984" s="39">
        <v>0</v>
      </c>
      <c r="L1984" s="40">
        <v>0</v>
      </c>
      <c r="N1984" s="37">
        <f t="shared" ref="N1984" si="6480">D1984*I1984+F1984*I1987-E1984*J1984-G1984*J1987</f>
        <v>0.97840207376343891</v>
      </c>
      <c r="O1984" s="41">
        <f t="shared" ref="O1984" si="6481">(D1984*J1984+E1984*I1984+F1984*J1987+G1984*I1987)</f>
        <v>0</v>
      </c>
      <c r="P1984" s="39">
        <f t="shared" ref="P1984" si="6482">D1984*K1984+F1984*K1987-E1984*L1984-G1984*L1987</f>
        <v>0</v>
      </c>
      <c r="Q1984" s="40">
        <f t="shared" ref="Q1984" si="6483">(D1984*L1984+E1984*K1984+F1984*L1987+G1984*K1987)</f>
        <v>-0.11253169014084508</v>
      </c>
      <c r="S1984" s="37">
        <v>1</v>
      </c>
      <c r="T1984" s="38">
        <v>0</v>
      </c>
      <c r="U1984" s="39">
        <v>0</v>
      </c>
      <c r="V1984" s="40">
        <f t="shared" ref="V1984" si="6484">-1/($T$8*$B1984)</f>
        <v>-0.22038380281690137</v>
      </c>
      <c r="X1984" s="37">
        <f t="shared" ref="X1984" si="6485">N1984*S1984+P1984*S1987-O1984*T1984-Q1984*T1987</f>
        <v>0.97840207376343891</v>
      </c>
      <c r="Y1984" s="41">
        <f t="shared" ref="Y1984" si="6486">(N1984*T1984+O1984*S1984+P1984*T1987+Q1984*S1987)</f>
        <v>0</v>
      </c>
      <c r="Z1984" s="39">
        <f t="shared" ref="Z1984" si="6487">N1984*U1984+P1984*U1987-O1984*V1984-Q1984*V1987</f>
        <v>0</v>
      </c>
      <c r="AA1984" s="40">
        <f t="shared" ref="AA1984" si="6488">(N1984*V1984+O1984*U1984+P1984*V1987+Q1984*U1987)</f>
        <v>-0.32815565984077422</v>
      </c>
      <c r="AB1984" s="8"/>
      <c r="AC1984" s="37">
        <v>1</v>
      </c>
      <c r="AD1984" s="38">
        <v>0</v>
      </c>
      <c r="AE1984" s="39">
        <v>0</v>
      </c>
      <c r="AF1984" s="40">
        <v>0</v>
      </c>
      <c r="AH1984" s="37">
        <f>X1984*AC1984+Z1984*AC1987-Y1984*AD1984-AA1984*AD1987</f>
        <v>0.93172366436760201</v>
      </c>
      <c r="AI1984" s="41">
        <f>(X1984*AD1984+Y1984*AC1984+Z1984*AD1987+AA1984*AC1987)</f>
        <v>0</v>
      </c>
      <c r="AJ1984" s="39">
        <f>X1984*AE1984+Z1984*AE1987-Y1984*AF1984-AA1984*AF1987</f>
        <v>0</v>
      </c>
      <c r="AK1984" s="40">
        <f>(X1984*AF1984+Y1984*AE1984+Z1984*AF1987+AA1984*AE1987)</f>
        <v>-0.32815565984077422</v>
      </c>
      <c r="AL1984" s="8"/>
      <c r="AM1984" s="43">
        <f t="shared" ref="AM1984" si="6489">20*LOG((2*$AH$8)/(($AH$8*AH1984+AJ1984+$AH$8*AH1987+AJ1987)^2+($AH$8*AI1984+AK1984+$AH$8*AI1987+AK1987)^2)^0.5)</f>
        <v>-7.3268944040492251E-4</v>
      </c>
      <c r="AO1984" s="148">
        <f t="shared" ref="AO1984" si="6490">((AH1984^2+AI1984^2)/(AH1987^2+AI1987^2))^0.5</f>
        <v>2.839274051465885</v>
      </c>
      <c r="AP1984" s="4"/>
      <c r="AQ1984" s="44"/>
      <c r="AR1984" s="44"/>
      <c r="AS1984" s="44"/>
      <c r="AT1984" s="44"/>
    </row>
    <row r="1985" spans="2:46" ht="18.649999999999999" customHeight="1" thickBot="1">
      <c r="D1985" s="45"/>
      <c r="G1985" s="46"/>
      <c r="I1985" s="45"/>
      <c r="L1985" s="46"/>
      <c r="N1985" s="45"/>
      <c r="Q1985" s="46"/>
      <c r="S1985" s="45"/>
      <c r="V1985" s="46"/>
      <c r="X1985" s="45"/>
      <c r="AA1985" s="46"/>
      <c r="AC1985" s="45"/>
      <c r="AF1985" s="46"/>
      <c r="AH1985" s="45"/>
      <c r="AK1985" s="46"/>
      <c r="AO1985" s="149"/>
      <c r="AP1985" s="149"/>
      <c r="AQ1985" s="44"/>
      <c r="AR1985" s="44"/>
      <c r="AS1985" s="44"/>
      <c r="AT1985" s="44"/>
    </row>
    <row r="1986" spans="2:46" ht="18.649999999999999" customHeight="1" thickBot="1">
      <c r="D1986" s="227" t="s">
        <v>70</v>
      </c>
      <c r="E1986" s="228"/>
      <c r="F1986" s="229" t="s">
        <v>71</v>
      </c>
      <c r="G1986" s="230"/>
      <c r="H1986" s="203"/>
      <c r="I1986" s="231" t="s">
        <v>15</v>
      </c>
      <c r="J1986" s="232"/>
      <c r="K1986" s="233" t="s">
        <v>16</v>
      </c>
      <c r="L1986" s="234"/>
      <c r="M1986" s="30"/>
      <c r="N1986" s="231" t="s">
        <v>72</v>
      </c>
      <c r="O1986" s="232"/>
      <c r="P1986" s="233" t="s">
        <v>73</v>
      </c>
      <c r="Q1986" s="234"/>
      <c r="R1986" s="30"/>
      <c r="S1986" s="227" t="s">
        <v>74</v>
      </c>
      <c r="T1986" s="228"/>
      <c r="U1986" s="229" t="s">
        <v>75</v>
      </c>
      <c r="V1986" s="230"/>
      <c r="W1986" s="8"/>
      <c r="X1986" s="231" t="s">
        <v>76</v>
      </c>
      <c r="Y1986" s="232"/>
      <c r="Z1986" s="233" t="s">
        <v>77</v>
      </c>
      <c r="AA1986" s="234"/>
      <c r="AB1986" s="8"/>
      <c r="AC1986" s="231" t="s">
        <v>78</v>
      </c>
      <c r="AD1986" s="232"/>
      <c r="AE1986" s="233" t="s">
        <v>17</v>
      </c>
      <c r="AF1986" s="234"/>
      <c r="AG1986" s="8"/>
      <c r="AH1986" s="231" t="s">
        <v>79</v>
      </c>
      <c r="AI1986" s="232"/>
      <c r="AJ1986" s="233" t="s">
        <v>80</v>
      </c>
      <c r="AK1986" s="234"/>
      <c r="AL1986" s="8"/>
      <c r="AM1986" s="52" t="s">
        <v>84</v>
      </c>
      <c r="AO1986" s="150" t="s">
        <v>85</v>
      </c>
      <c r="AP1986" s="149"/>
      <c r="AQ1986" s="44"/>
      <c r="AR1986" s="44"/>
      <c r="AS1986" s="44"/>
      <c r="AT1986" s="44"/>
    </row>
    <row r="1987" spans="2:46" ht="18.649999999999999" customHeight="1" thickTop="1" thickBot="1">
      <c r="D1987" s="37">
        <v>0</v>
      </c>
      <c r="E1987" s="41">
        <v>0</v>
      </c>
      <c r="F1987" s="39">
        <v>1</v>
      </c>
      <c r="G1987" s="40">
        <v>0</v>
      </c>
      <c r="I1987" s="37">
        <v>0</v>
      </c>
      <c r="J1987" s="41">
        <f t="shared" ref="J1987" si="6491">IF(0=(1-$J$8*$K$8*$B1984^2),10^14,$B1984*$K$8/(1-$J$8*$K$8*$B1984^2))</f>
        <v>-0.19192750246200951</v>
      </c>
      <c r="K1987" s="39">
        <v>1</v>
      </c>
      <c r="L1987" s="40">
        <v>0</v>
      </c>
      <c r="N1987" s="37">
        <f t="shared" ref="N1987" si="6492">D1987*I1984+F1987*I1987-E1987*J1984-G1987*J1987</f>
        <v>0</v>
      </c>
      <c r="O1987" s="41">
        <f t="shared" ref="O1987" si="6493">(D1987*J1984+E1987*I1984+F1987*J1987+G1987*I1987)</f>
        <v>-0.19192750246200951</v>
      </c>
      <c r="P1987" s="39">
        <f t="shared" ref="P1987" si="6494">D1987*K1984+F1987*K1987-E1987*L1984-G1987*L1987</f>
        <v>1</v>
      </c>
      <c r="Q1987" s="40">
        <f t="shared" ref="Q1987" si="6495">(D1987*L1984+E1987*K1984+F1987*L1987+G1987*K1987)</f>
        <v>0</v>
      </c>
      <c r="S1987" s="37">
        <v>0</v>
      </c>
      <c r="T1987" s="41">
        <v>0</v>
      </c>
      <c r="U1987" s="39">
        <v>1</v>
      </c>
      <c r="V1987" s="40">
        <v>0</v>
      </c>
      <c r="X1987" s="37">
        <f t="shared" ref="X1987" si="6496">N1987*S1984+P1987*S1987-O1987*T1984-Q1987*T1987</f>
        <v>0</v>
      </c>
      <c r="Y1987" s="41">
        <f t="shared" ref="Y1987" si="6497">(N1987*T1984+O1987*S1984+P1987*T1987+Q1987*S1987)</f>
        <v>-0.19192750246200951</v>
      </c>
      <c r="Z1987" s="39">
        <f t="shared" ref="Z1987" si="6498">N1987*U1984+P1987*U1987-O1987*V1984-Q1987*V1987</f>
        <v>0.95770228714227212</v>
      </c>
      <c r="AA1987" s="40">
        <f t="shared" ref="AA1987" si="6499">(N1987*V1984+O1987*U1984+P1987*V1987+Q1987*U1987)</f>
        <v>0</v>
      </c>
      <c r="AB1987" s="8"/>
      <c r="AC1987" s="37">
        <v>0</v>
      </c>
      <c r="AD1987" s="40">
        <f>-1/($AD$8*$B1984)</f>
        <v>-0.14224471830985916</v>
      </c>
      <c r="AE1987" s="39">
        <v>1</v>
      </c>
      <c r="AF1987" s="40">
        <v>0</v>
      </c>
      <c r="AH1987" s="37">
        <f>X1987*AC1984+Z1987*AC1987-Y1987*AD1984-AA1987*AD1987</f>
        <v>0</v>
      </c>
      <c r="AI1987" s="41">
        <f>(X1987*AD1984+Y1987*AC1984+Z1987*AD1987+AA1987*AC1987)</f>
        <v>-0.32815559452126986</v>
      </c>
      <c r="AJ1987" s="39">
        <f>X1987*AE1984+Z1987*AE1987-Y1987*AF1984-AA1987*AF1987</f>
        <v>0.95770228714227212</v>
      </c>
      <c r="AK1987" s="40">
        <f>(X1987*AF1984+Y1987*AE1984+Z1987*AF1987+AA1987*AE1987)</f>
        <v>0</v>
      </c>
      <c r="AL1987" s="8"/>
      <c r="AM1987" s="54">
        <f t="shared" ref="AM1987" si="6500">(180/PI())*ATAN(-1*(($AH1975*AI1984+AK1984+$AH$8*AI1987+AK1987)/($AH$8*AH1984+AJ1984+$AH$8*AH1987+AJ1987)))</f>
        <v>19.155188827590273</v>
      </c>
      <c r="AO1987" s="151">
        <f t="shared" ref="AO1987" si="6501">20*LOG(((($AH$8*AH1984+AJ1984-$AH$8*AH1987-AJ1987)^2+($AH$8*AI1984+AK1984-$AH$8*AI1987-AK1987)^2)/(($AH$8*AH1984+AJ1984+$AH$8*AH1987+AJ1987)^2+($AH$8*AI1984+AK1984+$AH$8*AI1987+AK1987)^2))^0.5)</f>
        <v>-37.729010127702324</v>
      </c>
      <c r="AP1987" s="149"/>
      <c r="AQ1987" s="44"/>
      <c r="AR1987" s="44"/>
      <c r="AS1987" s="44"/>
      <c r="AT1987" s="44"/>
    </row>
    <row r="1988" spans="2:46" ht="18.649999999999999" customHeight="1">
      <c r="AO1988" s="48"/>
    </row>
    <row r="1989" spans="2:46" ht="18.649999999999999" customHeight="1" thickBot="1">
      <c r="E1989" s="29" t="s">
        <v>9</v>
      </c>
      <c r="J1989" s="29" t="s">
        <v>10</v>
      </c>
      <c r="O1989" s="29" t="s">
        <v>11</v>
      </c>
      <c r="T1989" s="29" t="s">
        <v>12</v>
      </c>
      <c r="Y1989" s="29" t="s">
        <v>13</v>
      </c>
      <c r="AD1989" s="29" t="s">
        <v>12</v>
      </c>
      <c r="AI1989" s="29" t="s">
        <v>81</v>
      </c>
    </row>
    <row r="1990" spans="2:46" ht="18.649999999999999" customHeight="1" thickBot="1">
      <c r="B1990" s="28"/>
      <c r="D1990" s="227" t="s">
        <v>70</v>
      </c>
      <c r="E1990" s="228"/>
      <c r="F1990" s="229" t="s">
        <v>71</v>
      </c>
      <c r="G1990" s="230"/>
      <c r="H1990" s="203"/>
      <c r="I1990" s="231" t="s">
        <v>15</v>
      </c>
      <c r="J1990" s="232"/>
      <c r="K1990" s="233" t="s">
        <v>16</v>
      </c>
      <c r="L1990" s="234"/>
      <c r="M1990" s="30"/>
      <c r="N1990" s="231" t="s">
        <v>72</v>
      </c>
      <c r="O1990" s="232"/>
      <c r="P1990" s="233" t="s">
        <v>73</v>
      </c>
      <c r="Q1990" s="234"/>
      <c r="R1990" s="30"/>
      <c r="S1990" s="227" t="s">
        <v>74</v>
      </c>
      <c r="T1990" s="228"/>
      <c r="U1990" s="229" t="s">
        <v>75</v>
      </c>
      <c r="V1990" s="230"/>
      <c r="W1990" s="8"/>
      <c r="X1990" s="231" t="s">
        <v>76</v>
      </c>
      <c r="Y1990" s="232"/>
      <c r="Z1990" s="233" t="s">
        <v>77</v>
      </c>
      <c r="AA1990" s="234"/>
      <c r="AB1990" s="8"/>
      <c r="AC1990" s="231" t="s">
        <v>78</v>
      </c>
      <c r="AD1990" s="232"/>
      <c r="AE1990" s="233" t="s">
        <v>17</v>
      </c>
      <c r="AF1990" s="234"/>
      <c r="AG1990" s="8"/>
      <c r="AH1990" s="231" t="s">
        <v>79</v>
      </c>
      <c r="AI1990" s="232"/>
      <c r="AJ1990" s="233" t="s">
        <v>80</v>
      </c>
      <c r="AK1990" s="234"/>
      <c r="AL1990" s="8"/>
      <c r="AM1990" s="35" t="s">
        <v>82</v>
      </c>
      <c r="AO1990" s="147" t="s">
        <v>83</v>
      </c>
      <c r="AP1990" s="4"/>
      <c r="AQ1990" s="44"/>
      <c r="AR1990" s="44"/>
      <c r="AS1990" s="44"/>
      <c r="AT1990" s="44"/>
    </row>
    <row r="1991" spans="2:46" ht="18.649999999999999" customHeight="1" thickTop="1" thickBot="1">
      <c r="B1991" s="55">
        <v>5.7</v>
      </c>
      <c r="D1991" s="37">
        <v>1</v>
      </c>
      <c r="E1991" s="38">
        <v>0</v>
      </c>
      <c r="F1991" s="39">
        <v>0</v>
      </c>
      <c r="G1991" s="40">
        <f t="shared" ref="G1991" si="6502">-1/($E$8*$B1991)</f>
        <v>-0.11213684210526313</v>
      </c>
      <c r="I1991" s="37">
        <v>1</v>
      </c>
      <c r="J1991" s="41">
        <v>0</v>
      </c>
      <c r="K1991" s="39">
        <v>0</v>
      </c>
      <c r="L1991" s="40">
        <v>0</v>
      </c>
      <c r="N1991" s="37">
        <f t="shared" ref="N1991" si="6503">D1991*I1991+F1991*I1994-E1991*J1991-G1991*J1994</f>
        <v>0.9785543624457903</v>
      </c>
      <c r="O1991" s="41">
        <f t="shared" ref="O1991" si="6504">(D1991*J1991+E1991*I1991+F1991*J1994+G1991*I1994)</f>
        <v>0</v>
      </c>
      <c r="P1991" s="39">
        <f t="shared" ref="P1991" si="6505">D1991*K1991+F1991*K1994-E1991*L1991-G1991*L1994</f>
        <v>0</v>
      </c>
      <c r="Q1991" s="40">
        <f t="shared" ref="Q1991" si="6506">(D1991*L1991+E1991*K1991+F1991*L1994+G1991*K1994)</f>
        <v>-0.11213684210526313</v>
      </c>
      <c r="S1991" s="37">
        <v>1</v>
      </c>
      <c r="T1991" s="38">
        <v>0</v>
      </c>
      <c r="U1991" s="39">
        <v>0</v>
      </c>
      <c r="V1991" s="40">
        <f t="shared" ref="V1991" si="6507">-1/($T$8*$B1991)</f>
        <v>-0.21961052631578942</v>
      </c>
      <c r="X1991" s="37">
        <f t="shared" ref="X1991" si="6508">N1991*S1991+P1991*S1994-O1991*T1991-Q1991*T1994</f>
        <v>0.9785543624457903</v>
      </c>
      <c r="Y1991" s="41">
        <f t="shared" ref="Y1991" si="6509">(N1991*T1991+O1991*S1991+P1991*T1994+Q1991*S1994)</f>
        <v>0</v>
      </c>
      <c r="Z1991" s="39">
        <f t="shared" ref="Z1991" si="6510">N1991*U1991+P1991*U1994-O1991*V1991-Q1991*V1994</f>
        <v>0</v>
      </c>
      <c r="AA1991" s="40">
        <f t="shared" ref="AA1991" si="6511">(N1991*V1991+O1991*U1991+P1991*V1994+Q1991*U1994)</f>
        <v>-0.32703768067059491</v>
      </c>
      <c r="AB1991" s="8"/>
      <c r="AC1991" s="37">
        <v>1</v>
      </c>
      <c r="AD1991" s="38">
        <v>0</v>
      </c>
      <c r="AE1991" s="39">
        <v>0</v>
      </c>
      <c r="AF1991" s="40">
        <v>0</v>
      </c>
      <c r="AH1991" s="37">
        <f>X1991*AC1991+Z1991*AC1994-Y1991*AD1991-AA1991*AD1994</f>
        <v>0.93219820558652589</v>
      </c>
      <c r="AI1991" s="41">
        <f>(X1991*AD1991+Y1991*AC1991+Z1991*AD1994+AA1991*AC1994)</f>
        <v>0</v>
      </c>
      <c r="AJ1991" s="39">
        <f>X1991*AE1991+Z1991*AE1994-Y1991*AF1991-AA1991*AF1994</f>
        <v>0</v>
      </c>
      <c r="AK1991" s="40">
        <f>(X1991*AF1991+Y1991*AE1991+Z1991*AF1994+AA1991*AE1994)</f>
        <v>-0.32703768067059491</v>
      </c>
      <c r="AL1991" s="8"/>
      <c r="AM1991" s="43">
        <f t="shared" ref="AM1991" si="6512">20*LOG((2*$AH$8)/(($AH$8*AH1991+AJ1991+$AH$8*AH1994+AJ1994)^2+($AH$8*AI1991+AK1991+$AH$8*AI1994+AK1994)^2)^0.5)</f>
        <v>-7.2277962071875613E-4</v>
      </c>
      <c r="AO1991" s="148">
        <f t="shared" ref="AO1991" si="6513">((AH1991^2+AI1991^2)/(AH1994^2+AI1994^2))^0.5</f>
        <v>2.850431142681392</v>
      </c>
      <c r="AP1991" s="4"/>
      <c r="AQ1991" s="44"/>
      <c r="AR1991" s="44"/>
      <c r="AS1991" s="44"/>
      <c r="AT1991" s="44"/>
    </row>
    <row r="1992" spans="2:46" ht="18.649999999999999" customHeight="1" thickBot="1">
      <c r="D1992" s="45"/>
      <c r="G1992" s="46"/>
      <c r="I1992" s="45"/>
      <c r="L1992" s="46"/>
      <c r="N1992" s="45"/>
      <c r="Q1992" s="46"/>
      <c r="S1992" s="45"/>
      <c r="V1992" s="46"/>
      <c r="X1992" s="45"/>
      <c r="AA1992" s="46"/>
      <c r="AC1992" s="45"/>
      <c r="AF1992" s="46"/>
      <c r="AH1992" s="45"/>
      <c r="AK1992" s="46"/>
      <c r="AO1992" s="149"/>
      <c r="AP1992" s="149"/>
      <c r="AQ1992" s="44"/>
      <c r="AR1992" s="44"/>
      <c r="AS1992" s="44"/>
      <c r="AT1992" s="44"/>
    </row>
    <row r="1993" spans="2:46" ht="18.649999999999999" customHeight="1" thickBot="1">
      <c r="D1993" s="227" t="s">
        <v>70</v>
      </c>
      <c r="E1993" s="228"/>
      <c r="F1993" s="229" t="s">
        <v>71</v>
      </c>
      <c r="G1993" s="230"/>
      <c r="H1993" s="203"/>
      <c r="I1993" s="231" t="s">
        <v>15</v>
      </c>
      <c r="J1993" s="232"/>
      <c r="K1993" s="233" t="s">
        <v>16</v>
      </c>
      <c r="L1993" s="234"/>
      <c r="M1993" s="30"/>
      <c r="N1993" s="231" t="s">
        <v>72</v>
      </c>
      <c r="O1993" s="232"/>
      <c r="P1993" s="233" t="s">
        <v>73</v>
      </c>
      <c r="Q1993" s="234"/>
      <c r="R1993" s="30"/>
      <c r="S1993" s="227" t="s">
        <v>74</v>
      </c>
      <c r="T1993" s="228"/>
      <c r="U1993" s="229" t="s">
        <v>75</v>
      </c>
      <c r="V1993" s="230"/>
      <c r="W1993" s="8"/>
      <c r="X1993" s="231" t="s">
        <v>76</v>
      </c>
      <c r="Y1993" s="232"/>
      <c r="Z1993" s="233" t="s">
        <v>77</v>
      </c>
      <c r="AA1993" s="234"/>
      <c r="AB1993" s="8"/>
      <c r="AC1993" s="231" t="s">
        <v>78</v>
      </c>
      <c r="AD1993" s="232"/>
      <c r="AE1993" s="233" t="s">
        <v>17</v>
      </c>
      <c r="AF1993" s="234"/>
      <c r="AG1993" s="8"/>
      <c r="AH1993" s="231" t="s">
        <v>79</v>
      </c>
      <c r="AI1993" s="232"/>
      <c r="AJ1993" s="233" t="s">
        <v>80</v>
      </c>
      <c r="AK1993" s="234"/>
      <c r="AL1993" s="8"/>
      <c r="AM1993" s="52" t="s">
        <v>84</v>
      </c>
      <c r="AO1993" s="150" t="s">
        <v>85</v>
      </c>
      <c r="AP1993" s="149"/>
      <c r="AQ1993" s="44"/>
      <c r="AR1993" s="44"/>
      <c r="AS1993" s="44"/>
      <c r="AT1993" s="44"/>
    </row>
    <row r="1994" spans="2:46" ht="18.649999999999999" customHeight="1" thickTop="1" thickBot="1">
      <c r="D1994" s="37">
        <v>0</v>
      </c>
      <c r="E1994" s="41">
        <v>0</v>
      </c>
      <c r="F1994" s="39">
        <v>1</v>
      </c>
      <c r="G1994" s="40">
        <v>0</v>
      </c>
      <c r="I1994" s="37">
        <v>0</v>
      </c>
      <c r="J1994" s="41">
        <f t="shared" ref="J1994" si="6514">IF(0=(1-$J$8*$K$8*$B1991^2),10^14,$B1991*$K$8/(1-$J$8*$K$8*$B1991^2))</f>
        <v>-0.19124524243404922</v>
      </c>
      <c r="K1994" s="39">
        <v>1</v>
      </c>
      <c r="L1994" s="40">
        <v>0</v>
      </c>
      <c r="N1994" s="37">
        <f t="shared" ref="N1994" si="6515">D1994*I1991+F1994*I1994-E1994*J1991-G1994*J1994</f>
        <v>0</v>
      </c>
      <c r="O1994" s="41">
        <f t="shared" ref="O1994" si="6516">(D1994*J1991+E1994*I1991+F1994*J1994+G1994*I1994)</f>
        <v>-0.19124524243404922</v>
      </c>
      <c r="P1994" s="39">
        <f t="shared" ref="P1994" si="6517">D1994*K1991+F1994*K1994-E1994*L1991-G1994*L1994</f>
        <v>1</v>
      </c>
      <c r="Q1994" s="40">
        <f t="shared" ref="Q1994" si="6518">(D1994*L1991+E1994*K1991+F1994*L1994+G1994*K1994)</f>
        <v>0</v>
      </c>
      <c r="S1994" s="37">
        <v>0</v>
      </c>
      <c r="T1994" s="41">
        <v>0</v>
      </c>
      <c r="U1994" s="39">
        <v>1</v>
      </c>
      <c r="V1994" s="40">
        <v>0</v>
      </c>
      <c r="X1994" s="37">
        <f t="shared" ref="X1994" si="6519">N1994*S1991+P1994*S1994-O1994*T1991-Q1994*T1994</f>
        <v>0</v>
      </c>
      <c r="Y1994" s="41">
        <f t="shared" ref="Y1994" si="6520">(N1994*T1991+O1994*S1991+P1994*T1994+Q1994*S1994)</f>
        <v>-0.19124524243404922</v>
      </c>
      <c r="Z1994" s="39">
        <f t="shared" ref="Z1994" si="6521">N1994*U1991+P1994*U1994-O1994*V1991-Q1994*V1994</f>
        <v>0.95800053165366772</v>
      </c>
      <c r="AA1994" s="40">
        <f t="shared" ref="AA1994" si="6522">(N1994*V1991+O1994*U1991+P1994*V1994+Q1994*U1994)</f>
        <v>0</v>
      </c>
      <c r="AB1994" s="8"/>
      <c r="AC1994" s="37">
        <v>0</v>
      </c>
      <c r="AD1994" s="40">
        <f>-1/($AD$8*$B1991)</f>
        <v>-0.1417456140350877</v>
      </c>
      <c r="AE1994" s="39">
        <v>1</v>
      </c>
      <c r="AF1994" s="40">
        <v>0</v>
      </c>
      <c r="AH1994" s="37">
        <f>X1994*AC1991+Z1994*AC1994-Y1994*AD1991-AA1994*AD1994</f>
        <v>0</v>
      </c>
      <c r="AI1994" s="41">
        <f>(X1994*AD1991+Y1994*AC1991+Z1994*AD1994+AA1994*AC1994)</f>
        <v>-0.32703761603923887</v>
      </c>
      <c r="AJ1994" s="39">
        <f>X1994*AE1991+Z1994*AE1994-Y1994*AF1991-AA1994*AF1994</f>
        <v>0.95800053165366772</v>
      </c>
      <c r="AK1994" s="40">
        <f>(X1994*AF1991+Y1994*AE1991+Z1994*AF1994+AA1994*AE1994)</f>
        <v>0</v>
      </c>
      <c r="AL1994" s="8"/>
      <c r="AM1994" s="54">
        <f t="shared" ref="AM1994" si="6523">(180/PI())*ATAN(-1*(($AH1982*AI1991+AK1991+$AH$8*AI1994+AK1994)/($AH$8*AH1991+AJ1991+$AH$8*AH1994+AJ1994)))</f>
        <v>19.08742120371581</v>
      </c>
      <c r="AO1994" s="151">
        <f t="shared" ref="AO1994" si="6524">20*LOG(((($AH$8*AH1991+AJ1991-$AH$8*AH1994-AJ1994)^2+($AH$8*AI1991+AK1991-$AH$8*AI1994-AK1994)^2)/(($AH$8*AH1991+AJ1991+$AH$8*AH1994+AJ1994)^2+($AH$8*AI1991+AK1991+$AH$8*AI1994+AK1994)^2))^0.5)</f>
        <v>-37.78814550958645</v>
      </c>
      <c r="AP1994" s="149"/>
      <c r="AQ1994" s="44"/>
      <c r="AR1994" s="44"/>
      <c r="AS1994" s="44"/>
      <c r="AT1994" s="44"/>
    </row>
    <row r="1995" spans="2:46" ht="18.649999999999999" customHeight="1">
      <c r="AO1995" s="48"/>
    </row>
    <row r="1996" spans="2:46" ht="18.649999999999999" customHeight="1" thickBot="1">
      <c r="E1996" s="29" t="s">
        <v>9</v>
      </c>
      <c r="J1996" s="29" t="s">
        <v>10</v>
      </c>
      <c r="O1996" s="29" t="s">
        <v>11</v>
      </c>
      <c r="T1996" s="29" t="s">
        <v>12</v>
      </c>
      <c r="Y1996" s="29" t="s">
        <v>13</v>
      </c>
      <c r="AD1996" s="29" t="s">
        <v>12</v>
      </c>
      <c r="AI1996" s="29" t="s">
        <v>81</v>
      </c>
    </row>
    <row r="1997" spans="2:46" ht="18.649999999999999" customHeight="1" thickBot="1">
      <c r="B1997" s="28"/>
      <c r="D1997" s="227" t="s">
        <v>70</v>
      </c>
      <c r="E1997" s="228"/>
      <c r="F1997" s="229" t="s">
        <v>71</v>
      </c>
      <c r="G1997" s="230"/>
      <c r="H1997" s="203"/>
      <c r="I1997" s="231" t="s">
        <v>15</v>
      </c>
      <c r="J1997" s="232"/>
      <c r="K1997" s="233" t="s">
        <v>16</v>
      </c>
      <c r="L1997" s="234"/>
      <c r="M1997" s="30"/>
      <c r="N1997" s="231" t="s">
        <v>72</v>
      </c>
      <c r="O1997" s="232"/>
      <c r="P1997" s="233" t="s">
        <v>73</v>
      </c>
      <c r="Q1997" s="234"/>
      <c r="R1997" s="30"/>
      <c r="S1997" s="227" t="s">
        <v>74</v>
      </c>
      <c r="T1997" s="228"/>
      <c r="U1997" s="229" t="s">
        <v>75</v>
      </c>
      <c r="V1997" s="230"/>
      <c r="W1997" s="8"/>
      <c r="X1997" s="231" t="s">
        <v>76</v>
      </c>
      <c r="Y1997" s="232"/>
      <c r="Z1997" s="233" t="s">
        <v>77</v>
      </c>
      <c r="AA1997" s="234"/>
      <c r="AB1997" s="8"/>
      <c r="AC1997" s="231" t="s">
        <v>78</v>
      </c>
      <c r="AD1997" s="232"/>
      <c r="AE1997" s="233" t="s">
        <v>17</v>
      </c>
      <c r="AF1997" s="234"/>
      <c r="AG1997" s="8"/>
      <c r="AH1997" s="231" t="s">
        <v>79</v>
      </c>
      <c r="AI1997" s="232"/>
      <c r="AJ1997" s="233" t="s">
        <v>80</v>
      </c>
      <c r="AK1997" s="234"/>
      <c r="AL1997" s="8"/>
      <c r="AM1997" s="35" t="s">
        <v>82</v>
      </c>
      <c r="AO1997" s="147" t="s">
        <v>83</v>
      </c>
      <c r="AP1997" s="4"/>
      <c r="AQ1997" s="44"/>
      <c r="AR1997" s="44"/>
      <c r="AS1997" s="44"/>
      <c r="AT1997" s="44"/>
    </row>
    <row r="1998" spans="2:46" ht="18.649999999999999" customHeight="1" thickTop="1" thickBot="1">
      <c r="B1998" s="55">
        <v>5.72</v>
      </c>
      <c r="D1998" s="37">
        <v>1</v>
      </c>
      <c r="E1998" s="38">
        <v>0</v>
      </c>
      <c r="F1998" s="39">
        <v>0</v>
      </c>
      <c r="G1998" s="40">
        <f t="shared" ref="G1998" si="6525">-1/($E$8*$B1998)</f>
        <v>-0.11174475524475523</v>
      </c>
      <c r="I1998" s="37">
        <v>1</v>
      </c>
      <c r="J1998" s="41">
        <v>0</v>
      </c>
      <c r="K1998" s="39">
        <v>0</v>
      </c>
      <c r="L1998" s="40">
        <v>0</v>
      </c>
      <c r="N1998" s="37">
        <f t="shared" ref="N1998" si="6526">D1998*I1998+F1998*I2001-E1998*J1998-G1998*J2001</f>
        <v>0.97870504264717006</v>
      </c>
      <c r="O1998" s="41">
        <f t="shared" ref="O1998" si="6527">(D1998*J1998+E1998*I1998+F1998*J2001+G1998*I2001)</f>
        <v>0</v>
      </c>
      <c r="P1998" s="39">
        <f t="shared" ref="P1998" si="6528">D1998*K1998+F1998*K2001-E1998*L1998-G1998*L2001</f>
        <v>0</v>
      </c>
      <c r="Q1998" s="40">
        <f t="shared" ref="Q1998" si="6529">(D1998*L1998+E1998*K1998+F1998*L2001+G1998*K2001)</f>
        <v>-0.11174475524475523</v>
      </c>
      <c r="S1998" s="37">
        <v>1</v>
      </c>
      <c r="T1998" s="38">
        <v>0</v>
      </c>
      <c r="U1998" s="39">
        <v>0</v>
      </c>
      <c r="V1998" s="40">
        <f t="shared" ref="V1998" si="6530">-1/($T$8*$B1998)</f>
        <v>-0.21884265734265734</v>
      </c>
      <c r="X1998" s="37">
        <f t="shared" ref="X1998" si="6531">N1998*S1998+P1998*S2001-O1998*T1998-Q1998*T2001</f>
        <v>0.97870504264717006</v>
      </c>
      <c r="Y1998" s="41">
        <f t="shared" ref="Y1998" si="6532">(N1998*T1998+O1998*S1998+P1998*T2001+Q1998*S2001)</f>
        <v>0</v>
      </c>
      <c r="Z1998" s="39">
        <f t="shared" ref="Z1998" si="6533">N1998*U1998+P1998*U2001-O1998*V1998-Q1998*V2001</f>
        <v>0</v>
      </c>
      <c r="AA1998" s="40">
        <f t="shared" ref="AA1998" si="6534">(N1998*V1998+O1998*U1998+P1998*V2001+Q1998*U2001)</f>
        <v>-0.32592716753232071</v>
      </c>
      <c r="AB1998" s="8"/>
      <c r="AC1998" s="37">
        <v>1</v>
      </c>
      <c r="AD1998" s="38">
        <v>0</v>
      </c>
      <c r="AE1998" s="39">
        <v>0</v>
      </c>
      <c r="AF1998" s="40">
        <v>0</v>
      </c>
      <c r="AH1998" s="37">
        <f>X1998*AC1998+Z1998*AC2001-Y1998*AD1998-AA1998*AD2001</f>
        <v>0.93266783023322974</v>
      </c>
      <c r="AI1998" s="41">
        <f>(X1998*AD1998+Y1998*AC1998+Z1998*AD2001+AA1998*AC2001)</f>
        <v>0</v>
      </c>
      <c r="AJ1998" s="39">
        <f>X1998*AE1998+Z1998*AE2001-Y1998*AF1998-AA1998*AF2001</f>
        <v>0</v>
      </c>
      <c r="AK1998" s="40">
        <f>(X1998*AF1998+Y1998*AE1998+Z1998*AF2001+AA1998*AE2001)</f>
        <v>-0.32592716753232071</v>
      </c>
      <c r="AL1998" s="8"/>
      <c r="AM1998" s="43">
        <f t="shared" ref="AM1998" si="6535">20*LOG((2*$AH$8)/(($AH$8*AH1998+AJ1998+$AH$8*AH2001+AJ2001)^2+($AH$8*AI1998+AK1998+$AH$8*AI2001+AK2001)^2)^0.5)</f>
        <v>-7.1303554404408343E-4</v>
      </c>
      <c r="AO1998" s="148">
        <f t="shared" ref="AO1998" si="6536">((AH1998^2+AI1998^2)/(AH2001^2+AI2001^2))^0.5</f>
        <v>2.8615841394909327</v>
      </c>
      <c r="AP1998" s="4"/>
      <c r="AQ1998" s="44"/>
      <c r="AR1998" s="44"/>
      <c r="AS1998" s="44"/>
      <c r="AT1998" s="44"/>
    </row>
    <row r="1999" spans="2:46" ht="18.649999999999999" customHeight="1" thickBot="1">
      <c r="D1999" s="45"/>
      <c r="G1999" s="46"/>
      <c r="I1999" s="45"/>
      <c r="L1999" s="46"/>
      <c r="N1999" s="45"/>
      <c r="Q1999" s="46"/>
      <c r="S1999" s="45"/>
      <c r="V1999" s="46"/>
      <c r="X1999" s="45"/>
      <c r="AA1999" s="46"/>
      <c r="AC1999" s="45"/>
      <c r="AF1999" s="46"/>
      <c r="AH1999" s="45"/>
      <c r="AK1999" s="46"/>
      <c r="AO1999" s="149"/>
      <c r="AP1999" s="149"/>
      <c r="AQ1999" s="44"/>
      <c r="AR1999" s="44"/>
      <c r="AS1999" s="44"/>
      <c r="AT1999" s="44"/>
    </row>
    <row r="2000" spans="2:46" ht="18.649999999999999" customHeight="1" thickBot="1">
      <c r="D2000" s="227" t="s">
        <v>70</v>
      </c>
      <c r="E2000" s="228"/>
      <c r="F2000" s="229" t="s">
        <v>71</v>
      </c>
      <c r="G2000" s="230"/>
      <c r="H2000" s="203"/>
      <c r="I2000" s="231" t="s">
        <v>15</v>
      </c>
      <c r="J2000" s="232"/>
      <c r="K2000" s="233" t="s">
        <v>16</v>
      </c>
      <c r="L2000" s="234"/>
      <c r="M2000" s="30"/>
      <c r="N2000" s="231" t="s">
        <v>72</v>
      </c>
      <c r="O2000" s="232"/>
      <c r="P2000" s="233" t="s">
        <v>73</v>
      </c>
      <c r="Q2000" s="234"/>
      <c r="R2000" s="30"/>
      <c r="S2000" s="227" t="s">
        <v>74</v>
      </c>
      <c r="T2000" s="228"/>
      <c r="U2000" s="229" t="s">
        <v>75</v>
      </c>
      <c r="V2000" s="230"/>
      <c r="W2000" s="8"/>
      <c r="X2000" s="231" t="s">
        <v>76</v>
      </c>
      <c r="Y2000" s="232"/>
      <c r="Z2000" s="233" t="s">
        <v>77</v>
      </c>
      <c r="AA2000" s="234"/>
      <c r="AB2000" s="8"/>
      <c r="AC2000" s="231" t="s">
        <v>78</v>
      </c>
      <c r="AD2000" s="232"/>
      <c r="AE2000" s="233" t="s">
        <v>17</v>
      </c>
      <c r="AF2000" s="234"/>
      <c r="AG2000" s="8"/>
      <c r="AH2000" s="231" t="s">
        <v>79</v>
      </c>
      <c r="AI2000" s="232"/>
      <c r="AJ2000" s="233" t="s">
        <v>80</v>
      </c>
      <c r="AK2000" s="234"/>
      <c r="AL2000" s="8"/>
      <c r="AM2000" s="52" t="s">
        <v>84</v>
      </c>
      <c r="AO2000" s="150" t="s">
        <v>85</v>
      </c>
      <c r="AP2000" s="149"/>
      <c r="AQ2000" s="44"/>
      <c r="AR2000" s="44"/>
      <c r="AS2000" s="44"/>
      <c r="AT2000" s="44"/>
    </row>
    <row r="2001" spans="2:46" ht="18.649999999999999" customHeight="1" thickTop="1" thickBot="1">
      <c r="D2001" s="37">
        <v>0</v>
      </c>
      <c r="E2001" s="41">
        <v>0</v>
      </c>
      <c r="F2001" s="39">
        <v>1</v>
      </c>
      <c r="G2001" s="40">
        <v>0</v>
      </c>
      <c r="I2001" s="37">
        <v>0</v>
      </c>
      <c r="J2001" s="41">
        <f t="shared" ref="J2001" si="6537">IF(0=(1-$J$8*$K$8*$B1998^2),10^14,$B1998*$K$8/(1-$J$8*$K$8*$B1998^2))</f>
        <v>-0.19056784639410976</v>
      </c>
      <c r="K2001" s="39">
        <v>1</v>
      </c>
      <c r="L2001" s="40">
        <v>0</v>
      </c>
      <c r="N2001" s="37">
        <f t="shared" ref="N2001" si="6538">D2001*I1998+F2001*I2001-E2001*J1998-G2001*J2001</f>
        <v>0</v>
      </c>
      <c r="O2001" s="41">
        <f t="shared" ref="O2001" si="6539">(D2001*J1998+E2001*I1998+F2001*J2001+G2001*I2001)</f>
        <v>-0.19056784639410976</v>
      </c>
      <c r="P2001" s="39">
        <f t="shared" ref="P2001" si="6540">D2001*K1998+F2001*K2001-E2001*L1998-G2001*L2001</f>
        <v>1</v>
      </c>
      <c r="Q2001" s="40">
        <f t="shared" ref="Q2001" si="6541">(D2001*L1998+E2001*K1998+F2001*L2001+G2001*K2001)</f>
        <v>0</v>
      </c>
      <c r="S2001" s="37">
        <v>0</v>
      </c>
      <c r="T2001" s="41">
        <v>0</v>
      </c>
      <c r="U2001" s="39">
        <v>1</v>
      </c>
      <c r="V2001" s="40">
        <v>0</v>
      </c>
      <c r="X2001" s="37">
        <f t="shared" ref="X2001" si="6542">N2001*S1998+P2001*S2001-O2001*T1998-Q2001*T2001</f>
        <v>0</v>
      </c>
      <c r="Y2001" s="41">
        <f t="shared" ref="Y2001" si="6543">(N2001*T1998+O2001*S1998+P2001*T2001+Q2001*S2001)</f>
        <v>-0.19056784639410976</v>
      </c>
      <c r="Z2001" s="39">
        <f t="shared" ref="Z2001" si="6544">N2001*U1998+P2001*U2001-O2001*V1998-Q2001*V2001</f>
        <v>0.95829562609104568</v>
      </c>
      <c r="AA2001" s="40">
        <f t="shared" ref="AA2001" si="6545">(N2001*V1998+O2001*U1998+P2001*V2001+Q2001*U2001)</f>
        <v>0</v>
      </c>
      <c r="AB2001" s="8"/>
      <c r="AC2001" s="37">
        <v>0</v>
      </c>
      <c r="AD2001" s="40">
        <f>-1/($AD$8*$B1998)</f>
        <v>-0.14124999999999999</v>
      </c>
      <c r="AE2001" s="39">
        <v>1</v>
      </c>
      <c r="AF2001" s="40">
        <v>0</v>
      </c>
      <c r="AH2001" s="37">
        <f>X2001*AC1998+Z2001*AC2001-Y2001*AD1998-AA2001*AD2001</f>
        <v>0</v>
      </c>
      <c r="AI2001" s="41">
        <f>(X2001*AD1998+Y2001*AC1998+Z2001*AD2001+AA2001*AC2001)</f>
        <v>-0.32592710357946997</v>
      </c>
      <c r="AJ2001" s="39">
        <f>X2001*AE1998+Z2001*AE2001-Y2001*AF1998-AA2001*AF2001</f>
        <v>0.95829562609104568</v>
      </c>
      <c r="AK2001" s="40">
        <f>(X2001*AF1998+Y2001*AE1998+Z2001*AF2001+AA2001*AE2001)</f>
        <v>0</v>
      </c>
      <c r="AL2001" s="8"/>
      <c r="AM2001" s="54">
        <f t="shared" ref="AM2001" si="6546">(180/PI())*ATAN(-1*(($AH1989*AI1998+AK1998+$AH$8*AI2001+AK2001)/($AH$8*AH1998+AJ1998+$AH$8*AH2001+AJ2001)))</f>
        <v>19.020133210326975</v>
      </c>
      <c r="AO2001" s="151">
        <f t="shared" ref="AO2001" si="6547">20*LOG(((($AH$8*AH1998+AJ1998-$AH$8*AH2001-AJ2001)^2+($AH$8*AI1998+AK1998-$AH$8*AI2001-AK2001)^2)/(($AH$8*AH1998+AJ1998+$AH$8*AH2001+AJ2001)^2+($AH$8*AI1998+AK1998+$AH$8*AI2001+AK2001)^2))^0.5)</f>
        <v>-37.847087830926128</v>
      </c>
      <c r="AP2001" s="149"/>
      <c r="AQ2001" s="44"/>
      <c r="AR2001" s="44"/>
      <c r="AS2001" s="44"/>
      <c r="AT2001" s="44"/>
    </row>
    <row r="2002" spans="2:46" ht="18.649999999999999" customHeight="1">
      <c r="AO2002" s="48"/>
    </row>
    <row r="2003" spans="2:46" ht="18.649999999999999" customHeight="1" thickBot="1">
      <c r="E2003" s="29" t="s">
        <v>9</v>
      </c>
      <c r="J2003" s="29" t="s">
        <v>10</v>
      </c>
      <c r="O2003" s="29" t="s">
        <v>11</v>
      </c>
      <c r="T2003" s="29" t="s">
        <v>12</v>
      </c>
      <c r="Y2003" s="29" t="s">
        <v>13</v>
      </c>
      <c r="AD2003" s="29" t="s">
        <v>12</v>
      </c>
      <c r="AI2003" s="29" t="s">
        <v>81</v>
      </c>
    </row>
    <row r="2004" spans="2:46" ht="18.649999999999999" customHeight="1" thickBot="1">
      <c r="B2004" s="28"/>
      <c r="D2004" s="227" t="s">
        <v>70</v>
      </c>
      <c r="E2004" s="228"/>
      <c r="F2004" s="229" t="s">
        <v>71</v>
      </c>
      <c r="G2004" s="230"/>
      <c r="H2004" s="203"/>
      <c r="I2004" s="231" t="s">
        <v>15</v>
      </c>
      <c r="J2004" s="232"/>
      <c r="K2004" s="233" t="s">
        <v>16</v>
      </c>
      <c r="L2004" s="234"/>
      <c r="M2004" s="30"/>
      <c r="N2004" s="231" t="s">
        <v>72</v>
      </c>
      <c r="O2004" s="232"/>
      <c r="P2004" s="233" t="s">
        <v>73</v>
      </c>
      <c r="Q2004" s="234"/>
      <c r="R2004" s="30"/>
      <c r="S2004" s="227" t="s">
        <v>74</v>
      </c>
      <c r="T2004" s="228"/>
      <c r="U2004" s="229" t="s">
        <v>75</v>
      </c>
      <c r="V2004" s="230"/>
      <c r="W2004" s="8"/>
      <c r="X2004" s="231" t="s">
        <v>76</v>
      </c>
      <c r="Y2004" s="232"/>
      <c r="Z2004" s="233" t="s">
        <v>77</v>
      </c>
      <c r="AA2004" s="234"/>
      <c r="AB2004" s="8"/>
      <c r="AC2004" s="231" t="s">
        <v>78</v>
      </c>
      <c r="AD2004" s="232"/>
      <c r="AE2004" s="233" t="s">
        <v>17</v>
      </c>
      <c r="AF2004" s="234"/>
      <c r="AG2004" s="8"/>
      <c r="AH2004" s="231" t="s">
        <v>79</v>
      </c>
      <c r="AI2004" s="232"/>
      <c r="AJ2004" s="233" t="s">
        <v>80</v>
      </c>
      <c r="AK2004" s="234"/>
      <c r="AL2004" s="8"/>
      <c r="AM2004" s="35" t="s">
        <v>82</v>
      </c>
      <c r="AO2004" s="147" t="s">
        <v>83</v>
      </c>
      <c r="AP2004" s="4"/>
      <c r="AQ2004" s="44"/>
      <c r="AR2004" s="44"/>
      <c r="AS2004" s="44"/>
      <c r="AT2004" s="44"/>
    </row>
    <row r="2005" spans="2:46" ht="18.649999999999999" customHeight="1" thickTop="1" thickBot="1">
      <c r="B2005" s="55">
        <v>5.74</v>
      </c>
      <c r="D2005" s="37">
        <v>1</v>
      </c>
      <c r="E2005" s="38">
        <v>0</v>
      </c>
      <c r="F2005" s="39">
        <v>0</v>
      </c>
      <c r="G2005" s="40">
        <f t="shared" ref="G2005" si="6548">-1/($E$8*$B2005)</f>
        <v>-0.11135540069686409</v>
      </c>
      <c r="I2005" s="37">
        <v>1</v>
      </c>
      <c r="J2005" s="41">
        <v>0</v>
      </c>
      <c r="K2005" s="39">
        <v>0</v>
      </c>
      <c r="L2005" s="40">
        <v>0</v>
      </c>
      <c r="N2005" s="37">
        <f t="shared" ref="N2005" si="6549">D2005*I2005+F2005*I2008-E2005*J2005-G2005*J2008</f>
        <v>0.97885413698765433</v>
      </c>
      <c r="O2005" s="41">
        <f t="shared" ref="O2005" si="6550">(D2005*J2005+E2005*I2005+F2005*J2008+G2005*I2008)</f>
        <v>0</v>
      </c>
      <c r="P2005" s="39">
        <f t="shared" ref="P2005" si="6551">D2005*K2005+F2005*K2008-E2005*L2005-G2005*L2008</f>
        <v>0</v>
      </c>
      <c r="Q2005" s="40">
        <f t="shared" ref="Q2005" si="6552">(D2005*L2005+E2005*K2005+F2005*L2008+G2005*K2008)</f>
        <v>-0.11135540069686409</v>
      </c>
      <c r="S2005" s="37">
        <v>1</v>
      </c>
      <c r="T2005" s="38">
        <v>0</v>
      </c>
      <c r="U2005" s="39">
        <v>0</v>
      </c>
      <c r="V2005" s="40">
        <f t="shared" ref="V2005" si="6553">-1/($T$8*$B2005)</f>
        <v>-0.21808013937282225</v>
      </c>
      <c r="X2005" s="37">
        <f t="shared" ref="X2005" si="6554">N2005*S2005+P2005*S2008-O2005*T2005-Q2005*T2008</f>
        <v>0.97885413698765433</v>
      </c>
      <c r="Y2005" s="41">
        <f t="shared" ref="Y2005" si="6555">(N2005*T2005+O2005*S2005+P2005*T2008+Q2005*S2008)</f>
        <v>0</v>
      </c>
      <c r="Z2005" s="39">
        <f t="shared" ref="Z2005" si="6556">N2005*U2005+P2005*U2008-O2005*V2005-Q2005*V2008</f>
        <v>0</v>
      </c>
      <c r="AA2005" s="40">
        <f t="shared" ref="AA2005" si="6557">(N2005*V2005+O2005*U2005+P2005*V2008+Q2005*U2008)</f>
        <v>-0.32482404731679537</v>
      </c>
      <c r="AB2005" s="8"/>
      <c r="AC2005" s="37">
        <v>1</v>
      </c>
      <c r="AD2005" s="38">
        <v>0</v>
      </c>
      <c r="AE2005" s="39">
        <v>0</v>
      </c>
      <c r="AF2005" s="40">
        <v>0</v>
      </c>
      <c r="AH2005" s="37">
        <f>X2005*AC2005+Z2005*AC2008-Y2005*AD2005-AA2005*AD2008</f>
        <v>0.93313260579782775</v>
      </c>
      <c r="AI2005" s="41">
        <f>(X2005*AD2005+Y2005*AC2005+Z2005*AD2008+AA2005*AC2008)</f>
        <v>0</v>
      </c>
      <c r="AJ2005" s="39">
        <f>X2005*AE2005+Z2005*AE2008-Y2005*AF2005-AA2005*AF2008</f>
        <v>0</v>
      </c>
      <c r="AK2005" s="40">
        <f>(X2005*AF2005+Y2005*AE2005+Z2005*AF2008+AA2005*AE2008)</f>
        <v>-0.32482404731679537</v>
      </c>
      <c r="AL2005" s="8"/>
      <c r="AM2005" s="43">
        <f t="shared" ref="AM2005" si="6558">20*LOG((2*$AH$8)/(($AH$8*AH2005+AJ2005+$AH$8*AH2008+AJ2008)^2+($AH$8*AI2005+AK2005+$AH$8*AI2008+AK2008)^2)^0.5)</f>
        <v>-7.034539217295804E-4</v>
      </c>
      <c r="AO2005" s="148">
        <f t="shared" ref="AO2005" si="6559">((AH2005^2+AI2005^2)/(AH2008^2+AI2008^2))^0.5</f>
        <v>2.8727330851994521</v>
      </c>
      <c r="AP2005" s="4"/>
      <c r="AQ2005" s="44"/>
      <c r="AR2005" s="44"/>
      <c r="AS2005" s="44"/>
      <c r="AT2005" s="44"/>
    </row>
    <row r="2006" spans="2:46" ht="18.649999999999999" customHeight="1" thickBot="1">
      <c r="D2006" s="45"/>
      <c r="G2006" s="46"/>
      <c r="I2006" s="45"/>
      <c r="L2006" s="46"/>
      <c r="N2006" s="45"/>
      <c r="Q2006" s="46"/>
      <c r="S2006" s="45"/>
      <c r="V2006" s="46"/>
      <c r="X2006" s="45"/>
      <c r="AA2006" s="46"/>
      <c r="AC2006" s="45"/>
      <c r="AF2006" s="46"/>
      <c r="AH2006" s="45"/>
      <c r="AK2006" s="46"/>
      <c r="AO2006" s="149"/>
      <c r="AP2006" s="149"/>
      <c r="AQ2006" s="44"/>
      <c r="AR2006" s="44"/>
      <c r="AS2006" s="44"/>
      <c r="AT2006" s="44"/>
    </row>
    <row r="2007" spans="2:46" ht="18.649999999999999" customHeight="1" thickBot="1">
      <c r="D2007" s="227" t="s">
        <v>70</v>
      </c>
      <c r="E2007" s="228"/>
      <c r="F2007" s="229" t="s">
        <v>71</v>
      </c>
      <c r="G2007" s="230"/>
      <c r="H2007" s="203"/>
      <c r="I2007" s="231" t="s">
        <v>15</v>
      </c>
      <c r="J2007" s="232"/>
      <c r="K2007" s="233" t="s">
        <v>16</v>
      </c>
      <c r="L2007" s="234"/>
      <c r="M2007" s="30"/>
      <c r="N2007" s="231" t="s">
        <v>72</v>
      </c>
      <c r="O2007" s="232"/>
      <c r="P2007" s="233" t="s">
        <v>73</v>
      </c>
      <c r="Q2007" s="234"/>
      <c r="R2007" s="30"/>
      <c r="S2007" s="227" t="s">
        <v>74</v>
      </c>
      <c r="T2007" s="228"/>
      <c r="U2007" s="229" t="s">
        <v>75</v>
      </c>
      <c r="V2007" s="230"/>
      <c r="W2007" s="8"/>
      <c r="X2007" s="231" t="s">
        <v>76</v>
      </c>
      <c r="Y2007" s="232"/>
      <c r="Z2007" s="233" t="s">
        <v>77</v>
      </c>
      <c r="AA2007" s="234"/>
      <c r="AB2007" s="8"/>
      <c r="AC2007" s="231" t="s">
        <v>78</v>
      </c>
      <c r="AD2007" s="232"/>
      <c r="AE2007" s="233" t="s">
        <v>17</v>
      </c>
      <c r="AF2007" s="234"/>
      <c r="AG2007" s="8"/>
      <c r="AH2007" s="231" t="s">
        <v>79</v>
      </c>
      <c r="AI2007" s="232"/>
      <c r="AJ2007" s="233" t="s">
        <v>80</v>
      </c>
      <c r="AK2007" s="234"/>
      <c r="AL2007" s="8"/>
      <c r="AM2007" s="52" t="s">
        <v>84</v>
      </c>
      <c r="AO2007" s="150" t="s">
        <v>85</v>
      </c>
      <c r="AP2007" s="149"/>
      <c r="AQ2007" s="44"/>
      <c r="AR2007" s="44"/>
      <c r="AS2007" s="44"/>
      <c r="AT2007" s="44"/>
    </row>
    <row r="2008" spans="2:46" ht="18.649999999999999" customHeight="1" thickTop="1" thickBot="1">
      <c r="D2008" s="37">
        <v>0</v>
      </c>
      <c r="E2008" s="41">
        <v>0</v>
      </c>
      <c r="F2008" s="39">
        <v>1</v>
      </c>
      <c r="G2008" s="40">
        <v>0</v>
      </c>
      <c r="I2008" s="37">
        <v>0</v>
      </c>
      <c r="J2008" s="41">
        <f t="shared" ref="J2008" si="6560">IF(0=(1-$J$8*$K$8*$B2005^2),10^14,$B2005*$K$8/(1-$J$8*$K$8*$B2005^2))</f>
        <v>-0.18989526219666497</v>
      </c>
      <c r="K2008" s="39">
        <v>1</v>
      </c>
      <c r="L2008" s="40">
        <v>0</v>
      </c>
      <c r="N2008" s="37">
        <f t="shared" ref="N2008" si="6561">D2008*I2005+F2008*I2008-E2008*J2005-G2008*J2008</f>
        <v>0</v>
      </c>
      <c r="O2008" s="41">
        <f t="shared" ref="O2008" si="6562">(D2008*J2005+E2008*I2005+F2008*J2008+G2008*I2008)</f>
        <v>-0.18989526219666497</v>
      </c>
      <c r="P2008" s="39">
        <f t="shared" ref="P2008" si="6563">D2008*K2005+F2008*K2008-E2008*L2005-G2008*L2008</f>
        <v>1</v>
      </c>
      <c r="Q2008" s="40">
        <f t="shared" ref="Q2008" si="6564">(D2008*L2005+E2008*K2005+F2008*L2008+G2008*K2008)</f>
        <v>0</v>
      </c>
      <c r="S2008" s="37">
        <v>0</v>
      </c>
      <c r="T2008" s="41">
        <v>0</v>
      </c>
      <c r="U2008" s="39">
        <v>1</v>
      </c>
      <c r="V2008" s="40">
        <v>0</v>
      </c>
      <c r="X2008" s="37">
        <f t="shared" ref="X2008" si="6565">N2008*S2005+P2008*S2008-O2008*T2005-Q2008*T2008</f>
        <v>0</v>
      </c>
      <c r="Y2008" s="41">
        <f t="shared" ref="Y2008" si="6566">(N2008*T2005+O2008*S2005+P2008*T2008+Q2008*S2008)</f>
        <v>-0.18989526219666497</v>
      </c>
      <c r="Z2008" s="39">
        <f t="shared" ref="Z2008" si="6567">N2008*U2005+P2008*U2008-O2008*V2005-Q2008*V2008</f>
        <v>0.95858761475391263</v>
      </c>
      <c r="AA2008" s="40">
        <f t="shared" ref="AA2008" si="6568">(N2008*V2005+O2008*U2005+P2008*V2008+Q2008*U2008)</f>
        <v>0</v>
      </c>
      <c r="AB2008" s="8"/>
      <c r="AC2008" s="37">
        <v>0</v>
      </c>
      <c r="AD2008" s="40">
        <f>-1/($AD$8*$B2005)</f>
        <v>-0.14075783972125433</v>
      </c>
      <c r="AE2008" s="39">
        <v>1</v>
      </c>
      <c r="AF2008" s="40">
        <v>0</v>
      </c>
      <c r="AH2008" s="37">
        <f>X2008*AC2005+Z2008*AC2008-Y2008*AD2005-AA2008*AD2008</f>
        <v>0</v>
      </c>
      <c r="AI2008" s="41">
        <f>(X2008*AD2005+Y2008*AC2005+Z2008*AD2008+AA2008*AC2008)</f>
        <v>-0.32482398403297569</v>
      </c>
      <c r="AJ2008" s="39">
        <f>X2008*AE2005+Z2008*AE2008-Y2008*AF2005-AA2008*AF2008</f>
        <v>0.95858761475391263</v>
      </c>
      <c r="AK2008" s="40">
        <f>(X2008*AF2005+Y2008*AE2005+Z2008*AF2008+AA2008*AE2008)</f>
        <v>0</v>
      </c>
      <c r="AL2008" s="8"/>
      <c r="AM2008" s="54">
        <f t="shared" ref="AM2008" si="6569">(180/PI())*ATAN(-1*(($AH1996*AI2005+AK2005+$AH$8*AI2008+AK2008)/($AH$8*AH2005+AJ2005+$AH$8*AH2008+AJ2008)))</f>
        <v>18.953319755607147</v>
      </c>
      <c r="AO2008" s="151">
        <f t="shared" ref="AO2008" si="6570">20*LOG(((($AH$8*AH2005+AJ2005-$AH$8*AH2008-AJ2008)^2+($AH$8*AI2005+AK2005-$AH$8*AI2008-AK2008)^2)/(($AH$8*AH2005+AJ2005+$AH$8*AH2008+AJ2008)^2+($AH$8*AI2005+AK2005+$AH$8*AI2008+AK2008)^2))^0.5)</f>
        <v>-37.90583828366529</v>
      </c>
      <c r="AP2008" s="149"/>
      <c r="AQ2008" s="44"/>
      <c r="AR2008" s="44"/>
      <c r="AS2008" s="44"/>
      <c r="AT2008" s="44"/>
    </row>
    <row r="2009" spans="2:46" ht="18.649999999999999" customHeight="1">
      <c r="AO2009" s="48"/>
    </row>
    <row r="2010" spans="2:46" ht="18.649999999999999" customHeight="1" thickBot="1">
      <c r="E2010" s="29" t="s">
        <v>9</v>
      </c>
      <c r="J2010" s="29" t="s">
        <v>10</v>
      </c>
      <c r="O2010" s="29" t="s">
        <v>11</v>
      </c>
      <c r="T2010" s="29" t="s">
        <v>12</v>
      </c>
      <c r="Y2010" s="29" t="s">
        <v>13</v>
      </c>
      <c r="AD2010" s="29" t="s">
        <v>12</v>
      </c>
      <c r="AI2010" s="29" t="s">
        <v>81</v>
      </c>
    </row>
    <row r="2011" spans="2:46" ht="18.649999999999999" customHeight="1" thickBot="1">
      <c r="B2011" s="28"/>
      <c r="D2011" s="227" t="s">
        <v>70</v>
      </c>
      <c r="E2011" s="228"/>
      <c r="F2011" s="229" t="s">
        <v>71</v>
      </c>
      <c r="G2011" s="230"/>
      <c r="H2011" s="203"/>
      <c r="I2011" s="231" t="s">
        <v>15</v>
      </c>
      <c r="J2011" s="232"/>
      <c r="K2011" s="233" t="s">
        <v>16</v>
      </c>
      <c r="L2011" s="234"/>
      <c r="M2011" s="30"/>
      <c r="N2011" s="231" t="s">
        <v>72</v>
      </c>
      <c r="O2011" s="232"/>
      <c r="P2011" s="233" t="s">
        <v>73</v>
      </c>
      <c r="Q2011" s="234"/>
      <c r="R2011" s="30"/>
      <c r="S2011" s="227" t="s">
        <v>74</v>
      </c>
      <c r="T2011" s="228"/>
      <c r="U2011" s="229" t="s">
        <v>75</v>
      </c>
      <c r="V2011" s="230"/>
      <c r="W2011" s="8"/>
      <c r="X2011" s="231" t="s">
        <v>76</v>
      </c>
      <c r="Y2011" s="232"/>
      <c r="Z2011" s="233" t="s">
        <v>77</v>
      </c>
      <c r="AA2011" s="234"/>
      <c r="AB2011" s="8"/>
      <c r="AC2011" s="231" t="s">
        <v>78</v>
      </c>
      <c r="AD2011" s="232"/>
      <c r="AE2011" s="233" t="s">
        <v>17</v>
      </c>
      <c r="AF2011" s="234"/>
      <c r="AG2011" s="8"/>
      <c r="AH2011" s="231" t="s">
        <v>79</v>
      </c>
      <c r="AI2011" s="232"/>
      <c r="AJ2011" s="233" t="s">
        <v>80</v>
      </c>
      <c r="AK2011" s="234"/>
      <c r="AL2011" s="8"/>
      <c r="AM2011" s="35" t="s">
        <v>82</v>
      </c>
      <c r="AO2011" s="147" t="s">
        <v>83</v>
      </c>
      <c r="AP2011" s="4"/>
      <c r="AQ2011" s="44"/>
      <c r="AR2011" s="44"/>
      <c r="AS2011" s="44"/>
      <c r="AT2011" s="44"/>
    </row>
    <row r="2012" spans="2:46" ht="18.649999999999999" customHeight="1" thickTop="1" thickBot="1">
      <c r="B2012" s="55">
        <v>5.76</v>
      </c>
      <c r="D2012" s="37">
        <v>1</v>
      </c>
      <c r="E2012" s="38">
        <v>0</v>
      </c>
      <c r="F2012" s="39">
        <v>0</v>
      </c>
      <c r="G2012" s="40">
        <f t="shared" ref="G2012" si="6571">-1/($E$8*$B2012)</f>
        <v>-0.11096874999999999</v>
      </c>
      <c r="I2012" s="37">
        <v>1</v>
      </c>
      <c r="J2012" s="41">
        <v>0</v>
      </c>
      <c r="K2012" s="39">
        <v>0</v>
      </c>
      <c r="L2012" s="40">
        <v>0</v>
      </c>
      <c r="N2012" s="37">
        <f t="shared" ref="N2012" si="6572">D2012*I2012+F2012*I2015-E2012*J2012-G2012*J2015</f>
        <v>0.97900166769025443</v>
      </c>
      <c r="O2012" s="41">
        <f t="shared" ref="O2012" si="6573">(D2012*J2012+E2012*I2012+F2012*J2015+G2012*I2015)</f>
        <v>0</v>
      </c>
      <c r="P2012" s="39">
        <f t="shared" ref="P2012" si="6574">D2012*K2012+F2012*K2015-E2012*L2012-G2012*L2015</f>
        <v>0</v>
      </c>
      <c r="Q2012" s="40">
        <f t="shared" ref="Q2012" si="6575">(D2012*L2012+E2012*K2012+F2012*L2015+G2012*K2015)</f>
        <v>-0.11096874999999999</v>
      </c>
      <c r="S2012" s="37">
        <v>1</v>
      </c>
      <c r="T2012" s="38">
        <v>0</v>
      </c>
      <c r="U2012" s="39">
        <v>0</v>
      </c>
      <c r="V2012" s="40">
        <f t="shared" ref="V2012" si="6576">-1/($T$8*$B2012)</f>
        <v>-0.21732291666666664</v>
      </c>
      <c r="X2012" s="37">
        <f t="shared" ref="X2012" si="6577">N2012*S2012+P2012*S2015-O2012*T2012-Q2012*T2015</f>
        <v>0.97900166769025443</v>
      </c>
      <c r="Y2012" s="41">
        <f t="shared" ref="Y2012" si="6578">(N2012*T2012+O2012*S2012+P2012*T2015+Q2012*S2015)</f>
        <v>0</v>
      </c>
      <c r="Z2012" s="39">
        <f t="shared" ref="Z2012" si="6579">N2012*U2012+P2012*U2015-O2012*V2012-Q2012*V2015</f>
        <v>0</v>
      </c>
      <c r="AA2012" s="40">
        <f t="shared" ref="AA2012" si="6580">(N2012*V2012+O2012*U2012+P2012*V2015+Q2012*U2015)</f>
        <v>-0.3237282478439768</v>
      </c>
      <c r="AB2012" s="8"/>
      <c r="AC2012" s="37">
        <v>1</v>
      </c>
      <c r="AD2012" s="38">
        <v>0</v>
      </c>
      <c r="AE2012" s="39">
        <v>0</v>
      </c>
      <c r="AF2012" s="40">
        <v>0</v>
      </c>
      <c r="AH2012" s="37">
        <f>X2012*AC2012+Z2012*AC2015-Y2012*AD2012-AA2012*AD2015</f>
        <v>0.933592598619848</v>
      </c>
      <c r="AI2012" s="41">
        <f>(X2012*AD2012+Y2012*AC2012+Z2012*AD2015+AA2012*AC2015)</f>
        <v>0</v>
      </c>
      <c r="AJ2012" s="39">
        <f>X2012*AE2012+Z2012*AE2015-Y2012*AF2012-AA2012*AF2015</f>
        <v>0</v>
      </c>
      <c r="AK2012" s="40">
        <f>(X2012*AF2012+Y2012*AE2012+Z2012*AF2015+AA2012*AE2015)</f>
        <v>-0.3237282478439768</v>
      </c>
      <c r="AL2012" s="8"/>
      <c r="AM2012" s="43">
        <f t="shared" ref="AM2012" si="6581">20*LOG((2*$AH$8)/(($AH$8*AH2012+AJ2012+$AH$8*AH2015+AJ2015)^2+($AH$8*AI2012+AK2012+$AH$8*AI2015+AK2015)^2)^0.5)</f>
        <v>-6.9403154032204081E-4</v>
      </c>
      <c r="AO2012" s="148">
        <f t="shared" ref="AO2012" si="6582">((AH2012^2+AI2012^2)/(AH2015^2+AI2015^2))^0.5</f>
        <v>2.8838780225013285</v>
      </c>
      <c r="AP2012" s="4"/>
      <c r="AQ2012" s="44"/>
      <c r="AR2012" s="44"/>
      <c r="AS2012" s="44"/>
      <c r="AT2012" s="44"/>
    </row>
    <row r="2013" spans="2:46" ht="18.649999999999999" customHeight="1" thickBot="1">
      <c r="D2013" s="45"/>
      <c r="G2013" s="46"/>
      <c r="I2013" s="45"/>
      <c r="L2013" s="46"/>
      <c r="N2013" s="45"/>
      <c r="Q2013" s="46"/>
      <c r="S2013" s="45"/>
      <c r="V2013" s="46"/>
      <c r="X2013" s="45"/>
      <c r="AA2013" s="46"/>
      <c r="AC2013" s="45"/>
      <c r="AF2013" s="46"/>
      <c r="AH2013" s="45"/>
      <c r="AK2013" s="46"/>
      <c r="AO2013" s="149"/>
      <c r="AP2013" s="149"/>
      <c r="AQ2013" s="44"/>
      <c r="AR2013" s="44"/>
      <c r="AS2013" s="44"/>
      <c r="AT2013" s="44"/>
    </row>
    <row r="2014" spans="2:46" ht="18.649999999999999" customHeight="1" thickBot="1">
      <c r="D2014" s="227" t="s">
        <v>70</v>
      </c>
      <c r="E2014" s="228"/>
      <c r="F2014" s="229" t="s">
        <v>71</v>
      </c>
      <c r="G2014" s="230"/>
      <c r="H2014" s="203"/>
      <c r="I2014" s="231" t="s">
        <v>15</v>
      </c>
      <c r="J2014" s="232"/>
      <c r="K2014" s="233" t="s">
        <v>16</v>
      </c>
      <c r="L2014" s="234"/>
      <c r="M2014" s="30"/>
      <c r="N2014" s="231" t="s">
        <v>72</v>
      </c>
      <c r="O2014" s="232"/>
      <c r="P2014" s="233" t="s">
        <v>73</v>
      </c>
      <c r="Q2014" s="234"/>
      <c r="R2014" s="30"/>
      <c r="S2014" s="227" t="s">
        <v>74</v>
      </c>
      <c r="T2014" s="228"/>
      <c r="U2014" s="229" t="s">
        <v>75</v>
      </c>
      <c r="V2014" s="230"/>
      <c r="W2014" s="8"/>
      <c r="X2014" s="231" t="s">
        <v>76</v>
      </c>
      <c r="Y2014" s="232"/>
      <c r="Z2014" s="233" t="s">
        <v>77</v>
      </c>
      <c r="AA2014" s="234"/>
      <c r="AB2014" s="8"/>
      <c r="AC2014" s="231" t="s">
        <v>78</v>
      </c>
      <c r="AD2014" s="232"/>
      <c r="AE2014" s="233" t="s">
        <v>17</v>
      </c>
      <c r="AF2014" s="234"/>
      <c r="AG2014" s="8"/>
      <c r="AH2014" s="231" t="s">
        <v>79</v>
      </c>
      <c r="AI2014" s="232"/>
      <c r="AJ2014" s="233" t="s">
        <v>80</v>
      </c>
      <c r="AK2014" s="234"/>
      <c r="AL2014" s="8"/>
      <c r="AM2014" s="52" t="s">
        <v>84</v>
      </c>
      <c r="AO2014" s="150" t="s">
        <v>85</v>
      </c>
      <c r="AP2014" s="149"/>
      <c r="AQ2014" s="44"/>
      <c r="AR2014" s="44"/>
      <c r="AS2014" s="44"/>
      <c r="AT2014" s="44"/>
    </row>
    <row r="2015" spans="2:46" ht="18.649999999999999" customHeight="1" thickTop="1" thickBot="1">
      <c r="D2015" s="37">
        <v>0</v>
      </c>
      <c r="E2015" s="41">
        <v>0</v>
      </c>
      <c r="F2015" s="39">
        <v>1</v>
      </c>
      <c r="G2015" s="40">
        <v>0</v>
      </c>
      <c r="I2015" s="37">
        <v>0</v>
      </c>
      <c r="J2015" s="41">
        <f t="shared" ref="J2015" si="6583">IF(0=(1-$J$8*$K$8*$B2012^2),10^14,$B2012*$K$8/(1-$J$8*$K$8*$B2012^2))</f>
        <v>-0.18922743844321535</v>
      </c>
      <c r="K2015" s="39">
        <v>1</v>
      </c>
      <c r="L2015" s="40">
        <v>0</v>
      </c>
      <c r="N2015" s="37">
        <f t="shared" ref="N2015" si="6584">D2015*I2012+F2015*I2015-E2015*J2012-G2015*J2015</f>
        <v>0</v>
      </c>
      <c r="O2015" s="41">
        <f t="shared" ref="O2015" si="6585">(D2015*J2012+E2015*I2012+F2015*J2015+G2015*I2015)</f>
        <v>-0.18922743844321535</v>
      </c>
      <c r="P2015" s="39">
        <f t="shared" ref="P2015" si="6586">D2015*K2012+F2015*K2015-E2015*L2012-G2015*L2015</f>
        <v>1</v>
      </c>
      <c r="Q2015" s="40">
        <f t="shared" ref="Q2015" si="6587">(D2015*L2012+E2015*K2012+F2015*L2015+G2015*K2015)</f>
        <v>0</v>
      </c>
      <c r="S2015" s="37">
        <v>0</v>
      </c>
      <c r="T2015" s="41">
        <v>0</v>
      </c>
      <c r="U2015" s="39">
        <v>1</v>
      </c>
      <c r="V2015" s="40">
        <v>0</v>
      </c>
      <c r="X2015" s="37">
        <f t="shared" ref="X2015" si="6588">N2015*S2012+P2015*S2015-O2015*T2012-Q2015*T2015</f>
        <v>0</v>
      </c>
      <c r="Y2015" s="41">
        <f t="shared" ref="Y2015" si="6589">(N2015*T2012+O2015*S2012+P2015*T2015+Q2015*S2015)</f>
        <v>-0.18922743844321535</v>
      </c>
      <c r="Z2015" s="39">
        <f t="shared" ref="Z2015" si="6590">N2015*U2012+P2015*U2015-O2015*V2012-Q2015*V2015</f>
        <v>0.95887654116415832</v>
      </c>
      <c r="AA2015" s="40">
        <f t="shared" ref="AA2015" si="6591">(N2015*V2012+O2015*U2012+P2015*V2015+Q2015*U2015)</f>
        <v>0</v>
      </c>
      <c r="AB2015" s="8"/>
      <c r="AC2015" s="37">
        <v>0</v>
      </c>
      <c r="AD2015" s="40">
        <f>-1/($AD$8*$B2012)</f>
        <v>-0.14026909722222222</v>
      </c>
      <c r="AE2015" s="39">
        <v>1</v>
      </c>
      <c r="AF2015" s="40">
        <v>0</v>
      </c>
      <c r="AH2015" s="37">
        <f>X2015*AC2012+Z2015*AC2015-Y2015*AD2012-AA2015*AD2015</f>
        <v>0</v>
      </c>
      <c r="AI2015" s="41">
        <f>(X2015*AD2012+Y2015*AC2012+Z2015*AD2015+AA2015*AC2015)</f>
        <v>-0.32372818521987884</v>
      </c>
      <c r="AJ2015" s="39">
        <f>X2015*AE2012+Z2015*AE2015-Y2015*AF2012-AA2015*AF2015</f>
        <v>0.95887654116415832</v>
      </c>
      <c r="AK2015" s="40">
        <f>(X2015*AF2012+Y2015*AE2012+Z2015*AF2015+AA2015*AE2015)</f>
        <v>0</v>
      </c>
      <c r="AL2015" s="8"/>
      <c r="AM2015" s="54">
        <f t="shared" ref="AM2015" si="6592">(180/PI())*ATAN(-1*(($AH2003*AI2012+AK2012+$AH$8*AI2015+AK2015)/($AH$8*AH2012+AJ2012+$AH$8*AH2015+AJ2015)))</f>
        <v>18.886975819788521</v>
      </c>
      <c r="AO2015" s="151">
        <f t="shared" ref="AO2015" si="6593">20*LOG(((($AH$8*AH2012+AJ2012-$AH$8*AH2015-AJ2015)^2+($AH$8*AI2012+AK2012-$AH$8*AI2015-AK2015)^2)/(($AH$8*AH2012+AJ2012+$AH$8*AH2015+AJ2015)^2+($AH$8*AI2012+AK2012+$AH$8*AI2015+AK2015)^2))^0.5)</f>
        <v>-37.964398049629551</v>
      </c>
      <c r="AP2015" s="149"/>
      <c r="AQ2015" s="44"/>
      <c r="AR2015" s="44"/>
      <c r="AS2015" s="44"/>
      <c r="AT2015" s="44"/>
    </row>
    <row r="2016" spans="2:46" ht="18.649999999999999" customHeight="1">
      <c r="AO2016" s="48"/>
    </row>
    <row r="2017" spans="2:46" ht="18.649999999999999" customHeight="1" thickBot="1">
      <c r="E2017" s="29" t="s">
        <v>9</v>
      </c>
      <c r="J2017" s="29" t="s">
        <v>10</v>
      </c>
      <c r="O2017" s="29" t="s">
        <v>11</v>
      </c>
      <c r="T2017" s="29" t="s">
        <v>12</v>
      </c>
      <c r="Y2017" s="29" t="s">
        <v>13</v>
      </c>
      <c r="AD2017" s="29" t="s">
        <v>12</v>
      </c>
      <c r="AI2017" s="29" t="s">
        <v>81</v>
      </c>
    </row>
    <row r="2018" spans="2:46" ht="18.649999999999999" customHeight="1" thickBot="1">
      <c r="B2018" s="28"/>
      <c r="D2018" s="227" t="s">
        <v>70</v>
      </c>
      <c r="E2018" s="228"/>
      <c r="F2018" s="229" t="s">
        <v>71</v>
      </c>
      <c r="G2018" s="230"/>
      <c r="H2018" s="203"/>
      <c r="I2018" s="231" t="s">
        <v>15</v>
      </c>
      <c r="J2018" s="232"/>
      <c r="K2018" s="233" t="s">
        <v>16</v>
      </c>
      <c r="L2018" s="234"/>
      <c r="M2018" s="30"/>
      <c r="N2018" s="231" t="s">
        <v>72</v>
      </c>
      <c r="O2018" s="232"/>
      <c r="P2018" s="233" t="s">
        <v>73</v>
      </c>
      <c r="Q2018" s="234"/>
      <c r="R2018" s="30"/>
      <c r="S2018" s="227" t="s">
        <v>74</v>
      </c>
      <c r="T2018" s="228"/>
      <c r="U2018" s="229" t="s">
        <v>75</v>
      </c>
      <c r="V2018" s="230"/>
      <c r="W2018" s="8"/>
      <c r="X2018" s="231" t="s">
        <v>76</v>
      </c>
      <c r="Y2018" s="232"/>
      <c r="Z2018" s="233" t="s">
        <v>77</v>
      </c>
      <c r="AA2018" s="234"/>
      <c r="AB2018" s="8"/>
      <c r="AC2018" s="231" t="s">
        <v>78</v>
      </c>
      <c r="AD2018" s="232"/>
      <c r="AE2018" s="233" t="s">
        <v>17</v>
      </c>
      <c r="AF2018" s="234"/>
      <c r="AG2018" s="8"/>
      <c r="AH2018" s="231" t="s">
        <v>79</v>
      </c>
      <c r="AI2018" s="232"/>
      <c r="AJ2018" s="233" t="s">
        <v>80</v>
      </c>
      <c r="AK2018" s="234"/>
      <c r="AL2018" s="8"/>
      <c r="AM2018" s="35" t="s">
        <v>82</v>
      </c>
      <c r="AO2018" s="147" t="s">
        <v>83</v>
      </c>
      <c r="AP2018" s="4"/>
      <c r="AQ2018" s="44"/>
      <c r="AR2018" s="44"/>
      <c r="AS2018" s="44"/>
      <c r="AT2018" s="44"/>
    </row>
    <row r="2019" spans="2:46" ht="18.649999999999999" customHeight="1" thickTop="1" thickBot="1">
      <c r="B2019" s="55">
        <v>5.78</v>
      </c>
      <c r="D2019" s="37">
        <v>1</v>
      </c>
      <c r="E2019" s="38">
        <v>0</v>
      </c>
      <c r="F2019" s="39">
        <v>0</v>
      </c>
      <c r="G2019" s="40">
        <f t="shared" ref="G2019" si="6594">-1/($E$8*$B2019)</f>
        <v>-0.11058477508650517</v>
      </c>
      <c r="I2019" s="37">
        <v>1</v>
      </c>
      <c r="J2019" s="41">
        <v>0</v>
      </c>
      <c r="K2019" s="39">
        <v>0</v>
      </c>
      <c r="L2019" s="40">
        <v>0</v>
      </c>
      <c r="N2019" s="37">
        <f t="shared" ref="N2019" si="6595">D2019*I2019+F2019*I2022-E2019*J2019-G2019*J2022</f>
        <v>0.97914765658926939</v>
      </c>
      <c r="O2019" s="41">
        <f t="shared" ref="O2019" si="6596">(D2019*J2019+E2019*I2019+F2019*J2022+G2019*I2022)</f>
        <v>0</v>
      </c>
      <c r="P2019" s="39">
        <f t="shared" ref="P2019" si="6597">D2019*K2019+F2019*K2022-E2019*L2019-G2019*L2022</f>
        <v>0</v>
      </c>
      <c r="Q2019" s="40">
        <f t="shared" ref="Q2019" si="6598">(D2019*L2019+E2019*K2019+F2019*L2022+G2019*K2022)</f>
        <v>-0.11058477508650517</v>
      </c>
      <c r="S2019" s="37">
        <v>1</v>
      </c>
      <c r="T2019" s="38">
        <v>0</v>
      </c>
      <c r="U2019" s="39">
        <v>0</v>
      </c>
      <c r="V2019" s="40">
        <f t="shared" ref="V2019" si="6599">-1/($T$8*$B2019)</f>
        <v>-0.21657093425605534</v>
      </c>
      <c r="X2019" s="37">
        <f t="shared" ref="X2019" si="6600">N2019*S2019+P2019*S2022-O2019*T2019-Q2019*T2022</f>
        <v>0.97914765658926939</v>
      </c>
      <c r="Y2019" s="41">
        <f t="shared" ref="Y2019" si="6601">(N2019*T2019+O2019*S2019+P2019*T2022+Q2019*S2022)</f>
        <v>0</v>
      </c>
      <c r="Z2019" s="39">
        <f t="shared" ref="Z2019" si="6602">N2019*U2019+P2019*U2022-O2019*V2019-Q2019*V2022</f>
        <v>0</v>
      </c>
      <c r="AA2019" s="40">
        <f t="shared" ref="AA2019" si="6603">(N2019*V2019+O2019*U2019+P2019*V2022+Q2019*U2022)</f>
        <v>-0.32263969784867047</v>
      </c>
      <c r="AB2019" s="8"/>
      <c r="AC2019" s="37">
        <v>1</v>
      </c>
      <c r="AD2019" s="38">
        <v>0</v>
      </c>
      <c r="AE2019" s="39">
        <v>0</v>
      </c>
      <c r="AF2019" s="40">
        <v>0</v>
      </c>
      <c r="AH2019" s="37">
        <f>X2019*AC2019+Z2019*AC2022-Y2019*AD2019-AA2019*AD2022</f>
        <v>0.93404787391161659</v>
      </c>
      <c r="AI2019" s="41">
        <f>(X2019*AD2019+Y2019*AC2019+Z2019*AD2022+AA2019*AC2022)</f>
        <v>0</v>
      </c>
      <c r="AJ2019" s="39">
        <f>X2019*AE2019+Z2019*AE2022-Y2019*AF2019-AA2019*AF2022</f>
        <v>0</v>
      </c>
      <c r="AK2019" s="40">
        <f>(X2019*AF2019+Y2019*AE2019+Z2019*AF2022+AA2019*AE2022)</f>
        <v>-0.32263969784867047</v>
      </c>
      <c r="AL2019" s="8"/>
      <c r="AM2019" s="43">
        <f t="shared" ref="AM2019" si="6604">20*LOG((2*$AH$8)/(($AH$8*AH2019+AJ2019+$AH$8*AH2022+AJ2022)^2+($AH$8*AI2019+AK2019+$AH$8*AI2022+AK2022)^2)^0.5)</f>
        <v>-6.8476525962305704E-4</v>
      </c>
      <c r="AO2019" s="148">
        <f t="shared" ref="AO2019" si="6605">((AH2019^2+AI2019^2)/(AH2022^2+AI2022^2))^0.5</f>
        <v>2.895018993491147</v>
      </c>
      <c r="AP2019" s="4"/>
      <c r="AQ2019" s="44"/>
      <c r="AR2019" s="44"/>
      <c r="AS2019" s="44"/>
      <c r="AT2019" s="44"/>
    </row>
    <row r="2020" spans="2:46" ht="18.649999999999999" customHeight="1" thickBot="1">
      <c r="D2020" s="45"/>
      <c r="G2020" s="46"/>
      <c r="I2020" s="45"/>
      <c r="L2020" s="46"/>
      <c r="N2020" s="45"/>
      <c r="Q2020" s="46"/>
      <c r="S2020" s="45"/>
      <c r="V2020" s="46"/>
      <c r="X2020" s="45"/>
      <c r="AA2020" s="46"/>
      <c r="AC2020" s="45"/>
      <c r="AF2020" s="46"/>
      <c r="AH2020" s="45"/>
      <c r="AK2020" s="46"/>
      <c r="AO2020" s="149"/>
      <c r="AP2020" s="149"/>
      <c r="AQ2020" s="44"/>
      <c r="AR2020" s="44"/>
      <c r="AS2020" s="44"/>
      <c r="AT2020" s="44"/>
    </row>
    <row r="2021" spans="2:46" ht="18.649999999999999" customHeight="1" thickBot="1">
      <c r="D2021" s="227" t="s">
        <v>70</v>
      </c>
      <c r="E2021" s="228"/>
      <c r="F2021" s="229" t="s">
        <v>71</v>
      </c>
      <c r="G2021" s="230"/>
      <c r="H2021" s="203"/>
      <c r="I2021" s="231" t="s">
        <v>15</v>
      </c>
      <c r="J2021" s="232"/>
      <c r="K2021" s="233" t="s">
        <v>16</v>
      </c>
      <c r="L2021" s="234"/>
      <c r="M2021" s="30"/>
      <c r="N2021" s="231" t="s">
        <v>72</v>
      </c>
      <c r="O2021" s="232"/>
      <c r="P2021" s="233" t="s">
        <v>73</v>
      </c>
      <c r="Q2021" s="234"/>
      <c r="R2021" s="30"/>
      <c r="S2021" s="227" t="s">
        <v>74</v>
      </c>
      <c r="T2021" s="228"/>
      <c r="U2021" s="229" t="s">
        <v>75</v>
      </c>
      <c r="V2021" s="230"/>
      <c r="W2021" s="8"/>
      <c r="X2021" s="231" t="s">
        <v>76</v>
      </c>
      <c r="Y2021" s="232"/>
      <c r="Z2021" s="233" t="s">
        <v>77</v>
      </c>
      <c r="AA2021" s="234"/>
      <c r="AB2021" s="8"/>
      <c r="AC2021" s="231" t="s">
        <v>78</v>
      </c>
      <c r="AD2021" s="232"/>
      <c r="AE2021" s="233" t="s">
        <v>17</v>
      </c>
      <c r="AF2021" s="234"/>
      <c r="AG2021" s="8"/>
      <c r="AH2021" s="231" t="s">
        <v>79</v>
      </c>
      <c r="AI2021" s="232"/>
      <c r="AJ2021" s="233" t="s">
        <v>80</v>
      </c>
      <c r="AK2021" s="234"/>
      <c r="AL2021" s="8"/>
      <c r="AM2021" s="52" t="s">
        <v>84</v>
      </c>
      <c r="AO2021" s="150" t="s">
        <v>85</v>
      </c>
      <c r="AP2021" s="149"/>
      <c r="AQ2021" s="44"/>
      <c r="AR2021" s="44"/>
      <c r="AS2021" s="44"/>
      <c r="AT2021" s="44"/>
    </row>
    <row r="2022" spans="2:46" ht="18.649999999999999" customHeight="1" thickTop="1" thickBot="1">
      <c r="D2022" s="37">
        <v>0</v>
      </c>
      <c r="E2022" s="41">
        <v>0</v>
      </c>
      <c r="F2022" s="39">
        <v>1</v>
      </c>
      <c r="G2022" s="40">
        <v>0</v>
      </c>
      <c r="I2022" s="37">
        <v>0</v>
      </c>
      <c r="J2022" s="41">
        <f t="shared" ref="J2022" si="6606">IF(0=(1-$J$8*$K$8*$B2019^2),10^14,$B2019*$K$8/(1-$J$8*$K$8*$B2019^2))</f>
        <v>-0.18856432446888619</v>
      </c>
      <c r="K2022" s="39">
        <v>1</v>
      </c>
      <c r="L2022" s="40">
        <v>0</v>
      </c>
      <c r="N2022" s="37">
        <f t="shared" ref="N2022" si="6607">D2022*I2019+F2022*I2022-E2022*J2019-G2022*J2022</f>
        <v>0</v>
      </c>
      <c r="O2022" s="41">
        <f t="shared" ref="O2022" si="6608">(D2022*J2019+E2022*I2019+F2022*J2022+G2022*I2022)</f>
        <v>-0.18856432446888619</v>
      </c>
      <c r="P2022" s="39">
        <f t="shared" ref="P2022" si="6609">D2022*K2019+F2022*K2022-E2022*L2019-G2022*L2022</f>
        <v>1</v>
      </c>
      <c r="Q2022" s="40">
        <f t="shared" ref="Q2022" si="6610">(D2022*L2019+E2022*K2019+F2022*L2022+G2022*K2022)</f>
        <v>0</v>
      </c>
      <c r="S2022" s="37">
        <v>0</v>
      </c>
      <c r="T2022" s="41">
        <v>0</v>
      </c>
      <c r="U2022" s="39">
        <v>1</v>
      </c>
      <c r="V2022" s="40">
        <v>0</v>
      </c>
      <c r="X2022" s="37">
        <f t="shared" ref="X2022" si="6611">N2022*S2019+P2022*S2022-O2022*T2019-Q2022*T2022</f>
        <v>0</v>
      </c>
      <c r="Y2022" s="41">
        <f t="shared" ref="Y2022" si="6612">(N2022*T2019+O2022*S2019+P2022*T2022+Q2022*S2022)</f>
        <v>-0.18856432446888619</v>
      </c>
      <c r="Z2022" s="39">
        <f t="shared" ref="Z2022" si="6613">N2022*U2019+P2022*U2022-O2022*V2019-Q2022*V2022</f>
        <v>0.95916244808241136</v>
      </c>
      <c r="AA2022" s="40">
        <f t="shared" ref="AA2022" si="6614">(N2022*V2019+O2022*U2019+P2022*V2022+Q2022*U2022)</f>
        <v>0</v>
      </c>
      <c r="AB2022" s="8"/>
      <c r="AC2022" s="37">
        <v>0</v>
      </c>
      <c r="AD2022" s="40">
        <f>-1/($AD$8*$B2019)</f>
        <v>-0.13978373702422142</v>
      </c>
      <c r="AE2022" s="39">
        <v>1</v>
      </c>
      <c r="AF2022" s="40">
        <v>0</v>
      </c>
      <c r="AH2022" s="37">
        <f>X2022*AC2019+Z2022*AC2022-Y2022*AD2019-AA2022*AD2022</f>
        <v>0</v>
      </c>
      <c r="AI2022" s="41">
        <f>(X2022*AD2019+Y2022*AC2019+Z2022*AD2022+AA2022*AC2022)</f>
        <v>-0.32263963587514644</v>
      </c>
      <c r="AJ2022" s="39">
        <f>X2022*AE2019+Z2022*AE2022-Y2022*AF2019-AA2022*AF2022</f>
        <v>0.95916244808241136</v>
      </c>
      <c r="AK2022" s="40">
        <f>(X2022*AF2019+Y2022*AE2019+Z2022*AF2022+AA2022*AE2022)</f>
        <v>0</v>
      </c>
      <c r="AL2022" s="8"/>
      <c r="AM2022" s="54">
        <f t="shared" ref="AM2022" si="6615">(180/PI())*ATAN(-1*(($AH2010*AI2019+AK2019+$AH$8*AI2022+AK2022)/($AH$8*AH2019+AJ2019+$AH$8*AH2022+AJ2022)))</f>
        <v>18.821096453878567</v>
      </c>
      <c r="AO2022" s="151">
        <f t="shared" ref="AO2022" si="6616">20*LOG(((($AH$8*AH2019+AJ2019-$AH$8*AH2022-AJ2022)^2+($AH$8*AI2019+AK2019-$AH$8*AI2022-AK2022)^2)/(($AH$8*AH2019+AJ2019+$AH$8*AH2022+AJ2022)^2+($AH$8*AI2019+AK2019+$AH$8*AI2022+AK2022)^2))^0.5)</f>
        <v>-38.022768300623646</v>
      </c>
      <c r="AP2022" s="149"/>
      <c r="AQ2022" s="44"/>
      <c r="AR2022" s="44"/>
      <c r="AS2022" s="44"/>
      <c r="AT2022" s="44"/>
    </row>
    <row r="2023" spans="2:46" ht="18.649999999999999" customHeight="1">
      <c r="AO2023" s="48"/>
    </row>
    <row r="2024" spans="2:46" ht="18.649999999999999" customHeight="1" thickBot="1">
      <c r="E2024" s="29" t="s">
        <v>9</v>
      </c>
      <c r="J2024" s="29" t="s">
        <v>10</v>
      </c>
      <c r="O2024" s="29" t="s">
        <v>11</v>
      </c>
      <c r="T2024" s="29" t="s">
        <v>12</v>
      </c>
      <c r="Y2024" s="29" t="s">
        <v>13</v>
      </c>
      <c r="AD2024" s="29" t="s">
        <v>12</v>
      </c>
      <c r="AI2024" s="29" t="s">
        <v>81</v>
      </c>
    </row>
    <row r="2025" spans="2:46" ht="18.649999999999999" customHeight="1" thickBot="1">
      <c r="B2025" s="28"/>
      <c r="D2025" s="227" t="s">
        <v>70</v>
      </c>
      <c r="E2025" s="228"/>
      <c r="F2025" s="229" t="s">
        <v>71</v>
      </c>
      <c r="G2025" s="230"/>
      <c r="H2025" s="203"/>
      <c r="I2025" s="231" t="s">
        <v>15</v>
      </c>
      <c r="J2025" s="232"/>
      <c r="K2025" s="233" t="s">
        <v>16</v>
      </c>
      <c r="L2025" s="234"/>
      <c r="M2025" s="30"/>
      <c r="N2025" s="231" t="s">
        <v>72</v>
      </c>
      <c r="O2025" s="232"/>
      <c r="P2025" s="233" t="s">
        <v>73</v>
      </c>
      <c r="Q2025" s="234"/>
      <c r="R2025" s="30"/>
      <c r="S2025" s="227" t="s">
        <v>74</v>
      </c>
      <c r="T2025" s="228"/>
      <c r="U2025" s="229" t="s">
        <v>75</v>
      </c>
      <c r="V2025" s="230"/>
      <c r="W2025" s="8"/>
      <c r="X2025" s="231" t="s">
        <v>76</v>
      </c>
      <c r="Y2025" s="232"/>
      <c r="Z2025" s="233" t="s">
        <v>77</v>
      </c>
      <c r="AA2025" s="234"/>
      <c r="AB2025" s="8"/>
      <c r="AC2025" s="231" t="s">
        <v>78</v>
      </c>
      <c r="AD2025" s="232"/>
      <c r="AE2025" s="233" t="s">
        <v>17</v>
      </c>
      <c r="AF2025" s="234"/>
      <c r="AG2025" s="8"/>
      <c r="AH2025" s="231" t="s">
        <v>79</v>
      </c>
      <c r="AI2025" s="232"/>
      <c r="AJ2025" s="233" t="s">
        <v>80</v>
      </c>
      <c r="AK2025" s="234"/>
      <c r="AL2025" s="8"/>
      <c r="AM2025" s="35" t="s">
        <v>82</v>
      </c>
      <c r="AO2025" s="147" t="s">
        <v>83</v>
      </c>
      <c r="AP2025" s="4"/>
      <c r="AQ2025" s="44"/>
      <c r="AR2025" s="44"/>
      <c r="AS2025" s="44"/>
      <c r="AT2025" s="44"/>
    </row>
    <row r="2026" spans="2:46" ht="18.649999999999999" customHeight="1" thickTop="1" thickBot="1">
      <c r="B2026" s="55">
        <v>5.8</v>
      </c>
      <c r="D2026" s="37">
        <v>1</v>
      </c>
      <c r="E2026" s="38">
        <v>0</v>
      </c>
      <c r="F2026" s="39">
        <v>0</v>
      </c>
      <c r="G2026" s="40">
        <f t="shared" ref="G2026" si="6617">-1/($E$8*$B2026)</f>
        <v>-0.11020344827586205</v>
      </c>
      <c r="I2026" s="37">
        <v>1</v>
      </c>
      <c r="J2026" s="41">
        <v>0</v>
      </c>
      <c r="K2026" s="39">
        <v>0</v>
      </c>
      <c r="L2026" s="40">
        <v>0</v>
      </c>
      <c r="N2026" s="37">
        <f t="shared" ref="N2026" si="6618">D2026*I2026+F2026*I2029-E2026*J2026-G2026*J2029</f>
        <v>0.97929212513843256</v>
      </c>
      <c r="O2026" s="41">
        <f t="shared" ref="O2026" si="6619">(D2026*J2026+E2026*I2026+F2026*J2029+G2026*I2029)</f>
        <v>0</v>
      </c>
      <c r="P2026" s="39">
        <f t="shared" ref="P2026" si="6620">D2026*K2026+F2026*K2029-E2026*L2026-G2026*L2029</f>
        <v>0</v>
      </c>
      <c r="Q2026" s="40">
        <f t="shared" ref="Q2026" si="6621">(D2026*L2026+E2026*K2026+F2026*L2029+G2026*K2029)</f>
        <v>-0.11020344827586205</v>
      </c>
      <c r="S2026" s="37">
        <v>1</v>
      </c>
      <c r="T2026" s="38">
        <v>0</v>
      </c>
      <c r="U2026" s="39">
        <v>0</v>
      </c>
      <c r="V2026" s="40">
        <f t="shared" ref="V2026" si="6622">-1/($T$8*$B2026)</f>
        <v>-0.21582413793103447</v>
      </c>
      <c r="X2026" s="37">
        <f t="shared" ref="X2026" si="6623">N2026*S2026+P2026*S2029-O2026*T2026-Q2026*T2029</f>
        <v>0.97929212513843256</v>
      </c>
      <c r="Y2026" s="41">
        <f t="shared" ref="Y2026" si="6624">(N2026*T2026+O2026*S2026+P2026*T2029+Q2026*S2029)</f>
        <v>0</v>
      </c>
      <c r="Z2026" s="39">
        <f t="shared" ref="Z2026" si="6625">N2026*U2026+P2026*U2029-O2026*V2026-Q2026*V2029</f>
        <v>0</v>
      </c>
      <c r="AA2026" s="40">
        <f t="shared" ref="AA2026" si="6626">(N2026*V2026+O2026*U2026+P2026*V2029+Q2026*U2029)</f>
        <v>-0.32155832696651498</v>
      </c>
      <c r="AB2026" s="8"/>
      <c r="AC2026" s="37">
        <v>1</v>
      </c>
      <c r="AD2026" s="38">
        <v>0</v>
      </c>
      <c r="AE2026" s="39">
        <v>0</v>
      </c>
      <c r="AF2026" s="40">
        <v>0</v>
      </c>
      <c r="AH2026" s="37">
        <f>X2026*AC2026+Z2026*AC2029-Y2026*AD2026-AA2026*AD2029</f>
        <v>0.93449849578108846</v>
      </c>
      <c r="AI2026" s="41">
        <f>(X2026*AD2026+Y2026*AC2026+Z2026*AD2029+AA2026*AC2029)</f>
        <v>0</v>
      </c>
      <c r="AJ2026" s="39">
        <f>X2026*AE2026+Z2026*AE2029-Y2026*AF2026-AA2026*AF2029</f>
        <v>0</v>
      </c>
      <c r="AK2026" s="40">
        <f>(X2026*AF2026+Y2026*AE2026+Z2026*AF2029+AA2026*AE2029)</f>
        <v>-0.32155832696651498</v>
      </c>
      <c r="AL2026" s="8"/>
      <c r="AM2026" s="43">
        <f t="shared" ref="AM2026" si="6627">20*LOG((2*$AH$8)/(($AH$8*AH2026+AJ2026+$AH$8*AH2029+AJ2029)^2+($AH$8*AI2026+AK2026+$AH$8*AI2029+AK2029)^2)^0.5)</f>
        <v>-6.7565201081421986E-4</v>
      </c>
      <c r="AO2026" s="148">
        <f t="shared" ref="AO2026" si="6628">((AH2026^2+AI2026^2)/(AH2029^2+AI2029^2))^0.5</f>
        <v>2.9061560396742223</v>
      </c>
      <c r="AP2026" s="4"/>
      <c r="AQ2026" s="44"/>
      <c r="AR2026" s="44"/>
      <c r="AS2026" s="44"/>
      <c r="AT2026" s="44"/>
    </row>
    <row r="2027" spans="2:46" ht="18.649999999999999" customHeight="1" thickBot="1">
      <c r="D2027" s="45"/>
      <c r="G2027" s="46"/>
      <c r="I2027" s="45"/>
      <c r="L2027" s="46"/>
      <c r="N2027" s="45"/>
      <c r="Q2027" s="46"/>
      <c r="S2027" s="45"/>
      <c r="V2027" s="46"/>
      <c r="X2027" s="45"/>
      <c r="AA2027" s="46"/>
      <c r="AC2027" s="45"/>
      <c r="AF2027" s="46"/>
      <c r="AH2027" s="45"/>
      <c r="AK2027" s="46"/>
      <c r="AO2027" s="149"/>
      <c r="AP2027" s="149"/>
      <c r="AQ2027" s="44"/>
      <c r="AR2027" s="44"/>
      <c r="AS2027" s="44"/>
      <c r="AT2027" s="44"/>
    </row>
    <row r="2028" spans="2:46" ht="18.649999999999999" customHeight="1" thickBot="1">
      <c r="D2028" s="227" t="s">
        <v>70</v>
      </c>
      <c r="E2028" s="228"/>
      <c r="F2028" s="229" t="s">
        <v>71</v>
      </c>
      <c r="G2028" s="230"/>
      <c r="H2028" s="203"/>
      <c r="I2028" s="231" t="s">
        <v>15</v>
      </c>
      <c r="J2028" s="232"/>
      <c r="K2028" s="233" t="s">
        <v>16</v>
      </c>
      <c r="L2028" s="234"/>
      <c r="M2028" s="30"/>
      <c r="N2028" s="231" t="s">
        <v>72</v>
      </c>
      <c r="O2028" s="232"/>
      <c r="P2028" s="233" t="s">
        <v>73</v>
      </c>
      <c r="Q2028" s="234"/>
      <c r="R2028" s="30"/>
      <c r="S2028" s="227" t="s">
        <v>74</v>
      </c>
      <c r="T2028" s="228"/>
      <c r="U2028" s="229" t="s">
        <v>75</v>
      </c>
      <c r="V2028" s="230"/>
      <c r="W2028" s="8"/>
      <c r="X2028" s="231" t="s">
        <v>76</v>
      </c>
      <c r="Y2028" s="232"/>
      <c r="Z2028" s="233" t="s">
        <v>77</v>
      </c>
      <c r="AA2028" s="234"/>
      <c r="AB2028" s="8"/>
      <c r="AC2028" s="231" t="s">
        <v>78</v>
      </c>
      <c r="AD2028" s="232"/>
      <c r="AE2028" s="233" t="s">
        <v>17</v>
      </c>
      <c r="AF2028" s="234"/>
      <c r="AG2028" s="8"/>
      <c r="AH2028" s="231" t="s">
        <v>79</v>
      </c>
      <c r="AI2028" s="232"/>
      <c r="AJ2028" s="233" t="s">
        <v>80</v>
      </c>
      <c r="AK2028" s="234"/>
      <c r="AL2028" s="8"/>
      <c r="AM2028" s="52" t="s">
        <v>84</v>
      </c>
      <c r="AO2028" s="150" t="s">
        <v>85</v>
      </c>
      <c r="AP2028" s="149"/>
      <c r="AQ2028" s="44"/>
      <c r="AR2028" s="44"/>
      <c r="AS2028" s="44"/>
      <c r="AT2028" s="44"/>
    </row>
    <row r="2029" spans="2:46" ht="18.649999999999999" customHeight="1" thickTop="1" thickBot="1">
      <c r="D2029" s="37">
        <v>0</v>
      </c>
      <c r="E2029" s="41">
        <v>0</v>
      </c>
      <c r="F2029" s="39">
        <v>1</v>
      </c>
      <c r="G2029" s="40">
        <v>0</v>
      </c>
      <c r="I2029" s="37">
        <v>0</v>
      </c>
      <c r="J2029" s="41">
        <f t="shared" ref="J2029" si="6629">IF(0=(1-$J$8*$K$8*$B2026^2),10^14,$B2026*$K$8/(1-$J$8*$K$8*$B2026^2))</f>
        <v>-0.18790587032931452</v>
      </c>
      <c r="K2029" s="39">
        <v>1</v>
      </c>
      <c r="L2029" s="40">
        <v>0</v>
      </c>
      <c r="N2029" s="37">
        <f t="shared" ref="N2029" si="6630">D2029*I2026+F2029*I2029-E2029*J2026-G2029*J2029</f>
        <v>0</v>
      </c>
      <c r="O2029" s="41">
        <f t="shared" ref="O2029" si="6631">(D2029*J2026+E2029*I2026+F2029*J2029+G2029*I2029)</f>
        <v>-0.18790587032931452</v>
      </c>
      <c r="P2029" s="39">
        <f t="shared" ref="P2029" si="6632">D2029*K2026+F2029*K2029-E2029*L2026-G2029*L2029</f>
        <v>1</v>
      </c>
      <c r="Q2029" s="40">
        <f t="shared" ref="Q2029" si="6633">(D2029*L2026+E2029*K2026+F2029*L2029+G2029*K2029)</f>
        <v>0</v>
      </c>
      <c r="S2029" s="37">
        <v>0</v>
      </c>
      <c r="T2029" s="41">
        <v>0</v>
      </c>
      <c r="U2029" s="39">
        <v>1</v>
      </c>
      <c r="V2029" s="40">
        <v>0</v>
      </c>
      <c r="X2029" s="37">
        <f t="shared" ref="X2029" si="6634">N2029*S2026+P2029*S2029-O2029*T2026-Q2029*T2029</f>
        <v>0</v>
      </c>
      <c r="Y2029" s="41">
        <f t="shared" ref="Y2029" si="6635">(N2029*T2026+O2029*S2026+P2029*T2029+Q2029*S2029)</f>
        <v>-0.18790587032931452</v>
      </c>
      <c r="Z2029" s="39">
        <f t="shared" ref="Z2029" si="6636">N2029*U2026+P2029*U2029-O2029*V2026-Q2029*V2029</f>
        <v>0.95944537752399495</v>
      </c>
      <c r="AA2029" s="40">
        <f t="shared" ref="AA2029" si="6637">(N2029*V2026+O2029*U2026+P2029*V2029+Q2029*U2029)</f>
        <v>0</v>
      </c>
      <c r="AB2029" s="8"/>
      <c r="AC2029" s="37">
        <v>0</v>
      </c>
      <c r="AD2029" s="40">
        <f>-1/($AD$8*$B2026)</f>
        <v>-0.13930172413793102</v>
      </c>
      <c r="AE2029" s="39">
        <v>1</v>
      </c>
      <c r="AF2029" s="40">
        <v>0</v>
      </c>
      <c r="AH2029" s="37">
        <f>X2029*AC2026+Z2029*AC2029-Y2029*AD2026-AA2029*AD2029</f>
        <v>0</v>
      </c>
      <c r="AI2029" s="41">
        <f>(X2029*AD2026+Y2029*AC2026+Z2029*AD2029+AA2029*AC2029)</f>
        <v>-0.32155826563457512</v>
      </c>
      <c r="AJ2029" s="39">
        <f>X2029*AE2026+Z2029*AE2029-Y2029*AF2026-AA2029*AF2029</f>
        <v>0.95944537752399495</v>
      </c>
      <c r="AK2029" s="40">
        <f>(X2029*AF2026+Y2029*AE2026+Z2029*AF2029+AA2029*AE2029)</f>
        <v>0</v>
      </c>
      <c r="AL2029" s="8"/>
      <c r="AM2029" s="54">
        <f t="shared" ref="AM2029" si="6638">(180/PI())*ATAN(-1*(($AH2017*AI2026+AK2026+$AH$8*AI2029+AK2029)/($AH$8*AH2026+AJ2026+$AH$8*AH2029+AJ2029)))</f>
        <v>18.755676778413537</v>
      </c>
      <c r="AO2029" s="151">
        <f t="shared" ref="AO2029" si="6639">20*LOG(((($AH$8*AH2026+AJ2026-$AH$8*AH2029-AJ2029)^2+($AH$8*AI2026+AK2026-$AH$8*AI2029-AK2029)^2)/(($AH$8*AH2026+AJ2026+$AH$8*AH2029+AJ2029)^2+($AH$8*AI2026+AK2026+$AH$8*AI2029+AK2029)^2))^0.5)</f>
        <v>-38.080950198527042</v>
      </c>
      <c r="AP2029" s="149"/>
      <c r="AQ2029" s="44"/>
      <c r="AR2029" s="44"/>
      <c r="AS2029" s="44"/>
      <c r="AT2029" s="44"/>
    </row>
    <row r="2030" spans="2:46" ht="18.649999999999999" customHeight="1">
      <c r="AO2030" s="48"/>
    </row>
    <row r="2031" spans="2:46" ht="18.649999999999999" customHeight="1" thickBot="1">
      <c r="E2031" s="29" t="s">
        <v>9</v>
      </c>
      <c r="J2031" s="29" t="s">
        <v>10</v>
      </c>
      <c r="O2031" s="29" t="s">
        <v>11</v>
      </c>
      <c r="T2031" s="29" t="s">
        <v>12</v>
      </c>
      <c r="Y2031" s="29" t="s">
        <v>13</v>
      </c>
      <c r="AD2031" s="29" t="s">
        <v>12</v>
      </c>
      <c r="AI2031" s="29" t="s">
        <v>81</v>
      </c>
    </row>
    <row r="2032" spans="2:46" ht="18.649999999999999" customHeight="1" thickBot="1">
      <c r="B2032" s="28"/>
      <c r="D2032" s="227" t="s">
        <v>70</v>
      </c>
      <c r="E2032" s="228"/>
      <c r="F2032" s="229" t="s">
        <v>71</v>
      </c>
      <c r="G2032" s="230"/>
      <c r="H2032" s="203"/>
      <c r="I2032" s="231" t="s">
        <v>15</v>
      </c>
      <c r="J2032" s="232"/>
      <c r="K2032" s="233" t="s">
        <v>16</v>
      </c>
      <c r="L2032" s="234"/>
      <c r="M2032" s="30"/>
      <c r="N2032" s="231" t="s">
        <v>72</v>
      </c>
      <c r="O2032" s="232"/>
      <c r="P2032" s="233" t="s">
        <v>73</v>
      </c>
      <c r="Q2032" s="234"/>
      <c r="R2032" s="30"/>
      <c r="S2032" s="227" t="s">
        <v>74</v>
      </c>
      <c r="T2032" s="228"/>
      <c r="U2032" s="229" t="s">
        <v>75</v>
      </c>
      <c r="V2032" s="230"/>
      <c r="W2032" s="8"/>
      <c r="X2032" s="231" t="s">
        <v>76</v>
      </c>
      <c r="Y2032" s="232"/>
      <c r="Z2032" s="233" t="s">
        <v>77</v>
      </c>
      <c r="AA2032" s="234"/>
      <c r="AB2032" s="8"/>
      <c r="AC2032" s="231" t="s">
        <v>78</v>
      </c>
      <c r="AD2032" s="232"/>
      <c r="AE2032" s="233" t="s">
        <v>17</v>
      </c>
      <c r="AF2032" s="234"/>
      <c r="AG2032" s="8"/>
      <c r="AH2032" s="231" t="s">
        <v>79</v>
      </c>
      <c r="AI2032" s="232"/>
      <c r="AJ2032" s="233" t="s">
        <v>80</v>
      </c>
      <c r="AK2032" s="234"/>
      <c r="AL2032" s="8"/>
      <c r="AM2032" s="35" t="s">
        <v>82</v>
      </c>
      <c r="AO2032" s="147" t="s">
        <v>83</v>
      </c>
      <c r="AP2032" s="4"/>
      <c r="AQ2032" s="44"/>
      <c r="AR2032" s="44"/>
      <c r="AS2032" s="44"/>
      <c r="AT2032" s="44"/>
    </row>
    <row r="2033" spans="2:46" ht="18.649999999999999" customHeight="1" thickTop="1" thickBot="1">
      <c r="B2033" s="55">
        <v>5.82</v>
      </c>
      <c r="D2033" s="37">
        <v>1</v>
      </c>
      <c r="E2033" s="38">
        <v>0</v>
      </c>
      <c r="F2033" s="39">
        <v>0</v>
      </c>
      <c r="G2033" s="40">
        <f t="shared" ref="G2033" si="6640">-1/($E$8*$B2033)</f>
        <v>-0.10982474226804122</v>
      </c>
      <c r="I2033" s="37">
        <v>1</v>
      </c>
      <c r="J2033" s="41">
        <v>0</v>
      </c>
      <c r="K2033" s="39">
        <v>0</v>
      </c>
      <c r="L2033" s="40">
        <v>0</v>
      </c>
      <c r="N2033" s="37">
        <f t="shared" ref="N2033" si="6641">D2033*I2033+F2033*I2036-E2033*J2033-G2033*J2036</f>
        <v>0.97943509441885956</v>
      </c>
      <c r="O2033" s="41">
        <f t="shared" ref="O2033" si="6642">(D2033*J2033+E2033*I2033+F2033*J2036+G2033*I2036)</f>
        <v>0</v>
      </c>
      <c r="P2033" s="39">
        <f t="shared" ref="P2033" si="6643">D2033*K2033+F2033*K2036-E2033*L2033-G2033*L2036</f>
        <v>0</v>
      </c>
      <c r="Q2033" s="40">
        <f t="shared" ref="Q2033" si="6644">(D2033*L2033+E2033*K2033+F2033*L2036+G2033*K2036)</f>
        <v>-0.10982474226804122</v>
      </c>
      <c r="S2033" s="37">
        <v>1</v>
      </c>
      <c r="T2033" s="38">
        <v>0</v>
      </c>
      <c r="U2033" s="39">
        <v>0</v>
      </c>
      <c r="V2033" s="40">
        <f t="shared" ref="V2033" si="6645">-1/($T$8*$B2033)</f>
        <v>-0.2150824742268041</v>
      </c>
      <c r="X2033" s="37">
        <f t="shared" ref="X2033" si="6646">N2033*S2033+P2033*S2036-O2033*T2033-Q2033*T2036</f>
        <v>0.97943509441885956</v>
      </c>
      <c r="Y2033" s="41">
        <f t="shared" ref="Y2033" si="6647">(N2033*T2033+O2033*S2033+P2033*T2036+Q2033*S2036)</f>
        <v>0</v>
      </c>
      <c r="Z2033" s="39">
        <f t="shared" ref="Z2033" si="6648">N2033*U2033+P2033*U2036-O2033*V2033-Q2033*V2036</f>
        <v>0</v>
      </c>
      <c r="AA2033" s="40">
        <f t="shared" ref="AA2033" si="6649">(N2033*V2033+O2033*U2033+P2033*V2036+Q2033*U2036)</f>
        <v>-0.32048406572021304</v>
      </c>
      <c r="AB2033" s="8"/>
      <c r="AC2033" s="37">
        <v>1</v>
      </c>
      <c r="AD2033" s="38">
        <v>0</v>
      </c>
      <c r="AE2033" s="39">
        <v>0</v>
      </c>
      <c r="AF2033" s="40">
        <v>0</v>
      </c>
      <c r="AH2033" s="37">
        <f>X2033*AC2033+Z2033*AC2036-Y2033*AD2033-AA2033*AD2036</f>
        <v>0.93494452725414379</v>
      </c>
      <c r="AI2033" s="41">
        <f>(X2033*AD2033+Y2033*AC2033+Z2033*AD2036+AA2033*AC2036)</f>
        <v>0</v>
      </c>
      <c r="AJ2033" s="39">
        <f>X2033*AE2033+Z2033*AE2036-Y2033*AF2033-AA2033*AF2036</f>
        <v>0</v>
      </c>
      <c r="AK2033" s="40">
        <f>(X2033*AF2033+Y2033*AE2033+Z2033*AF2036+AA2033*AE2036)</f>
        <v>-0.32048406572021304</v>
      </c>
      <c r="AL2033" s="8"/>
      <c r="AM2033" s="43">
        <f t="shared" ref="AM2033" si="6650">20*LOG((2*$AH$8)/(($AH$8*AH2033+AJ2033+$AH$8*AH2036+AJ2036)^2+($AH$8*AI2033+AK2033+$AH$8*AI2036+AK2036)^2)^0.5)</f>
        <v>-6.6668879461707648E-4</v>
      </c>
      <c r="AO2033" s="148">
        <f t="shared" ref="AO2033" si="6651">((AH2033^2+AI2033^2)/(AH2036^2+AI2036^2))^0.5</f>
        <v>2.9172892019769114</v>
      </c>
      <c r="AP2033" s="4"/>
      <c r="AQ2033" s="44"/>
      <c r="AR2033" s="44"/>
      <c r="AS2033" s="44"/>
      <c r="AT2033" s="44"/>
    </row>
    <row r="2034" spans="2:46" ht="18.649999999999999" customHeight="1" thickBot="1">
      <c r="D2034" s="45"/>
      <c r="G2034" s="46"/>
      <c r="I2034" s="45"/>
      <c r="L2034" s="46"/>
      <c r="N2034" s="45"/>
      <c r="Q2034" s="46"/>
      <c r="S2034" s="45"/>
      <c r="V2034" s="46"/>
      <c r="X2034" s="45"/>
      <c r="AA2034" s="46"/>
      <c r="AC2034" s="45"/>
      <c r="AF2034" s="46"/>
      <c r="AH2034" s="45"/>
      <c r="AK2034" s="46"/>
      <c r="AO2034" s="149"/>
      <c r="AP2034" s="149"/>
      <c r="AQ2034" s="44"/>
      <c r="AR2034" s="44"/>
      <c r="AS2034" s="44"/>
      <c r="AT2034" s="44"/>
    </row>
    <row r="2035" spans="2:46" ht="18.649999999999999" customHeight="1" thickBot="1">
      <c r="D2035" s="227" t="s">
        <v>70</v>
      </c>
      <c r="E2035" s="228"/>
      <c r="F2035" s="229" t="s">
        <v>71</v>
      </c>
      <c r="G2035" s="230"/>
      <c r="H2035" s="203"/>
      <c r="I2035" s="231" t="s">
        <v>15</v>
      </c>
      <c r="J2035" s="232"/>
      <c r="K2035" s="233" t="s">
        <v>16</v>
      </c>
      <c r="L2035" s="234"/>
      <c r="M2035" s="30"/>
      <c r="N2035" s="231" t="s">
        <v>72</v>
      </c>
      <c r="O2035" s="232"/>
      <c r="P2035" s="233" t="s">
        <v>73</v>
      </c>
      <c r="Q2035" s="234"/>
      <c r="R2035" s="30"/>
      <c r="S2035" s="227" t="s">
        <v>74</v>
      </c>
      <c r="T2035" s="228"/>
      <c r="U2035" s="229" t="s">
        <v>75</v>
      </c>
      <c r="V2035" s="230"/>
      <c r="W2035" s="8"/>
      <c r="X2035" s="231" t="s">
        <v>76</v>
      </c>
      <c r="Y2035" s="232"/>
      <c r="Z2035" s="233" t="s">
        <v>77</v>
      </c>
      <c r="AA2035" s="234"/>
      <c r="AB2035" s="8"/>
      <c r="AC2035" s="231" t="s">
        <v>78</v>
      </c>
      <c r="AD2035" s="232"/>
      <c r="AE2035" s="233" t="s">
        <v>17</v>
      </c>
      <c r="AF2035" s="234"/>
      <c r="AG2035" s="8"/>
      <c r="AH2035" s="231" t="s">
        <v>79</v>
      </c>
      <c r="AI2035" s="232"/>
      <c r="AJ2035" s="233" t="s">
        <v>80</v>
      </c>
      <c r="AK2035" s="234"/>
      <c r="AL2035" s="8"/>
      <c r="AM2035" s="52" t="s">
        <v>84</v>
      </c>
      <c r="AO2035" s="150" t="s">
        <v>85</v>
      </c>
      <c r="AP2035" s="149"/>
      <c r="AQ2035" s="44"/>
      <c r="AR2035" s="44"/>
      <c r="AS2035" s="44"/>
      <c r="AT2035" s="44"/>
    </row>
    <row r="2036" spans="2:46" ht="18.649999999999999" customHeight="1" thickTop="1" thickBot="1">
      <c r="D2036" s="37">
        <v>0</v>
      </c>
      <c r="E2036" s="41">
        <v>0</v>
      </c>
      <c r="F2036" s="39">
        <v>1</v>
      </c>
      <c r="G2036" s="40">
        <v>0</v>
      </c>
      <c r="I2036" s="37">
        <v>0</v>
      </c>
      <c r="J2036" s="41">
        <f t="shared" ref="J2036" si="6652">IF(0=(1-$J$8*$K$8*$B2033^2),10^14,$B2033*$K$8/(1-$J$8*$K$8*$B2033^2))</f>
        <v>-0.18725202678781808</v>
      </c>
      <c r="K2036" s="39">
        <v>1</v>
      </c>
      <c r="L2036" s="40">
        <v>0</v>
      </c>
      <c r="N2036" s="37">
        <f t="shared" ref="N2036" si="6653">D2036*I2033+F2036*I2036-E2036*J2033-G2036*J2036</f>
        <v>0</v>
      </c>
      <c r="O2036" s="41">
        <f t="shared" ref="O2036" si="6654">(D2036*J2033+E2036*I2033+F2036*J2036+G2036*I2036)</f>
        <v>-0.18725202678781808</v>
      </c>
      <c r="P2036" s="39">
        <f t="shared" ref="P2036" si="6655">D2036*K2033+F2036*K2036-E2036*L2033-G2036*L2036</f>
        <v>1</v>
      </c>
      <c r="Q2036" s="40">
        <f t="shared" ref="Q2036" si="6656">(D2036*L2033+E2036*K2033+F2036*L2036+G2036*K2036)</f>
        <v>0</v>
      </c>
      <c r="S2036" s="37">
        <v>0</v>
      </c>
      <c r="T2036" s="41">
        <v>0</v>
      </c>
      <c r="U2036" s="39">
        <v>1</v>
      </c>
      <c r="V2036" s="40">
        <v>0</v>
      </c>
      <c r="X2036" s="37">
        <f t="shared" ref="X2036" si="6657">N2036*S2033+P2036*S2036-O2036*T2033-Q2036*T2036</f>
        <v>0</v>
      </c>
      <c r="Y2036" s="41">
        <f t="shared" ref="Y2036" si="6658">(N2036*T2033+O2036*S2033+P2036*T2036+Q2036*S2036)</f>
        <v>-0.18725202678781808</v>
      </c>
      <c r="Z2036" s="39">
        <f t="shared" ref="Z2036" si="6659">N2036*U2033+P2036*U2036-O2036*V2033-Q2036*V2036</f>
        <v>0.95972537077449227</v>
      </c>
      <c r="AA2036" s="40">
        <f t="shared" ref="AA2036" si="6660">(N2036*V2033+O2036*U2033+P2036*V2036+Q2036*U2036)</f>
        <v>0</v>
      </c>
      <c r="AB2036" s="8"/>
      <c r="AC2036" s="37">
        <v>0</v>
      </c>
      <c r="AD2036" s="40">
        <f>-1/($AD$8*$B2033)</f>
        <v>-0.13882302405498279</v>
      </c>
      <c r="AE2036" s="39">
        <v>1</v>
      </c>
      <c r="AF2036" s="40">
        <v>0</v>
      </c>
      <c r="AH2036" s="37">
        <f>X2036*AC2033+Z2036*AC2036-Y2036*AD2033-AA2036*AD2036</f>
        <v>0</v>
      </c>
      <c r="AI2036" s="41">
        <f>(X2036*AD2033+Y2036*AC2033+Z2036*AD2036+AA2036*AC2036)</f>
        <v>-0.3204840050210227</v>
      </c>
      <c r="AJ2036" s="39">
        <f>X2036*AE2033+Z2036*AE2036-Y2036*AF2033-AA2036*AF2036</f>
        <v>0.95972537077449227</v>
      </c>
      <c r="AK2036" s="40">
        <f>(X2036*AF2033+Y2036*AE2033+Z2036*AF2036+AA2036*AE2036)</f>
        <v>0</v>
      </c>
      <c r="AL2036" s="8"/>
      <c r="AM2036" s="54">
        <f t="shared" ref="AM2036" si="6661">(180/PI())*ATAN(-1*(($AH2024*AI2033+AK2033+$AH$8*AI2036+AK2036)/($AH$8*AH2033+AJ2033+$AH$8*AH2036+AJ2036)))</f>
        <v>18.690711982238312</v>
      </c>
      <c r="AO2036" s="151">
        <f t="shared" ref="AO2036" si="6662">20*LOG(((($AH$8*AH2033+AJ2033-$AH$8*AH2036-AJ2036)^2+($AH$8*AI2033+AK2033-$AH$8*AI2036-AK2036)^2)/(($AH$8*AH2033+AJ2033+$AH$8*AH2036+AJ2036)^2+($AH$8*AI2033+AK2033+$AH$8*AI2036+AK2036)^2))^0.5)</f>
        <v>-38.138944895389542</v>
      </c>
      <c r="AP2036" s="149"/>
      <c r="AQ2036" s="44"/>
      <c r="AR2036" s="44"/>
      <c r="AS2036" s="44"/>
      <c r="AT2036" s="44"/>
    </row>
    <row r="2037" spans="2:46" ht="18.649999999999999" customHeight="1">
      <c r="AO2037" s="48"/>
    </row>
    <row r="2038" spans="2:46" ht="18.649999999999999" customHeight="1" thickBot="1">
      <c r="E2038" s="29" t="s">
        <v>9</v>
      </c>
      <c r="J2038" s="29" t="s">
        <v>10</v>
      </c>
      <c r="O2038" s="29" t="s">
        <v>11</v>
      </c>
      <c r="T2038" s="29" t="s">
        <v>12</v>
      </c>
      <c r="Y2038" s="29" t="s">
        <v>13</v>
      </c>
      <c r="AD2038" s="29" t="s">
        <v>12</v>
      </c>
      <c r="AI2038" s="29" t="s">
        <v>81</v>
      </c>
    </row>
    <row r="2039" spans="2:46" ht="18.649999999999999" customHeight="1" thickBot="1">
      <c r="B2039" s="28"/>
      <c r="D2039" s="227" t="s">
        <v>70</v>
      </c>
      <c r="E2039" s="228"/>
      <c r="F2039" s="229" t="s">
        <v>71</v>
      </c>
      <c r="G2039" s="230"/>
      <c r="H2039" s="203"/>
      <c r="I2039" s="231" t="s">
        <v>15</v>
      </c>
      <c r="J2039" s="232"/>
      <c r="K2039" s="233" t="s">
        <v>16</v>
      </c>
      <c r="L2039" s="234"/>
      <c r="M2039" s="30"/>
      <c r="N2039" s="231" t="s">
        <v>72</v>
      </c>
      <c r="O2039" s="232"/>
      <c r="P2039" s="233" t="s">
        <v>73</v>
      </c>
      <c r="Q2039" s="234"/>
      <c r="R2039" s="30"/>
      <c r="S2039" s="227" t="s">
        <v>74</v>
      </c>
      <c r="T2039" s="228"/>
      <c r="U2039" s="229" t="s">
        <v>75</v>
      </c>
      <c r="V2039" s="230"/>
      <c r="W2039" s="8"/>
      <c r="X2039" s="231" t="s">
        <v>76</v>
      </c>
      <c r="Y2039" s="232"/>
      <c r="Z2039" s="233" t="s">
        <v>77</v>
      </c>
      <c r="AA2039" s="234"/>
      <c r="AB2039" s="8"/>
      <c r="AC2039" s="231" t="s">
        <v>78</v>
      </c>
      <c r="AD2039" s="232"/>
      <c r="AE2039" s="233" t="s">
        <v>17</v>
      </c>
      <c r="AF2039" s="234"/>
      <c r="AG2039" s="8"/>
      <c r="AH2039" s="231" t="s">
        <v>79</v>
      </c>
      <c r="AI2039" s="232"/>
      <c r="AJ2039" s="233" t="s">
        <v>80</v>
      </c>
      <c r="AK2039" s="234"/>
      <c r="AL2039" s="8"/>
      <c r="AM2039" s="35" t="s">
        <v>82</v>
      </c>
      <c r="AO2039" s="147" t="s">
        <v>83</v>
      </c>
      <c r="AP2039" s="4"/>
      <c r="AQ2039" s="44"/>
      <c r="AR2039" s="44"/>
      <c r="AS2039" s="44"/>
      <c r="AT2039" s="44"/>
    </row>
    <row r="2040" spans="2:46" ht="18.649999999999999" customHeight="1" thickTop="1" thickBot="1">
      <c r="B2040" s="55">
        <v>5.84</v>
      </c>
      <c r="D2040" s="37">
        <v>1</v>
      </c>
      <c r="E2040" s="38">
        <v>0</v>
      </c>
      <c r="F2040" s="39">
        <v>0</v>
      </c>
      <c r="G2040" s="40">
        <f t="shared" ref="G2040" si="6663">-1/($E$8*$B2040)</f>
        <v>-0.10944863013698629</v>
      </c>
      <c r="I2040" s="37">
        <v>1</v>
      </c>
      <c r="J2040" s="41">
        <v>0</v>
      </c>
      <c r="K2040" s="39">
        <v>0</v>
      </c>
      <c r="L2040" s="40">
        <v>0</v>
      </c>
      <c r="N2040" s="37">
        <f t="shared" ref="N2040" si="6664">D2040*I2040+F2040*I2043-E2040*J2040-G2040*J2043</f>
        <v>0.97957658514680335</v>
      </c>
      <c r="O2040" s="41">
        <f t="shared" ref="O2040" si="6665">(D2040*J2040+E2040*I2040+F2040*J2043+G2040*I2043)</f>
        <v>0</v>
      </c>
      <c r="P2040" s="39">
        <f t="shared" ref="P2040" si="6666">D2040*K2040+F2040*K2043-E2040*L2040-G2040*L2043</f>
        <v>0</v>
      </c>
      <c r="Q2040" s="40">
        <f t="shared" ref="Q2040" si="6667">(D2040*L2040+E2040*K2040+F2040*L2043+G2040*K2043)</f>
        <v>-0.10944863013698629</v>
      </c>
      <c r="S2040" s="37">
        <v>1</v>
      </c>
      <c r="T2040" s="38">
        <v>0</v>
      </c>
      <c r="U2040" s="39">
        <v>0</v>
      </c>
      <c r="V2040" s="40">
        <f t="shared" ref="V2040" si="6668">-1/($T$8*$B2040)</f>
        <v>-0.21434589041095886</v>
      </c>
      <c r="X2040" s="37">
        <f t="shared" ref="X2040" si="6669">N2040*S2040+P2040*S2043-O2040*T2040-Q2040*T2043</f>
        <v>0.97957658514680335</v>
      </c>
      <c r="Y2040" s="41">
        <f t="shared" ref="Y2040" si="6670">(N2040*T2040+O2040*S2040+P2040*T2043+Q2040*S2043)</f>
        <v>0</v>
      </c>
      <c r="Z2040" s="39">
        <f t="shared" ref="Z2040" si="6671">N2040*U2040+P2040*U2043-O2040*V2040-Q2040*V2043</f>
        <v>0</v>
      </c>
      <c r="AA2040" s="40">
        <f t="shared" ref="AA2040" si="6672">(N2040*V2040+O2040*U2040+P2040*V2043+Q2040*U2043)</f>
        <v>-0.3194168455060043</v>
      </c>
      <c r="AB2040" s="8"/>
      <c r="AC2040" s="37">
        <v>1</v>
      </c>
      <c r="AD2040" s="38">
        <v>0</v>
      </c>
      <c r="AE2040" s="39">
        <v>0</v>
      </c>
      <c r="AF2040" s="40">
        <v>0</v>
      </c>
      <c r="AH2040" s="37">
        <f>X2040*AC2040+Z2040*AC2043-Y2040*AD2040-AA2040*AD2043</f>
        <v>0.93538603029636225</v>
      </c>
      <c r="AI2040" s="41">
        <f>(X2040*AD2040+Y2040*AC2040+Z2040*AD2043+AA2040*AC2043)</f>
        <v>0</v>
      </c>
      <c r="AJ2040" s="39">
        <f>X2040*AE2040+Z2040*AE2043-Y2040*AF2040-AA2040*AF2043</f>
        <v>0</v>
      </c>
      <c r="AK2040" s="40">
        <f>(X2040*AF2040+Y2040*AE2040+Z2040*AF2043+AA2040*AE2043)</f>
        <v>-0.3194168455060043</v>
      </c>
      <c r="AL2040" s="8"/>
      <c r="AM2040" s="43">
        <f t="shared" ref="AM2040" si="6673">20*LOG((2*$AH$8)/(($AH$8*AH2040+AJ2040+$AH$8*AH2043+AJ2043)^2+($AH$8*AI2040+AK2040+$AH$8*AI2043+AK2043)^2)^0.5)</f>
        <v>-6.5787267952449732E-4</v>
      </c>
      <c r="AO2040" s="148">
        <f t="shared" ref="AO2040" si="6674">((AH2040^2+AI2040^2)/(AH2043^2+AI2043^2))^0.5</f>
        <v>2.9284185207567082</v>
      </c>
      <c r="AP2040" s="4"/>
      <c r="AQ2040" s="44"/>
      <c r="AR2040" s="44"/>
      <c r="AS2040" s="44"/>
      <c r="AT2040" s="44"/>
    </row>
    <row r="2041" spans="2:46" ht="18.649999999999999" customHeight="1" thickBot="1">
      <c r="D2041" s="45"/>
      <c r="G2041" s="46"/>
      <c r="I2041" s="45"/>
      <c r="L2041" s="46"/>
      <c r="N2041" s="45"/>
      <c r="Q2041" s="46"/>
      <c r="S2041" s="45"/>
      <c r="V2041" s="46"/>
      <c r="X2041" s="45"/>
      <c r="AA2041" s="46"/>
      <c r="AC2041" s="45"/>
      <c r="AF2041" s="46"/>
      <c r="AH2041" s="45"/>
      <c r="AK2041" s="46"/>
      <c r="AO2041" s="149"/>
      <c r="AP2041" s="149"/>
      <c r="AQ2041" s="44"/>
      <c r="AR2041" s="44"/>
      <c r="AS2041" s="44"/>
      <c r="AT2041" s="44"/>
    </row>
    <row r="2042" spans="2:46" ht="18.649999999999999" customHeight="1" thickBot="1">
      <c r="D2042" s="227" t="s">
        <v>70</v>
      </c>
      <c r="E2042" s="228"/>
      <c r="F2042" s="229" t="s">
        <v>71</v>
      </c>
      <c r="G2042" s="230"/>
      <c r="H2042" s="203"/>
      <c r="I2042" s="231" t="s">
        <v>15</v>
      </c>
      <c r="J2042" s="232"/>
      <c r="K2042" s="233" t="s">
        <v>16</v>
      </c>
      <c r="L2042" s="234"/>
      <c r="M2042" s="30"/>
      <c r="N2042" s="231" t="s">
        <v>72</v>
      </c>
      <c r="O2042" s="232"/>
      <c r="P2042" s="233" t="s">
        <v>73</v>
      </c>
      <c r="Q2042" s="234"/>
      <c r="R2042" s="30"/>
      <c r="S2042" s="227" t="s">
        <v>74</v>
      </c>
      <c r="T2042" s="228"/>
      <c r="U2042" s="229" t="s">
        <v>75</v>
      </c>
      <c r="V2042" s="230"/>
      <c r="W2042" s="8"/>
      <c r="X2042" s="231" t="s">
        <v>76</v>
      </c>
      <c r="Y2042" s="232"/>
      <c r="Z2042" s="233" t="s">
        <v>77</v>
      </c>
      <c r="AA2042" s="234"/>
      <c r="AB2042" s="8"/>
      <c r="AC2042" s="231" t="s">
        <v>78</v>
      </c>
      <c r="AD2042" s="232"/>
      <c r="AE2042" s="233" t="s">
        <v>17</v>
      </c>
      <c r="AF2042" s="234"/>
      <c r="AG2042" s="8"/>
      <c r="AH2042" s="231" t="s">
        <v>79</v>
      </c>
      <c r="AI2042" s="232"/>
      <c r="AJ2042" s="233" t="s">
        <v>80</v>
      </c>
      <c r="AK2042" s="234"/>
      <c r="AL2042" s="8"/>
      <c r="AM2042" s="52" t="s">
        <v>84</v>
      </c>
      <c r="AO2042" s="150" t="s">
        <v>85</v>
      </c>
      <c r="AP2042" s="149"/>
      <c r="AQ2042" s="44"/>
      <c r="AR2042" s="44"/>
      <c r="AS2042" s="44"/>
      <c r="AT2042" s="44"/>
    </row>
    <row r="2043" spans="2:46" ht="18.649999999999999" customHeight="1" thickTop="1" thickBot="1">
      <c r="D2043" s="37">
        <v>0</v>
      </c>
      <c r="E2043" s="41">
        <v>0</v>
      </c>
      <c r="F2043" s="39">
        <v>1</v>
      </c>
      <c r="G2043" s="40">
        <v>0</v>
      </c>
      <c r="I2043" s="37">
        <v>0</v>
      </c>
      <c r="J2043" s="41">
        <f t="shared" ref="J2043" si="6675">IF(0=(1-$J$8*$K$8*$B2040^2),10^14,$B2040*$K$8/(1-$J$8*$K$8*$B2040^2))</f>
        <v>-0.18660274530283841</v>
      </c>
      <c r="K2043" s="39">
        <v>1</v>
      </c>
      <c r="L2043" s="40">
        <v>0</v>
      </c>
      <c r="N2043" s="37">
        <f t="shared" ref="N2043" si="6676">D2043*I2040+F2043*I2043-E2043*J2040-G2043*J2043</f>
        <v>0</v>
      </c>
      <c r="O2043" s="41">
        <f t="shared" ref="O2043" si="6677">(D2043*J2040+E2043*I2040+F2043*J2043+G2043*I2043)</f>
        <v>-0.18660274530283841</v>
      </c>
      <c r="P2043" s="39">
        <f t="shared" ref="P2043" si="6678">D2043*K2040+F2043*K2043-E2043*L2040-G2043*L2043</f>
        <v>1</v>
      </c>
      <c r="Q2043" s="40">
        <f t="shared" ref="Q2043" si="6679">(D2043*L2040+E2043*K2040+F2043*L2043+G2043*K2043)</f>
        <v>0</v>
      </c>
      <c r="S2043" s="37">
        <v>0</v>
      </c>
      <c r="T2043" s="41">
        <v>0</v>
      </c>
      <c r="U2043" s="39">
        <v>1</v>
      </c>
      <c r="V2043" s="40">
        <v>0</v>
      </c>
      <c r="X2043" s="37">
        <f t="shared" ref="X2043" si="6680">N2043*S2040+P2043*S2043-O2043*T2040-Q2043*T2043</f>
        <v>0</v>
      </c>
      <c r="Y2043" s="41">
        <f t="shared" ref="Y2043" si="6681">(N2043*T2040+O2043*S2040+P2043*T2043+Q2043*S2043)</f>
        <v>-0.18660274530283841</v>
      </c>
      <c r="Z2043" s="39">
        <f t="shared" ref="Z2043" si="6682">N2043*U2040+P2043*U2043-O2043*V2040-Q2043*V2043</f>
        <v>0.96000246840493375</v>
      </c>
      <c r="AA2043" s="40">
        <f t="shared" ref="AA2043" si="6683">(N2043*V2040+O2043*U2040+P2043*V2043+Q2043*U2043)</f>
        <v>0</v>
      </c>
      <c r="AB2043" s="8"/>
      <c r="AC2043" s="37">
        <v>0</v>
      </c>
      <c r="AD2043" s="40">
        <f>-1/($AD$8*$B2040)</f>
        <v>-0.13834760273972602</v>
      </c>
      <c r="AE2043" s="39">
        <v>1</v>
      </c>
      <c r="AF2043" s="40">
        <v>0</v>
      </c>
      <c r="AH2043" s="37">
        <f>X2043*AC2040+Z2043*AC2043-Y2043*AD2040-AA2043*AD2043</f>
        <v>0</v>
      </c>
      <c r="AI2043" s="41">
        <f>(X2043*AD2040+Y2043*AC2040+Z2043*AD2043+AA2043*AC2043)</f>
        <v>-0.31941678543088059</v>
      </c>
      <c r="AJ2043" s="39">
        <f>X2043*AE2040+Z2043*AE2043-Y2043*AF2040-AA2043*AF2043</f>
        <v>0.96000246840493375</v>
      </c>
      <c r="AK2043" s="40">
        <f>(X2043*AF2040+Y2043*AE2040+Z2043*AF2043+AA2043*AE2043)</f>
        <v>0</v>
      </c>
      <c r="AL2043" s="8"/>
      <c r="AM2043" s="54">
        <f t="shared" ref="AM2043" si="6684">(180/PI())*ATAN(-1*(($AH2031*AI2040+AK2040+$AH$8*AI2043+AK2043)/($AH$8*AH2040+AJ2040+$AH$8*AH2043+AJ2043)))</f>
        <v>18.626197321311832</v>
      </c>
      <c r="AO2043" s="151">
        <f t="shared" ref="AO2043" si="6685">20*LOG(((($AH$8*AH2040+AJ2040-$AH$8*AH2043-AJ2043)^2+($AH$8*AI2040+AK2040-$AH$8*AI2043-AK2043)^2)/(($AH$8*AH2040+AJ2040+$AH$8*AH2043+AJ2043)^2+($AH$8*AI2040+AK2040+$AH$8*AI2043+AK2043)^2))^0.5)</f>
        <v>-38.196753533525865</v>
      </c>
      <c r="AP2043" s="149"/>
      <c r="AQ2043" s="44"/>
      <c r="AR2043" s="44"/>
      <c r="AS2043" s="44"/>
      <c r="AT2043" s="44"/>
    </row>
    <row r="2044" spans="2:46" ht="18.649999999999999" customHeight="1">
      <c r="AO2044" s="48"/>
    </row>
    <row r="2045" spans="2:46" ht="18.649999999999999" customHeight="1" thickBot="1">
      <c r="E2045" s="29" t="s">
        <v>9</v>
      </c>
      <c r="J2045" s="29" t="s">
        <v>10</v>
      </c>
      <c r="O2045" s="29" t="s">
        <v>11</v>
      </c>
      <c r="T2045" s="29" t="s">
        <v>12</v>
      </c>
      <c r="Y2045" s="29" t="s">
        <v>13</v>
      </c>
      <c r="AD2045" s="29" t="s">
        <v>12</v>
      </c>
      <c r="AI2045" s="29" t="s">
        <v>81</v>
      </c>
    </row>
    <row r="2046" spans="2:46" ht="18.649999999999999" customHeight="1" thickBot="1">
      <c r="B2046" s="28"/>
      <c r="D2046" s="227" t="s">
        <v>70</v>
      </c>
      <c r="E2046" s="228"/>
      <c r="F2046" s="229" t="s">
        <v>71</v>
      </c>
      <c r="G2046" s="230"/>
      <c r="H2046" s="203"/>
      <c r="I2046" s="231" t="s">
        <v>15</v>
      </c>
      <c r="J2046" s="232"/>
      <c r="K2046" s="233" t="s">
        <v>16</v>
      </c>
      <c r="L2046" s="234"/>
      <c r="M2046" s="30"/>
      <c r="N2046" s="231" t="s">
        <v>72</v>
      </c>
      <c r="O2046" s="232"/>
      <c r="P2046" s="233" t="s">
        <v>73</v>
      </c>
      <c r="Q2046" s="234"/>
      <c r="R2046" s="30"/>
      <c r="S2046" s="227" t="s">
        <v>74</v>
      </c>
      <c r="T2046" s="228"/>
      <c r="U2046" s="229" t="s">
        <v>75</v>
      </c>
      <c r="V2046" s="230"/>
      <c r="W2046" s="8"/>
      <c r="X2046" s="231" t="s">
        <v>76</v>
      </c>
      <c r="Y2046" s="232"/>
      <c r="Z2046" s="233" t="s">
        <v>77</v>
      </c>
      <c r="AA2046" s="234"/>
      <c r="AB2046" s="8"/>
      <c r="AC2046" s="231" t="s">
        <v>78</v>
      </c>
      <c r="AD2046" s="232"/>
      <c r="AE2046" s="233" t="s">
        <v>17</v>
      </c>
      <c r="AF2046" s="234"/>
      <c r="AG2046" s="8"/>
      <c r="AH2046" s="231" t="s">
        <v>79</v>
      </c>
      <c r="AI2046" s="232"/>
      <c r="AJ2046" s="233" t="s">
        <v>80</v>
      </c>
      <c r="AK2046" s="234"/>
      <c r="AL2046" s="8"/>
      <c r="AM2046" s="35" t="s">
        <v>82</v>
      </c>
      <c r="AO2046" s="147" t="s">
        <v>83</v>
      </c>
      <c r="AP2046" s="4"/>
      <c r="AQ2046" s="44"/>
      <c r="AR2046" s="44"/>
      <c r="AS2046" s="44"/>
      <c r="AT2046" s="44"/>
    </row>
    <row r="2047" spans="2:46" ht="18.649999999999999" customHeight="1" thickTop="1" thickBot="1">
      <c r="B2047" s="55">
        <v>5.86</v>
      </c>
      <c r="D2047" s="37">
        <v>1</v>
      </c>
      <c r="E2047" s="38">
        <v>0</v>
      </c>
      <c r="F2047" s="39">
        <v>0</v>
      </c>
      <c r="G2047" s="40">
        <f t="shared" ref="G2047" si="6686">-1/($E$8*$B2047)</f>
        <v>-0.10907508532423206</v>
      </c>
      <c r="I2047" s="37">
        <v>1</v>
      </c>
      <c r="J2047" s="41">
        <v>0</v>
      </c>
      <c r="K2047" s="39">
        <v>0</v>
      </c>
      <c r="L2047" s="40">
        <v>0</v>
      </c>
      <c r="N2047" s="37">
        <f t="shared" ref="N2047" si="6687">D2047*I2047+F2047*I2050-E2047*J2047-G2047*J2050</f>
        <v>0.97971661768122109</v>
      </c>
      <c r="O2047" s="41">
        <f t="shared" ref="O2047" si="6688">(D2047*J2047+E2047*I2047+F2047*J2050+G2047*I2050)</f>
        <v>0</v>
      </c>
      <c r="P2047" s="39">
        <f t="shared" ref="P2047" si="6689">D2047*K2047+F2047*K2050-E2047*L2047-G2047*L2050</f>
        <v>0</v>
      </c>
      <c r="Q2047" s="40">
        <f t="shared" ref="Q2047" si="6690">(D2047*L2047+E2047*K2047+F2047*L2050+G2047*K2050)</f>
        <v>-0.10907508532423206</v>
      </c>
      <c r="S2047" s="37">
        <v>1</v>
      </c>
      <c r="T2047" s="38">
        <v>0</v>
      </c>
      <c r="U2047" s="39">
        <v>0</v>
      </c>
      <c r="V2047" s="40">
        <f t="shared" ref="V2047" si="6691">-1/($T$8*$B2047)</f>
        <v>-0.21361433447098971</v>
      </c>
      <c r="X2047" s="37">
        <f t="shared" ref="X2047" si="6692">N2047*S2047+P2047*S2050-O2047*T2047-Q2047*T2050</f>
        <v>0.97971661768122109</v>
      </c>
      <c r="Y2047" s="41">
        <f t="shared" ref="Y2047" si="6693">(N2047*T2047+O2047*S2047+P2047*T2050+Q2047*S2050)</f>
        <v>0</v>
      </c>
      <c r="Z2047" s="39">
        <f t="shared" ref="Z2047" si="6694">N2047*U2047+P2047*U2050-O2047*V2047-Q2047*V2050</f>
        <v>0</v>
      </c>
      <c r="AA2047" s="40">
        <f t="shared" ref="AA2047" si="6695">(N2047*V2047+O2047*U2047+P2047*V2050+Q2047*U2050)</f>
        <v>-0.31835659858037518</v>
      </c>
      <c r="AB2047" s="8"/>
      <c r="AC2047" s="37">
        <v>1</v>
      </c>
      <c r="AD2047" s="38">
        <v>0</v>
      </c>
      <c r="AE2047" s="39">
        <v>0</v>
      </c>
      <c r="AF2047" s="40">
        <v>0</v>
      </c>
      <c r="AH2047" s="37">
        <f>X2047*AC2047+Z2047*AC2050-Y2047*AD2047-AA2047*AD2050</f>
        <v>0.93582306583429031</v>
      </c>
      <c r="AI2047" s="41">
        <f>(X2047*AD2047+Y2047*AC2047+Z2047*AD2050+AA2047*AC2050)</f>
        <v>0</v>
      </c>
      <c r="AJ2047" s="39">
        <f>X2047*AE2047+Z2047*AE2050-Y2047*AF2047-AA2047*AF2050</f>
        <v>0</v>
      </c>
      <c r="AK2047" s="40">
        <f>(X2047*AF2047+Y2047*AE2047+Z2047*AF2050+AA2047*AE2050)</f>
        <v>-0.31835659858037518</v>
      </c>
      <c r="AL2047" s="8"/>
      <c r="AM2047" s="43">
        <f t="shared" ref="AM2047" si="6696">20*LOG((2*$AH$8)/(($AH$8*AH2047+AJ2047+$AH$8*AH2050+AJ2050)^2+($AH$8*AI2047+AK2047+$AH$8*AI2050+AK2050)^2)^0.5)</f>
        <v>-6.4920080006969155E-4</v>
      </c>
      <c r="AO2047" s="148">
        <f t="shared" ref="AO2047" si="6697">((AH2047^2+AI2047^2)/(AH2050^2+AI2050^2))^0.5</f>
        <v>2.9395440358121308</v>
      </c>
      <c r="AP2047" s="4"/>
      <c r="AQ2047" s="44"/>
      <c r="AR2047" s="44"/>
      <c r="AS2047" s="44"/>
      <c r="AT2047" s="44"/>
    </row>
    <row r="2048" spans="2:46" ht="18.649999999999999" customHeight="1" thickBot="1">
      <c r="D2048" s="45"/>
      <c r="G2048" s="46"/>
      <c r="I2048" s="45"/>
      <c r="L2048" s="46"/>
      <c r="N2048" s="45"/>
      <c r="Q2048" s="46"/>
      <c r="S2048" s="45"/>
      <c r="V2048" s="46"/>
      <c r="X2048" s="45"/>
      <c r="AA2048" s="46"/>
      <c r="AC2048" s="45"/>
      <c r="AF2048" s="46"/>
      <c r="AH2048" s="45"/>
      <c r="AK2048" s="46"/>
      <c r="AO2048" s="149"/>
      <c r="AP2048" s="149"/>
      <c r="AQ2048" s="44"/>
      <c r="AR2048" s="44"/>
      <c r="AS2048" s="44"/>
      <c r="AT2048" s="44"/>
    </row>
    <row r="2049" spans="2:46" ht="18.649999999999999" customHeight="1" thickBot="1">
      <c r="D2049" s="227" t="s">
        <v>70</v>
      </c>
      <c r="E2049" s="228"/>
      <c r="F2049" s="229" t="s">
        <v>71</v>
      </c>
      <c r="G2049" s="230"/>
      <c r="H2049" s="203"/>
      <c r="I2049" s="231" t="s">
        <v>15</v>
      </c>
      <c r="J2049" s="232"/>
      <c r="K2049" s="233" t="s">
        <v>16</v>
      </c>
      <c r="L2049" s="234"/>
      <c r="M2049" s="30"/>
      <c r="N2049" s="231" t="s">
        <v>72</v>
      </c>
      <c r="O2049" s="232"/>
      <c r="P2049" s="233" t="s">
        <v>73</v>
      </c>
      <c r="Q2049" s="234"/>
      <c r="R2049" s="30"/>
      <c r="S2049" s="227" t="s">
        <v>74</v>
      </c>
      <c r="T2049" s="228"/>
      <c r="U2049" s="229" t="s">
        <v>75</v>
      </c>
      <c r="V2049" s="230"/>
      <c r="W2049" s="8"/>
      <c r="X2049" s="231" t="s">
        <v>76</v>
      </c>
      <c r="Y2049" s="232"/>
      <c r="Z2049" s="233" t="s">
        <v>77</v>
      </c>
      <c r="AA2049" s="234"/>
      <c r="AB2049" s="8"/>
      <c r="AC2049" s="231" t="s">
        <v>78</v>
      </c>
      <c r="AD2049" s="232"/>
      <c r="AE2049" s="233" t="s">
        <v>17</v>
      </c>
      <c r="AF2049" s="234"/>
      <c r="AG2049" s="8"/>
      <c r="AH2049" s="231" t="s">
        <v>79</v>
      </c>
      <c r="AI2049" s="232"/>
      <c r="AJ2049" s="233" t="s">
        <v>80</v>
      </c>
      <c r="AK2049" s="234"/>
      <c r="AL2049" s="8"/>
      <c r="AM2049" s="52" t="s">
        <v>84</v>
      </c>
      <c r="AO2049" s="150" t="s">
        <v>85</v>
      </c>
      <c r="AP2049" s="149"/>
      <c r="AQ2049" s="44"/>
      <c r="AR2049" s="44"/>
      <c r="AS2049" s="44"/>
      <c r="AT2049" s="44"/>
    </row>
    <row r="2050" spans="2:46" ht="18.649999999999999" customHeight="1" thickTop="1" thickBot="1">
      <c r="D2050" s="37">
        <v>0</v>
      </c>
      <c r="E2050" s="41">
        <v>0</v>
      </c>
      <c r="F2050" s="39">
        <v>1</v>
      </c>
      <c r="G2050" s="40">
        <v>0</v>
      </c>
      <c r="I2050" s="37">
        <v>0</v>
      </c>
      <c r="J2050" s="41">
        <f t="shared" ref="J2050" si="6698">IF(0=(1-$J$8*$K$8*$B2047^2),10^14,$B2047*$K$8/(1-$J$8*$K$8*$B2047^2))</f>
        <v>-0.18595797801565184</v>
      </c>
      <c r="K2050" s="39">
        <v>1</v>
      </c>
      <c r="L2050" s="40">
        <v>0</v>
      </c>
      <c r="N2050" s="37">
        <f t="shared" ref="N2050" si="6699">D2050*I2047+F2050*I2050-E2050*J2047-G2050*J2050</f>
        <v>0</v>
      </c>
      <c r="O2050" s="41">
        <f t="shared" ref="O2050" si="6700">(D2050*J2047+E2050*I2047+F2050*J2050+G2050*I2050)</f>
        <v>-0.18595797801565184</v>
      </c>
      <c r="P2050" s="39">
        <f t="shared" ref="P2050" si="6701">D2050*K2047+F2050*K2050-E2050*L2047-G2050*L2050</f>
        <v>1</v>
      </c>
      <c r="Q2050" s="40">
        <f t="shared" ref="Q2050" si="6702">(D2050*L2047+E2050*K2047+F2050*L2050+G2050*K2050)</f>
        <v>0</v>
      </c>
      <c r="S2050" s="37">
        <v>0</v>
      </c>
      <c r="T2050" s="41">
        <v>0</v>
      </c>
      <c r="U2050" s="39">
        <v>1</v>
      </c>
      <c r="V2050" s="40">
        <v>0</v>
      </c>
      <c r="X2050" s="37">
        <f t="shared" ref="X2050" si="6703">N2050*S2047+P2050*S2050-O2050*T2047-Q2050*T2050</f>
        <v>0</v>
      </c>
      <c r="Y2050" s="41">
        <f t="shared" ref="Y2050" si="6704">(N2050*T2047+O2050*S2047+P2050*T2050+Q2050*S2050)</f>
        <v>-0.18595797801565184</v>
      </c>
      <c r="Z2050" s="39">
        <f t="shared" ref="Z2050" si="6705">N2050*U2047+P2050*U2050-O2050*V2047-Q2050*V2050</f>
        <v>0.96027671028661565</v>
      </c>
      <c r="AA2050" s="40">
        <f t="shared" ref="AA2050" si="6706">(N2050*V2047+O2050*U2047+P2050*V2050+Q2050*U2050)</f>
        <v>0</v>
      </c>
      <c r="AB2050" s="8"/>
      <c r="AC2050" s="37">
        <v>0</v>
      </c>
      <c r="AD2050" s="40">
        <f>-1/($AD$8*$B2047)</f>
        <v>-0.1378754266211604</v>
      </c>
      <c r="AE2050" s="39">
        <v>1</v>
      </c>
      <c r="AF2050" s="40">
        <v>0</v>
      </c>
      <c r="AH2050" s="37">
        <f>X2050*AC2047+Z2050*AC2050-Y2050*AD2047-AA2050*AD2050</f>
        <v>0</v>
      </c>
      <c r="AI2050" s="41">
        <f>(X2050*AD2047+Y2050*AC2047+Z2050*AD2050+AA2050*AC2050)</f>
        <v>-0.31835653912078343</v>
      </c>
      <c r="AJ2050" s="39">
        <f>X2050*AE2047+Z2050*AE2050-Y2050*AF2047-AA2050*AF2050</f>
        <v>0.96027671028661565</v>
      </c>
      <c r="AK2050" s="40">
        <f>(X2050*AF2047+Y2050*AE2047+Z2050*AF2050+AA2050*AE2050)</f>
        <v>0</v>
      </c>
      <c r="AL2050" s="8"/>
      <c r="AM2050" s="54">
        <f t="shared" ref="AM2050" si="6707">(180/PI())*ATAN(-1*(($AH2038*AI2047+AK2047+$AH$8*AI2050+AK2050)/($AH$8*AH2047+AJ2047+$AH$8*AH2050+AJ2050)))</f>
        <v>18.562128117537608</v>
      </c>
      <c r="AO2050" s="151">
        <f t="shared" ref="AO2050" si="6708">20*LOG(((($AH$8*AH2047+AJ2047-$AH$8*AH2050-AJ2050)^2+($AH$8*AI2047+AK2047-$AH$8*AI2050-AK2050)^2)/(($AH$8*AH2047+AJ2047+$AH$8*AH2050+AJ2050)^2+($AH$8*AI2047+AK2047+$AH$8*AI2050+AK2050)^2))^0.5)</f>
        <v>-38.254377245609902</v>
      </c>
      <c r="AP2050" s="149"/>
      <c r="AQ2050" s="44"/>
      <c r="AR2050" s="44"/>
      <c r="AS2050" s="44"/>
      <c r="AT2050" s="44"/>
    </row>
    <row r="2051" spans="2:46" ht="18.649999999999999" customHeight="1">
      <c r="AO2051" s="48"/>
    </row>
    <row r="2052" spans="2:46" ht="18.649999999999999" customHeight="1" thickBot="1">
      <c r="E2052" s="29" t="s">
        <v>9</v>
      </c>
      <c r="J2052" s="29" t="s">
        <v>10</v>
      </c>
      <c r="O2052" s="29" t="s">
        <v>11</v>
      </c>
      <c r="T2052" s="29" t="s">
        <v>12</v>
      </c>
      <c r="Y2052" s="29" t="s">
        <v>13</v>
      </c>
      <c r="AD2052" s="29" t="s">
        <v>12</v>
      </c>
      <c r="AI2052" s="29" t="s">
        <v>81</v>
      </c>
    </row>
    <row r="2053" spans="2:46" ht="18.649999999999999" customHeight="1" thickBot="1">
      <c r="B2053" s="28"/>
      <c r="D2053" s="227" t="s">
        <v>70</v>
      </c>
      <c r="E2053" s="228"/>
      <c r="F2053" s="229" t="s">
        <v>71</v>
      </c>
      <c r="G2053" s="230"/>
      <c r="H2053" s="203"/>
      <c r="I2053" s="231" t="s">
        <v>15</v>
      </c>
      <c r="J2053" s="232"/>
      <c r="K2053" s="233" t="s">
        <v>16</v>
      </c>
      <c r="L2053" s="234"/>
      <c r="M2053" s="30"/>
      <c r="N2053" s="231" t="s">
        <v>72</v>
      </c>
      <c r="O2053" s="232"/>
      <c r="P2053" s="233" t="s">
        <v>73</v>
      </c>
      <c r="Q2053" s="234"/>
      <c r="R2053" s="30"/>
      <c r="S2053" s="227" t="s">
        <v>74</v>
      </c>
      <c r="T2053" s="228"/>
      <c r="U2053" s="229" t="s">
        <v>75</v>
      </c>
      <c r="V2053" s="230"/>
      <c r="W2053" s="8"/>
      <c r="X2053" s="231" t="s">
        <v>76</v>
      </c>
      <c r="Y2053" s="232"/>
      <c r="Z2053" s="233" t="s">
        <v>77</v>
      </c>
      <c r="AA2053" s="234"/>
      <c r="AB2053" s="8"/>
      <c r="AC2053" s="231" t="s">
        <v>78</v>
      </c>
      <c r="AD2053" s="232"/>
      <c r="AE2053" s="233" t="s">
        <v>17</v>
      </c>
      <c r="AF2053" s="234"/>
      <c r="AG2053" s="8"/>
      <c r="AH2053" s="231" t="s">
        <v>79</v>
      </c>
      <c r="AI2053" s="232"/>
      <c r="AJ2053" s="233" t="s">
        <v>80</v>
      </c>
      <c r="AK2053" s="234"/>
      <c r="AL2053" s="8"/>
      <c r="AM2053" s="35" t="s">
        <v>82</v>
      </c>
      <c r="AO2053" s="147" t="s">
        <v>83</v>
      </c>
      <c r="AP2053" s="4"/>
      <c r="AQ2053" s="44"/>
      <c r="AR2053" s="44"/>
      <c r="AS2053" s="44"/>
      <c r="AT2053" s="44"/>
    </row>
    <row r="2054" spans="2:46" ht="18.649999999999999" customHeight="1" thickTop="1" thickBot="1">
      <c r="B2054" s="55">
        <v>5.88</v>
      </c>
      <c r="D2054" s="37">
        <v>1</v>
      </c>
      <c r="E2054" s="38">
        <v>0</v>
      </c>
      <c r="F2054" s="39">
        <v>0</v>
      </c>
      <c r="G2054" s="40">
        <f t="shared" ref="G2054" si="6709">-1/($E$8*$B2054)</f>
        <v>-0.10870408163265306</v>
      </c>
      <c r="I2054" s="37">
        <v>1</v>
      </c>
      <c r="J2054" s="41">
        <v>0</v>
      </c>
      <c r="K2054" s="39">
        <v>0</v>
      </c>
      <c r="L2054" s="40">
        <v>0</v>
      </c>
      <c r="N2054" s="37">
        <f t="shared" ref="N2054" si="6710">D2054*I2054+F2054*I2057-E2054*J2054-G2054*J2057</f>
        <v>0.97985521203115755</v>
      </c>
      <c r="O2054" s="41">
        <f t="shared" ref="O2054" si="6711">(D2054*J2054+E2054*I2054+F2054*J2057+G2054*I2057)</f>
        <v>0</v>
      </c>
      <c r="P2054" s="39">
        <f t="shared" ref="P2054" si="6712">D2054*K2054+F2054*K2057-E2054*L2054-G2054*L2057</f>
        <v>0</v>
      </c>
      <c r="Q2054" s="40">
        <f t="shared" ref="Q2054" si="6713">(D2054*L2054+E2054*K2054+F2054*L2057+G2054*K2057)</f>
        <v>-0.10870408163265306</v>
      </c>
      <c r="S2054" s="37">
        <v>1</v>
      </c>
      <c r="T2054" s="38">
        <v>0</v>
      </c>
      <c r="U2054" s="39">
        <v>0</v>
      </c>
      <c r="V2054" s="40">
        <f t="shared" ref="V2054" si="6714">-1/($T$8*$B2054)</f>
        <v>-0.2128877551020408</v>
      </c>
      <c r="X2054" s="37">
        <f t="shared" ref="X2054" si="6715">N2054*S2054+P2054*S2057-O2054*T2054-Q2054*T2057</f>
        <v>0.97985521203115755</v>
      </c>
      <c r="Y2054" s="41">
        <f t="shared" ref="Y2054" si="6716">(N2054*T2054+O2054*S2054+P2054*T2057+Q2054*S2057)</f>
        <v>0</v>
      </c>
      <c r="Z2054" s="39">
        <f t="shared" ref="Z2054" si="6717">N2054*U2054+P2054*U2057-O2054*V2054-Q2054*V2057</f>
        <v>0</v>
      </c>
      <c r="AA2054" s="40">
        <f t="shared" ref="AA2054" si="6718">(N2054*V2054+O2054*U2054+P2054*V2057+Q2054*U2057)</f>
        <v>-0.31730325804700038</v>
      </c>
      <c r="AB2054" s="8"/>
      <c r="AC2054" s="37">
        <v>1</v>
      </c>
      <c r="AD2054" s="38">
        <v>0</v>
      </c>
      <c r="AE2054" s="39">
        <v>0</v>
      </c>
      <c r="AF2054" s="40">
        <v>0</v>
      </c>
      <c r="AH2054" s="37">
        <f>X2054*AC2054+Z2054*AC2057-Y2054*AD2054-AA2054*AD2057</f>
        <v>0.93625569377621298</v>
      </c>
      <c r="AI2054" s="41">
        <f>(X2054*AD2054+Y2054*AC2054+Z2054*AD2057+AA2054*AC2057)</f>
        <v>0</v>
      </c>
      <c r="AJ2054" s="39">
        <f>X2054*AE2054+Z2054*AE2057-Y2054*AF2054-AA2054*AF2057</f>
        <v>0</v>
      </c>
      <c r="AK2054" s="40">
        <f>(X2054*AF2054+Y2054*AE2054+Z2054*AF2057+AA2054*AE2057)</f>
        <v>-0.31730325804700038</v>
      </c>
      <c r="AL2054" s="8"/>
      <c r="AM2054" s="43">
        <f t="shared" ref="AM2054" si="6719">20*LOG((2*$AH$8)/(($AH$8*AH2054+AJ2054+$AH$8*AH2057+AJ2057)^2+($AH$8*AI2054+AK2054+$AH$8*AI2057+AK2057)^2)^0.5)</f>
        <v>-6.4067035514444497E-4</v>
      </c>
      <c r="AO2054" s="148">
        <f t="shared" ref="AO2054" si="6720">((AH2054^2+AI2054^2)/(AH2057^2+AI2057^2))^0.5</f>
        <v>2.9506657863923893</v>
      </c>
      <c r="AP2054" s="4"/>
      <c r="AQ2054" s="44"/>
      <c r="AR2054" s="44"/>
      <c r="AS2054" s="44"/>
      <c r="AT2054" s="44"/>
    </row>
    <row r="2055" spans="2:46" ht="18.649999999999999" customHeight="1" thickBot="1">
      <c r="D2055" s="45"/>
      <c r="G2055" s="46"/>
      <c r="I2055" s="45"/>
      <c r="L2055" s="46"/>
      <c r="N2055" s="45"/>
      <c r="Q2055" s="46"/>
      <c r="S2055" s="45"/>
      <c r="V2055" s="46"/>
      <c r="X2055" s="45"/>
      <c r="AA2055" s="46"/>
      <c r="AC2055" s="45"/>
      <c r="AF2055" s="46"/>
      <c r="AH2055" s="45"/>
      <c r="AK2055" s="46"/>
      <c r="AO2055" s="149"/>
      <c r="AP2055" s="149"/>
      <c r="AQ2055" s="44"/>
      <c r="AR2055" s="44"/>
      <c r="AS2055" s="44"/>
      <c r="AT2055" s="44"/>
    </row>
    <row r="2056" spans="2:46" ht="18.649999999999999" customHeight="1" thickBot="1">
      <c r="D2056" s="227" t="s">
        <v>70</v>
      </c>
      <c r="E2056" s="228"/>
      <c r="F2056" s="229" t="s">
        <v>71</v>
      </c>
      <c r="G2056" s="230"/>
      <c r="H2056" s="203"/>
      <c r="I2056" s="231" t="s">
        <v>15</v>
      </c>
      <c r="J2056" s="232"/>
      <c r="K2056" s="233" t="s">
        <v>16</v>
      </c>
      <c r="L2056" s="234"/>
      <c r="M2056" s="30"/>
      <c r="N2056" s="231" t="s">
        <v>72</v>
      </c>
      <c r="O2056" s="232"/>
      <c r="P2056" s="233" t="s">
        <v>73</v>
      </c>
      <c r="Q2056" s="234"/>
      <c r="R2056" s="30"/>
      <c r="S2056" s="227" t="s">
        <v>74</v>
      </c>
      <c r="T2056" s="228"/>
      <c r="U2056" s="229" t="s">
        <v>75</v>
      </c>
      <c r="V2056" s="230"/>
      <c r="W2056" s="8"/>
      <c r="X2056" s="231" t="s">
        <v>76</v>
      </c>
      <c r="Y2056" s="232"/>
      <c r="Z2056" s="233" t="s">
        <v>77</v>
      </c>
      <c r="AA2056" s="234"/>
      <c r="AB2056" s="8"/>
      <c r="AC2056" s="231" t="s">
        <v>78</v>
      </c>
      <c r="AD2056" s="232"/>
      <c r="AE2056" s="233" t="s">
        <v>17</v>
      </c>
      <c r="AF2056" s="234"/>
      <c r="AG2056" s="8"/>
      <c r="AH2056" s="231" t="s">
        <v>79</v>
      </c>
      <c r="AI2056" s="232"/>
      <c r="AJ2056" s="233" t="s">
        <v>80</v>
      </c>
      <c r="AK2056" s="234"/>
      <c r="AL2056" s="8"/>
      <c r="AM2056" s="52" t="s">
        <v>84</v>
      </c>
      <c r="AO2056" s="150" t="s">
        <v>85</v>
      </c>
      <c r="AP2056" s="149"/>
      <c r="AQ2056" s="44"/>
      <c r="AR2056" s="44"/>
      <c r="AS2056" s="44"/>
      <c r="AT2056" s="44"/>
    </row>
    <row r="2057" spans="2:46" ht="18.649999999999999" customHeight="1" thickTop="1" thickBot="1">
      <c r="D2057" s="37">
        <v>0</v>
      </c>
      <c r="E2057" s="41">
        <v>0</v>
      </c>
      <c r="F2057" s="39">
        <v>1</v>
      </c>
      <c r="G2057" s="40">
        <v>0</v>
      </c>
      <c r="I2057" s="37">
        <v>0</v>
      </c>
      <c r="J2057" s="41">
        <f t="shared" ref="J2057" si="6721">IF(0=(1-$J$8*$K$8*$B2054^2),10^14,$B2054*$K$8/(1-$J$8*$K$8*$B2054^2))</f>
        <v>-0.1853176777383421</v>
      </c>
      <c r="K2057" s="39">
        <v>1</v>
      </c>
      <c r="L2057" s="40">
        <v>0</v>
      </c>
      <c r="N2057" s="37">
        <f t="shared" ref="N2057" si="6722">D2057*I2054+F2057*I2057-E2057*J2054-G2057*J2057</f>
        <v>0</v>
      </c>
      <c r="O2057" s="41">
        <f t="shared" ref="O2057" si="6723">(D2057*J2054+E2057*I2054+F2057*J2057+G2057*I2057)</f>
        <v>-0.1853176777383421</v>
      </c>
      <c r="P2057" s="39">
        <f t="shared" ref="P2057" si="6724">D2057*K2054+F2057*K2057-E2057*L2054-G2057*L2057</f>
        <v>1</v>
      </c>
      <c r="Q2057" s="40">
        <f t="shared" ref="Q2057" si="6725">(D2057*L2054+E2057*K2054+F2057*L2057+G2057*K2057)</f>
        <v>0</v>
      </c>
      <c r="S2057" s="37">
        <v>0</v>
      </c>
      <c r="T2057" s="41">
        <v>0</v>
      </c>
      <c r="U2057" s="39">
        <v>1</v>
      </c>
      <c r="V2057" s="40">
        <v>0</v>
      </c>
      <c r="X2057" s="37">
        <f t="shared" ref="X2057" si="6726">N2057*S2054+P2057*S2057-O2057*T2054-Q2057*T2057</f>
        <v>0</v>
      </c>
      <c r="Y2057" s="41">
        <f t="shared" ref="Y2057" si="6727">(N2057*T2054+O2057*S2054+P2057*T2057+Q2057*S2057)</f>
        <v>-0.1853176777383421</v>
      </c>
      <c r="Z2057" s="39">
        <f t="shared" ref="Z2057" si="6728">N2057*U2054+P2057*U2057-O2057*V2054-Q2057*V2057</f>
        <v>0.96054813560556096</v>
      </c>
      <c r="AA2057" s="40">
        <f t="shared" ref="AA2057" si="6729">(N2057*V2054+O2057*U2054+P2057*V2057+Q2057*U2057)</f>
        <v>0</v>
      </c>
      <c r="AB2057" s="8"/>
      <c r="AC2057" s="37">
        <v>0</v>
      </c>
      <c r="AD2057" s="40">
        <f>-1/($AD$8*$B2054)</f>
        <v>-0.137406462585034</v>
      </c>
      <c r="AE2057" s="39">
        <v>1</v>
      </c>
      <c r="AF2057" s="40">
        <v>0</v>
      </c>
      <c r="AH2057" s="37">
        <f>X2057*AC2054+Z2057*AC2057-Y2057*AD2054-AA2057*AD2057</f>
        <v>0</v>
      </c>
      <c r="AI2057" s="41">
        <f>(X2057*AD2054+Y2057*AC2054+Z2057*AD2057+AA2057*AC2057)</f>
        <v>-0.31730319919455174</v>
      </c>
      <c r="AJ2057" s="39">
        <f>X2057*AE2054+Z2057*AE2057-Y2057*AF2054-AA2057*AF2057</f>
        <v>0.96054813560556096</v>
      </c>
      <c r="AK2057" s="40">
        <f>(X2057*AF2054+Y2057*AE2054+Z2057*AF2057+AA2057*AE2057)</f>
        <v>0</v>
      </c>
      <c r="AL2057" s="8"/>
      <c r="AM2057" s="54">
        <f t="shared" ref="AM2057" si="6730">(180/PI())*ATAN(-1*(($AH2045*AI2054+AK2054+$AH$8*AI2057+AK2057)/($AH$8*AH2054+AJ2054+$AH$8*AH2057+AJ2057)))</f>
        <v>18.498499757618752</v>
      </c>
      <c r="AO2057" s="151">
        <f t="shared" ref="AO2057" si="6731">20*LOG(((($AH$8*AH2054+AJ2054-$AH$8*AH2057-AJ2057)^2+($AH$8*AI2054+AK2054-$AH$8*AI2057-AK2057)^2)/(($AH$8*AH2054+AJ2054+$AH$8*AH2057+AJ2057)^2+($AH$8*AI2054+AK2054+$AH$8*AI2057+AK2057)^2))^0.5)</f>
        <v>-38.311817154767731</v>
      </c>
      <c r="AP2057" s="149"/>
      <c r="AQ2057" s="44"/>
      <c r="AR2057" s="44"/>
      <c r="AS2057" s="44"/>
      <c r="AT2057" s="44"/>
    </row>
    <row r="2058" spans="2:46" ht="18.649999999999999" customHeight="1">
      <c r="AO2058" s="48"/>
    </row>
    <row r="2059" spans="2:46" ht="18.649999999999999" customHeight="1" thickBot="1">
      <c r="E2059" s="29" t="s">
        <v>9</v>
      </c>
      <c r="J2059" s="29" t="s">
        <v>10</v>
      </c>
      <c r="O2059" s="29" t="s">
        <v>11</v>
      </c>
      <c r="T2059" s="29" t="s">
        <v>12</v>
      </c>
      <c r="Y2059" s="29" t="s">
        <v>13</v>
      </c>
      <c r="AD2059" s="29" t="s">
        <v>12</v>
      </c>
      <c r="AI2059" s="29" t="s">
        <v>81</v>
      </c>
    </row>
    <row r="2060" spans="2:46" ht="18.649999999999999" customHeight="1" thickBot="1">
      <c r="B2060" s="28"/>
      <c r="D2060" s="227" t="s">
        <v>70</v>
      </c>
      <c r="E2060" s="228"/>
      <c r="F2060" s="229" t="s">
        <v>71</v>
      </c>
      <c r="G2060" s="230"/>
      <c r="H2060" s="203"/>
      <c r="I2060" s="231" t="s">
        <v>15</v>
      </c>
      <c r="J2060" s="232"/>
      <c r="K2060" s="233" t="s">
        <v>16</v>
      </c>
      <c r="L2060" s="234"/>
      <c r="M2060" s="30"/>
      <c r="N2060" s="231" t="s">
        <v>72</v>
      </c>
      <c r="O2060" s="232"/>
      <c r="P2060" s="233" t="s">
        <v>73</v>
      </c>
      <c r="Q2060" s="234"/>
      <c r="R2060" s="30"/>
      <c r="S2060" s="227" t="s">
        <v>74</v>
      </c>
      <c r="T2060" s="228"/>
      <c r="U2060" s="229" t="s">
        <v>75</v>
      </c>
      <c r="V2060" s="230"/>
      <c r="W2060" s="8"/>
      <c r="X2060" s="231" t="s">
        <v>76</v>
      </c>
      <c r="Y2060" s="232"/>
      <c r="Z2060" s="233" t="s">
        <v>77</v>
      </c>
      <c r="AA2060" s="234"/>
      <c r="AB2060" s="8"/>
      <c r="AC2060" s="231" t="s">
        <v>78</v>
      </c>
      <c r="AD2060" s="232"/>
      <c r="AE2060" s="233" t="s">
        <v>17</v>
      </c>
      <c r="AF2060" s="234"/>
      <c r="AG2060" s="8"/>
      <c r="AH2060" s="231" t="s">
        <v>79</v>
      </c>
      <c r="AI2060" s="232"/>
      <c r="AJ2060" s="233" t="s">
        <v>80</v>
      </c>
      <c r="AK2060" s="234"/>
      <c r="AL2060" s="8"/>
      <c r="AM2060" s="35" t="s">
        <v>82</v>
      </c>
      <c r="AO2060" s="147" t="s">
        <v>83</v>
      </c>
      <c r="AP2060" s="4"/>
      <c r="AQ2060" s="44"/>
      <c r="AR2060" s="44"/>
      <c r="AS2060" s="44"/>
      <c r="AT2060" s="44"/>
    </row>
    <row r="2061" spans="2:46" ht="18.649999999999999" customHeight="1" thickTop="1" thickBot="1">
      <c r="B2061" s="55">
        <v>5.9</v>
      </c>
      <c r="D2061" s="37">
        <v>1</v>
      </c>
      <c r="E2061" s="38">
        <v>0</v>
      </c>
      <c r="F2061" s="39">
        <v>0</v>
      </c>
      <c r="G2061" s="40">
        <f t="shared" ref="G2061" si="6732">-1/($E$8*$B2061)</f>
        <v>-0.10833559322033898</v>
      </c>
      <c r="I2061" s="37">
        <v>1</v>
      </c>
      <c r="J2061" s="41">
        <v>0</v>
      </c>
      <c r="K2061" s="39">
        <v>0</v>
      </c>
      <c r="L2061" s="40">
        <v>0</v>
      </c>
      <c r="N2061" s="37">
        <f t="shared" ref="N2061" si="6733">D2061*I2061+F2061*I2064-E2061*J2061-G2061*J2064</f>
        <v>0.97999238786295184</v>
      </c>
      <c r="O2061" s="41">
        <f t="shared" ref="O2061" si="6734">(D2061*J2061+E2061*I2061+F2061*J2064+G2061*I2064)</f>
        <v>0</v>
      </c>
      <c r="P2061" s="39">
        <f t="shared" ref="P2061" si="6735">D2061*K2061+F2061*K2064-E2061*L2061-G2061*L2064</f>
        <v>0</v>
      </c>
      <c r="Q2061" s="40">
        <f t="shared" ref="Q2061" si="6736">(D2061*L2061+E2061*K2061+F2061*L2064+G2061*K2064)</f>
        <v>-0.10833559322033898</v>
      </c>
      <c r="S2061" s="37">
        <v>1</v>
      </c>
      <c r="T2061" s="38">
        <v>0</v>
      </c>
      <c r="U2061" s="39">
        <v>0</v>
      </c>
      <c r="V2061" s="40">
        <f t="shared" ref="V2061" si="6737">-1/($T$8*$B2061)</f>
        <v>-0.2121661016949152</v>
      </c>
      <c r="X2061" s="37">
        <f t="shared" ref="X2061" si="6738">N2061*S2061+P2061*S2064-O2061*T2061-Q2061*T2064</f>
        <v>0.97999238786295184</v>
      </c>
      <c r="Y2061" s="41">
        <f t="shared" ref="Y2061" si="6739">(N2061*T2061+O2061*S2061+P2061*T2064+Q2061*S2064)</f>
        <v>0</v>
      </c>
      <c r="Z2061" s="39">
        <f t="shared" ref="Z2061" si="6740">N2061*U2061+P2061*U2064-O2061*V2061-Q2061*V2064</f>
        <v>0</v>
      </c>
      <c r="AA2061" s="40">
        <f t="shared" ref="AA2061" si="6741">(N2061*V2061+O2061*U2061+P2061*V2064+Q2061*U2064)</f>
        <v>-0.31625675784391283</v>
      </c>
      <c r="AB2061" s="8"/>
      <c r="AC2061" s="37">
        <v>1</v>
      </c>
      <c r="AD2061" s="38">
        <v>0</v>
      </c>
      <c r="AE2061" s="39">
        <v>0</v>
      </c>
      <c r="AF2061" s="40">
        <v>0</v>
      </c>
      <c r="AH2061" s="37">
        <f>X2061*AC2061+Z2061*AC2064-Y2061*AD2061-AA2061*AD2064</f>
        <v>0.93668397303244522</v>
      </c>
      <c r="AI2061" s="41">
        <f>(X2061*AD2061+Y2061*AC2061+Z2061*AD2064+AA2061*AC2064)</f>
        <v>0</v>
      </c>
      <c r="AJ2061" s="39">
        <f>X2061*AE2061+Z2061*AE2064-Y2061*AF2061-AA2061*AF2064</f>
        <v>0</v>
      </c>
      <c r="AK2061" s="40">
        <f>(X2061*AF2061+Y2061*AE2061+Z2061*AF2064+AA2061*AE2064)</f>
        <v>-0.31625675784391283</v>
      </c>
      <c r="AL2061" s="8"/>
      <c r="AM2061" s="43">
        <f t="shared" ref="AM2061" si="6742">20*LOG((2*$AH$8)/(($AH$8*AH2061+AJ2061+$AH$8*AH2064+AJ2064)^2+($AH$8*AI2061+AK2061+$AH$8*AI2064+AK2064)^2)^0.5)</f>
        <v>-6.3227860637718545E-4</v>
      </c>
      <c r="AO2061" s="148">
        <f t="shared" ref="AO2061" si="6743">((AH2061^2+AI2061^2)/(AH2064^2+AI2064^2))^0.5</f>
        <v>2.9617838112068693</v>
      </c>
      <c r="AP2061" s="4"/>
      <c r="AQ2061" s="44"/>
      <c r="AR2061" s="44"/>
      <c r="AS2061" s="44"/>
      <c r="AT2061" s="44"/>
    </row>
    <row r="2062" spans="2:46" ht="18.649999999999999" customHeight="1" thickBot="1">
      <c r="D2062" s="45"/>
      <c r="G2062" s="46"/>
      <c r="I2062" s="45"/>
      <c r="L2062" s="46"/>
      <c r="N2062" s="45"/>
      <c r="Q2062" s="46"/>
      <c r="S2062" s="45"/>
      <c r="V2062" s="46"/>
      <c r="X2062" s="45"/>
      <c r="AA2062" s="46"/>
      <c r="AC2062" s="45"/>
      <c r="AF2062" s="46"/>
      <c r="AH2062" s="45"/>
      <c r="AK2062" s="46"/>
      <c r="AO2062" s="149"/>
      <c r="AP2062" s="149"/>
      <c r="AQ2062" s="44"/>
      <c r="AR2062" s="44"/>
      <c r="AS2062" s="44"/>
      <c r="AT2062" s="44"/>
    </row>
    <row r="2063" spans="2:46" ht="18.649999999999999" customHeight="1" thickBot="1">
      <c r="D2063" s="227" t="s">
        <v>70</v>
      </c>
      <c r="E2063" s="228"/>
      <c r="F2063" s="229" t="s">
        <v>71</v>
      </c>
      <c r="G2063" s="230"/>
      <c r="H2063" s="203"/>
      <c r="I2063" s="231" t="s">
        <v>15</v>
      </c>
      <c r="J2063" s="232"/>
      <c r="K2063" s="233" t="s">
        <v>16</v>
      </c>
      <c r="L2063" s="234"/>
      <c r="M2063" s="30"/>
      <c r="N2063" s="231" t="s">
        <v>72</v>
      </c>
      <c r="O2063" s="232"/>
      <c r="P2063" s="233" t="s">
        <v>73</v>
      </c>
      <c r="Q2063" s="234"/>
      <c r="R2063" s="30"/>
      <c r="S2063" s="227" t="s">
        <v>74</v>
      </c>
      <c r="T2063" s="228"/>
      <c r="U2063" s="229" t="s">
        <v>75</v>
      </c>
      <c r="V2063" s="230"/>
      <c r="W2063" s="8"/>
      <c r="X2063" s="231" t="s">
        <v>76</v>
      </c>
      <c r="Y2063" s="232"/>
      <c r="Z2063" s="233" t="s">
        <v>77</v>
      </c>
      <c r="AA2063" s="234"/>
      <c r="AB2063" s="8"/>
      <c r="AC2063" s="231" t="s">
        <v>78</v>
      </c>
      <c r="AD2063" s="232"/>
      <c r="AE2063" s="233" t="s">
        <v>17</v>
      </c>
      <c r="AF2063" s="234"/>
      <c r="AG2063" s="8"/>
      <c r="AH2063" s="231" t="s">
        <v>79</v>
      </c>
      <c r="AI2063" s="232"/>
      <c r="AJ2063" s="233" t="s">
        <v>80</v>
      </c>
      <c r="AK2063" s="234"/>
      <c r="AL2063" s="8"/>
      <c r="AM2063" s="52" t="s">
        <v>84</v>
      </c>
      <c r="AO2063" s="150" t="s">
        <v>85</v>
      </c>
      <c r="AP2063" s="149"/>
      <c r="AQ2063" s="44"/>
      <c r="AR2063" s="44"/>
      <c r="AS2063" s="44"/>
      <c r="AT2063" s="44"/>
    </row>
    <row r="2064" spans="2:46" ht="18.649999999999999" customHeight="1" thickTop="1" thickBot="1">
      <c r="D2064" s="37">
        <v>0</v>
      </c>
      <c r="E2064" s="41">
        <v>0</v>
      </c>
      <c r="F2064" s="39">
        <v>1</v>
      </c>
      <c r="G2064" s="40">
        <v>0</v>
      </c>
      <c r="I2064" s="37">
        <v>0</v>
      </c>
      <c r="J2064" s="41">
        <f t="shared" ref="J2064" si="6744">IF(0=(1-$J$8*$K$8*$B2061^2),10^14,$B2061*$K$8/(1-$J$8*$K$8*$B2061^2))</f>
        <v>-0.18468179794202619</v>
      </c>
      <c r="K2064" s="39">
        <v>1</v>
      </c>
      <c r="L2064" s="40">
        <v>0</v>
      </c>
      <c r="N2064" s="37">
        <f t="shared" ref="N2064" si="6745">D2064*I2061+F2064*I2064-E2064*J2061-G2064*J2064</f>
        <v>0</v>
      </c>
      <c r="O2064" s="41">
        <f t="shared" ref="O2064" si="6746">(D2064*J2061+E2064*I2061+F2064*J2064+G2064*I2064)</f>
        <v>-0.18468179794202619</v>
      </c>
      <c r="P2064" s="39">
        <f t="shared" ref="P2064" si="6747">D2064*K2061+F2064*K2064-E2064*L2061-G2064*L2064</f>
        <v>1</v>
      </c>
      <c r="Q2064" s="40">
        <f t="shared" ref="Q2064" si="6748">(D2064*L2061+E2064*K2061+F2064*L2064+G2064*K2064)</f>
        <v>0</v>
      </c>
      <c r="S2064" s="37">
        <v>0</v>
      </c>
      <c r="T2064" s="41">
        <v>0</v>
      </c>
      <c r="U2064" s="39">
        <v>1</v>
      </c>
      <c r="V2064" s="40">
        <v>0</v>
      </c>
      <c r="X2064" s="37">
        <f t="shared" ref="X2064" si="6749">N2064*S2061+P2064*S2064-O2064*T2061-Q2064*T2064</f>
        <v>0</v>
      </c>
      <c r="Y2064" s="41">
        <f t="shared" ref="Y2064" si="6750">(N2064*T2061+O2064*S2061+P2064*T2064+Q2064*S2064)</f>
        <v>-0.18468179794202619</v>
      </c>
      <c r="Z2064" s="39">
        <f t="shared" ref="Z2064" si="6751">N2064*U2061+P2064*U2064-O2064*V2061-Q2064*V2064</f>
        <v>0.9608167828766323</v>
      </c>
      <c r="AA2064" s="40">
        <f t="shared" ref="AA2064" si="6752">(N2064*V2061+O2064*U2061+P2064*V2064+Q2064*U2064)</f>
        <v>0</v>
      </c>
      <c r="AB2064" s="8"/>
      <c r="AC2064" s="37">
        <v>0</v>
      </c>
      <c r="AD2064" s="40">
        <f>-1/($AD$8*$B2061)</f>
        <v>-0.13694067796610168</v>
      </c>
      <c r="AE2064" s="39">
        <v>1</v>
      </c>
      <c r="AF2064" s="40">
        <v>0</v>
      </c>
      <c r="AH2064" s="37">
        <f>X2064*AC2061+Z2064*AC2064-Y2064*AD2061-AA2064*AD2064</f>
        <v>0</v>
      </c>
      <c r="AI2064" s="41">
        <f>(X2064*AD2061+Y2064*AC2061+Z2064*AD2064+AA2064*AC2064)</f>
        <v>-0.31625669959036096</v>
      </c>
      <c r="AJ2064" s="39">
        <f>X2064*AE2061+Z2064*AE2064-Y2064*AF2061-AA2064*AF2064</f>
        <v>0.9608167828766323</v>
      </c>
      <c r="AK2064" s="40">
        <f>(X2064*AF2061+Y2064*AE2061+Z2064*AF2064+AA2064*AE2064)</f>
        <v>0</v>
      </c>
      <c r="AL2064" s="8"/>
      <c r="AM2064" s="54">
        <f t="shared" ref="AM2064" si="6753">(180/PI())*ATAN(-1*(($AH2052*AI2061+AK2061+$AH$8*AI2064+AK2064)/($AH$8*AH2061+AJ2061+$AH$8*AH2064+AJ2064)))</f>
        <v>18.435307691936675</v>
      </c>
      <c r="AO2064" s="151">
        <f t="shared" ref="AO2064" si="6754">20*LOG(((($AH$8*AH2061+AJ2061-$AH$8*AH2064-AJ2064)^2+($AH$8*AI2061+AK2061-$AH$8*AI2064-AK2064)^2)/(($AH$8*AH2061+AJ2061+$AH$8*AH2064+AJ2064)^2+($AH$8*AI2061+AK2061+$AH$8*AI2064+AK2064)^2))^0.5)</f>
        <v>-38.369074374670141</v>
      </c>
      <c r="AP2064" s="149"/>
      <c r="AQ2064" s="44"/>
      <c r="AR2064" s="44"/>
      <c r="AS2064" s="44"/>
      <c r="AT2064" s="44"/>
    </row>
    <row r="2065" spans="2:46" ht="18.649999999999999" customHeight="1">
      <c r="AO2065" s="48"/>
    </row>
    <row r="2066" spans="2:46" ht="18.649999999999999" customHeight="1" thickBot="1">
      <c r="E2066" s="29" t="s">
        <v>9</v>
      </c>
      <c r="J2066" s="29" t="s">
        <v>10</v>
      </c>
      <c r="O2066" s="29" t="s">
        <v>11</v>
      </c>
      <c r="T2066" s="29" t="s">
        <v>12</v>
      </c>
      <c r="Y2066" s="29" t="s">
        <v>13</v>
      </c>
      <c r="AD2066" s="29" t="s">
        <v>12</v>
      </c>
      <c r="AI2066" s="29" t="s">
        <v>81</v>
      </c>
    </row>
    <row r="2067" spans="2:46" ht="18.649999999999999" customHeight="1" thickBot="1">
      <c r="B2067" s="28"/>
      <c r="D2067" s="227" t="s">
        <v>70</v>
      </c>
      <c r="E2067" s="228"/>
      <c r="F2067" s="229" t="s">
        <v>71</v>
      </c>
      <c r="G2067" s="230"/>
      <c r="H2067" s="203"/>
      <c r="I2067" s="231" t="s">
        <v>15</v>
      </c>
      <c r="J2067" s="232"/>
      <c r="K2067" s="233" t="s">
        <v>16</v>
      </c>
      <c r="L2067" s="234"/>
      <c r="M2067" s="30"/>
      <c r="N2067" s="231" t="s">
        <v>72</v>
      </c>
      <c r="O2067" s="232"/>
      <c r="P2067" s="233" t="s">
        <v>73</v>
      </c>
      <c r="Q2067" s="234"/>
      <c r="R2067" s="30"/>
      <c r="S2067" s="227" t="s">
        <v>74</v>
      </c>
      <c r="T2067" s="228"/>
      <c r="U2067" s="229" t="s">
        <v>75</v>
      </c>
      <c r="V2067" s="230"/>
      <c r="W2067" s="8"/>
      <c r="X2067" s="231" t="s">
        <v>76</v>
      </c>
      <c r="Y2067" s="232"/>
      <c r="Z2067" s="233" t="s">
        <v>77</v>
      </c>
      <c r="AA2067" s="234"/>
      <c r="AB2067" s="8"/>
      <c r="AC2067" s="231" t="s">
        <v>78</v>
      </c>
      <c r="AD2067" s="232"/>
      <c r="AE2067" s="233" t="s">
        <v>17</v>
      </c>
      <c r="AF2067" s="234"/>
      <c r="AG2067" s="8"/>
      <c r="AH2067" s="231" t="s">
        <v>79</v>
      </c>
      <c r="AI2067" s="232"/>
      <c r="AJ2067" s="233" t="s">
        <v>80</v>
      </c>
      <c r="AK2067" s="234"/>
      <c r="AL2067" s="8"/>
      <c r="AM2067" s="35" t="s">
        <v>82</v>
      </c>
      <c r="AO2067" s="147" t="s">
        <v>83</v>
      </c>
      <c r="AP2067" s="4"/>
      <c r="AQ2067" s="44"/>
      <c r="AR2067" s="44"/>
      <c r="AS2067" s="44"/>
      <c r="AT2067" s="44"/>
    </row>
    <row r="2068" spans="2:46" ht="18.649999999999999" customHeight="1" thickTop="1" thickBot="1">
      <c r="B2068" s="55">
        <v>5.92</v>
      </c>
      <c r="D2068" s="37">
        <v>1</v>
      </c>
      <c r="E2068" s="38">
        <v>0</v>
      </c>
      <c r="F2068" s="39">
        <v>0</v>
      </c>
      <c r="G2068" s="40">
        <f t="shared" ref="G2068" si="6755">-1/($E$8*$B2068)</f>
        <v>-0.10796959459459457</v>
      </c>
      <c r="I2068" s="37">
        <v>1</v>
      </c>
      <c r="J2068" s="41">
        <v>0</v>
      </c>
      <c r="K2068" s="39">
        <v>0</v>
      </c>
      <c r="L2068" s="40">
        <v>0</v>
      </c>
      <c r="N2068" s="37">
        <f t="shared" ref="N2068" si="6756">D2068*I2068+F2068*I2071-E2068*J2068-G2068*J2071</f>
        <v>0.98012816450727025</v>
      </c>
      <c r="O2068" s="41">
        <f t="shared" ref="O2068" si="6757">(D2068*J2068+E2068*I2068+F2068*J2071+G2068*I2071)</f>
        <v>0</v>
      </c>
      <c r="P2068" s="39">
        <f t="shared" ref="P2068" si="6758">D2068*K2068+F2068*K2071-E2068*L2068-G2068*L2071</f>
        <v>0</v>
      </c>
      <c r="Q2068" s="40">
        <f t="shared" ref="Q2068" si="6759">(D2068*L2068+E2068*K2068+F2068*L2071+G2068*K2071)</f>
        <v>-0.10796959459459457</v>
      </c>
      <c r="S2068" s="37">
        <v>1</v>
      </c>
      <c r="T2068" s="38">
        <v>0</v>
      </c>
      <c r="U2068" s="39">
        <v>0</v>
      </c>
      <c r="V2068" s="40">
        <f t="shared" ref="V2068" si="6760">-1/($T$8*$B2068)</f>
        <v>-0.21144932432432431</v>
      </c>
      <c r="X2068" s="37">
        <f t="shared" ref="X2068" si="6761">N2068*S2068+P2068*S2071-O2068*T2068-Q2068*T2071</f>
        <v>0.98012816450727025</v>
      </c>
      <c r="Y2068" s="41">
        <f t="shared" ref="Y2068" si="6762">(N2068*T2068+O2068*S2068+P2068*T2071+Q2068*S2071)</f>
        <v>0</v>
      </c>
      <c r="Z2068" s="39">
        <f t="shared" ref="Z2068" si="6763">N2068*U2068+P2068*U2071-O2068*V2068-Q2068*V2071</f>
        <v>0</v>
      </c>
      <c r="AA2068" s="40">
        <f t="shared" ref="AA2068" si="6764">(N2068*V2068+O2068*U2068+P2068*V2071+Q2068*U2071)</f>
        <v>-0.31521703273089707</v>
      </c>
      <c r="AB2068" s="8"/>
      <c r="AC2068" s="37">
        <v>1</v>
      </c>
      <c r="AD2068" s="38">
        <v>0</v>
      </c>
      <c r="AE2068" s="39">
        <v>0</v>
      </c>
      <c r="AF2068" s="40">
        <v>0</v>
      </c>
      <c r="AH2068" s="37">
        <f>X2068*AC2068+Z2068*AC2071-Y2068*AD2068-AA2068*AD2071</f>
        <v>0.93710796153515397</v>
      </c>
      <c r="AI2068" s="41">
        <f>(X2068*AD2068+Y2068*AC2068+Z2068*AD2071+AA2068*AC2071)</f>
        <v>0</v>
      </c>
      <c r="AJ2068" s="39">
        <f>X2068*AE2068+Z2068*AE2071-Y2068*AF2068-AA2068*AF2071</f>
        <v>0</v>
      </c>
      <c r="AK2068" s="40">
        <f>(X2068*AF2068+Y2068*AE2068+Z2068*AF2071+AA2068*AE2071)</f>
        <v>-0.31521703273089707</v>
      </c>
      <c r="AL2068" s="8"/>
      <c r="AM2068" s="43">
        <f t="shared" ref="AM2068" si="6765">20*LOG((2*$AH$8)/(($AH$8*AH2068+AJ2068+$AH$8*AH2071+AJ2071)^2+($AH$8*AI2068+AK2068+$AH$8*AI2071+AK2071)^2)^0.5)</f>
        <v>-6.2402287653229868E-4</v>
      </c>
      <c r="AO2068" s="148">
        <f t="shared" ref="AO2068" si="6766">((AH2068^2+AI2068^2)/(AH2071^2+AI2071^2))^0.5</f>
        <v>2.9728981484344068</v>
      </c>
      <c r="AP2068" s="4"/>
      <c r="AQ2068" s="44"/>
      <c r="AR2068" s="44"/>
      <c r="AS2068" s="44"/>
      <c r="AT2068" s="44"/>
    </row>
    <row r="2069" spans="2:46" ht="18.649999999999999" customHeight="1" thickBot="1">
      <c r="D2069" s="45"/>
      <c r="G2069" s="46"/>
      <c r="I2069" s="45"/>
      <c r="L2069" s="46"/>
      <c r="N2069" s="45"/>
      <c r="Q2069" s="46"/>
      <c r="S2069" s="45"/>
      <c r="V2069" s="46"/>
      <c r="X2069" s="45"/>
      <c r="AA2069" s="46"/>
      <c r="AC2069" s="45"/>
      <c r="AF2069" s="46"/>
      <c r="AH2069" s="45"/>
      <c r="AK2069" s="46"/>
      <c r="AO2069" s="149"/>
      <c r="AP2069" s="149"/>
      <c r="AQ2069" s="44"/>
      <c r="AR2069" s="44"/>
      <c r="AS2069" s="44"/>
      <c r="AT2069" s="44"/>
    </row>
    <row r="2070" spans="2:46" ht="18.649999999999999" customHeight="1" thickBot="1">
      <c r="D2070" s="227" t="s">
        <v>70</v>
      </c>
      <c r="E2070" s="228"/>
      <c r="F2070" s="229" t="s">
        <v>71</v>
      </c>
      <c r="G2070" s="230"/>
      <c r="H2070" s="203"/>
      <c r="I2070" s="231" t="s">
        <v>15</v>
      </c>
      <c r="J2070" s="232"/>
      <c r="K2070" s="233" t="s">
        <v>16</v>
      </c>
      <c r="L2070" s="234"/>
      <c r="M2070" s="30"/>
      <c r="N2070" s="231" t="s">
        <v>72</v>
      </c>
      <c r="O2070" s="232"/>
      <c r="P2070" s="233" t="s">
        <v>73</v>
      </c>
      <c r="Q2070" s="234"/>
      <c r="R2070" s="30"/>
      <c r="S2070" s="227" t="s">
        <v>74</v>
      </c>
      <c r="T2070" s="228"/>
      <c r="U2070" s="229" t="s">
        <v>75</v>
      </c>
      <c r="V2070" s="230"/>
      <c r="W2070" s="8"/>
      <c r="X2070" s="231" t="s">
        <v>76</v>
      </c>
      <c r="Y2070" s="232"/>
      <c r="Z2070" s="233" t="s">
        <v>77</v>
      </c>
      <c r="AA2070" s="234"/>
      <c r="AB2070" s="8"/>
      <c r="AC2070" s="231" t="s">
        <v>78</v>
      </c>
      <c r="AD2070" s="232"/>
      <c r="AE2070" s="233" t="s">
        <v>17</v>
      </c>
      <c r="AF2070" s="234"/>
      <c r="AG2070" s="8"/>
      <c r="AH2070" s="231" t="s">
        <v>79</v>
      </c>
      <c r="AI2070" s="232"/>
      <c r="AJ2070" s="233" t="s">
        <v>80</v>
      </c>
      <c r="AK2070" s="234"/>
      <c r="AL2070" s="8"/>
      <c r="AM2070" s="52" t="s">
        <v>84</v>
      </c>
      <c r="AO2070" s="150" t="s">
        <v>85</v>
      </c>
      <c r="AP2070" s="149"/>
      <c r="AQ2070" s="44"/>
      <c r="AR2070" s="44"/>
      <c r="AS2070" s="44"/>
      <c r="AT2070" s="44"/>
    </row>
    <row r="2071" spans="2:46" ht="18.649999999999999" customHeight="1" thickTop="1" thickBot="1">
      <c r="D2071" s="37">
        <v>0</v>
      </c>
      <c r="E2071" s="41">
        <v>0</v>
      </c>
      <c r="F2071" s="39">
        <v>1</v>
      </c>
      <c r="G2071" s="40">
        <v>0</v>
      </c>
      <c r="I2071" s="37">
        <v>0</v>
      </c>
      <c r="J2071" s="41">
        <f t="shared" ref="J2071" si="6767">IF(0=(1-$J$8*$K$8*$B2068^2),10^14,$B2068*$K$8/(1-$J$8*$K$8*$B2068^2))</f>
        <v>-0.18405029274533038</v>
      </c>
      <c r="K2071" s="39">
        <v>1</v>
      </c>
      <c r="L2071" s="40">
        <v>0</v>
      </c>
      <c r="N2071" s="37">
        <f t="shared" ref="N2071" si="6768">D2071*I2068+F2071*I2071-E2071*J2068-G2071*J2071</f>
        <v>0</v>
      </c>
      <c r="O2071" s="41">
        <f t="shared" ref="O2071" si="6769">(D2071*J2068+E2071*I2068+F2071*J2071+G2071*I2071)</f>
        <v>-0.18405029274533038</v>
      </c>
      <c r="P2071" s="39">
        <f t="shared" ref="P2071" si="6770">D2071*K2068+F2071*K2071-E2071*L2068-G2071*L2071</f>
        <v>1</v>
      </c>
      <c r="Q2071" s="40">
        <f t="shared" ref="Q2071" si="6771">(D2071*L2068+E2071*K2068+F2071*L2071+G2071*K2071)</f>
        <v>0</v>
      </c>
      <c r="S2071" s="37">
        <v>0</v>
      </c>
      <c r="T2071" s="41">
        <v>0</v>
      </c>
      <c r="U2071" s="39">
        <v>1</v>
      </c>
      <c r="V2071" s="40">
        <v>0</v>
      </c>
      <c r="X2071" s="37">
        <f t="shared" ref="X2071" si="6772">N2071*S2068+P2071*S2071-O2071*T2068-Q2071*T2071</f>
        <v>0</v>
      </c>
      <c r="Y2071" s="41">
        <f t="shared" ref="Y2071" si="6773">(N2071*T2068+O2071*S2068+P2071*T2071+Q2071*S2071)</f>
        <v>-0.18405029274533038</v>
      </c>
      <c r="Z2071" s="39">
        <f t="shared" ref="Z2071" si="6774">N2071*U2068+P2071*U2071-O2071*V2068-Q2071*V2071</f>
        <v>0.96108268995730584</v>
      </c>
      <c r="AA2071" s="40">
        <f t="shared" ref="AA2071" si="6775">(N2071*V2068+O2071*U2068+P2071*V2071+Q2071*U2071)</f>
        <v>0</v>
      </c>
      <c r="AB2071" s="8"/>
      <c r="AC2071" s="37">
        <v>0</v>
      </c>
      <c r="AD2071" s="40">
        <f>-1/($AD$8*$B2068)</f>
        <v>-0.13647804054054052</v>
      </c>
      <c r="AE2071" s="39">
        <v>1</v>
      </c>
      <c r="AF2071" s="40">
        <v>0</v>
      </c>
      <c r="AH2071" s="37">
        <f>X2071*AC2068+Z2071*AC2071-Y2071*AD2068-AA2071*AD2071</f>
        <v>0</v>
      </c>
      <c r="AI2071" s="41">
        <f>(X2071*AD2068+Y2071*AC2068+Z2071*AD2071+AA2071*AC2071)</f>
        <v>-0.31521697506813529</v>
      </c>
      <c r="AJ2071" s="39">
        <f>X2071*AE2068+Z2071*AE2071-Y2071*AF2068-AA2071*AF2071</f>
        <v>0.96108268995730584</v>
      </c>
      <c r="AK2071" s="40">
        <f>(X2071*AF2068+Y2071*AE2068+Z2071*AF2071+AA2071*AE2071)</f>
        <v>0</v>
      </c>
      <c r="AL2071" s="8"/>
      <c r="AM2071" s="54">
        <f t="shared" ref="AM2071" si="6776">(180/PI())*ATAN(-1*(($AH2059*AI2068+AK2068+$AH$8*AI2071+AK2071)/($AH$8*AH2068+AJ2068+$AH$8*AH2071+AJ2071)))</f>
        <v>18.372547433453189</v>
      </c>
      <c r="AO2071" s="151">
        <f t="shared" ref="AO2071" si="6777">20*LOG(((($AH$8*AH2068+AJ2068-$AH$8*AH2071-AJ2071)^2+($AH$8*AI2068+AK2068-$AH$8*AI2071-AK2071)^2)/(($AH$8*AH2068+AJ2068+$AH$8*AH2071+AJ2071)^2+($AH$8*AI2068+AK2068+$AH$8*AI2071+AK2071)^2))^0.5)</f>
        <v>-38.426150009624344</v>
      </c>
      <c r="AP2071" s="149"/>
      <c r="AQ2071" s="44"/>
      <c r="AR2071" s="44"/>
      <c r="AS2071" s="44"/>
      <c r="AT2071" s="44"/>
    </row>
    <row r="2072" spans="2:46" ht="18.649999999999999" customHeight="1">
      <c r="AO2072" s="48"/>
    </row>
    <row r="2073" spans="2:46" ht="18.649999999999999" customHeight="1" thickBot="1">
      <c r="E2073" s="29" t="s">
        <v>9</v>
      </c>
      <c r="J2073" s="29" t="s">
        <v>10</v>
      </c>
      <c r="O2073" s="29" t="s">
        <v>11</v>
      </c>
      <c r="T2073" s="29" t="s">
        <v>12</v>
      </c>
      <c r="Y2073" s="29" t="s">
        <v>13</v>
      </c>
      <c r="AD2073" s="29" t="s">
        <v>12</v>
      </c>
      <c r="AI2073" s="29" t="s">
        <v>81</v>
      </c>
    </row>
    <row r="2074" spans="2:46" ht="18.649999999999999" customHeight="1" thickBot="1">
      <c r="B2074" s="28"/>
      <c r="D2074" s="227" t="s">
        <v>70</v>
      </c>
      <c r="E2074" s="228"/>
      <c r="F2074" s="229" t="s">
        <v>71</v>
      </c>
      <c r="G2074" s="230"/>
      <c r="H2074" s="203"/>
      <c r="I2074" s="231" t="s">
        <v>15</v>
      </c>
      <c r="J2074" s="232"/>
      <c r="K2074" s="233" t="s">
        <v>16</v>
      </c>
      <c r="L2074" s="234"/>
      <c r="M2074" s="30"/>
      <c r="N2074" s="231" t="s">
        <v>72</v>
      </c>
      <c r="O2074" s="232"/>
      <c r="P2074" s="233" t="s">
        <v>73</v>
      </c>
      <c r="Q2074" s="234"/>
      <c r="R2074" s="30"/>
      <c r="S2074" s="227" t="s">
        <v>74</v>
      </c>
      <c r="T2074" s="228"/>
      <c r="U2074" s="229" t="s">
        <v>75</v>
      </c>
      <c r="V2074" s="230"/>
      <c r="W2074" s="8"/>
      <c r="X2074" s="231" t="s">
        <v>76</v>
      </c>
      <c r="Y2074" s="232"/>
      <c r="Z2074" s="233" t="s">
        <v>77</v>
      </c>
      <c r="AA2074" s="234"/>
      <c r="AB2074" s="8"/>
      <c r="AC2074" s="231" t="s">
        <v>78</v>
      </c>
      <c r="AD2074" s="232"/>
      <c r="AE2074" s="233" t="s">
        <v>17</v>
      </c>
      <c r="AF2074" s="234"/>
      <c r="AG2074" s="8"/>
      <c r="AH2074" s="231" t="s">
        <v>79</v>
      </c>
      <c r="AI2074" s="232"/>
      <c r="AJ2074" s="233" t="s">
        <v>80</v>
      </c>
      <c r="AK2074" s="234"/>
      <c r="AL2074" s="8"/>
      <c r="AM2074" s="35" t="s">
        <v>82</v>
      </c>
      <c r="AO2074" s="147" t="s">
        <v>83</v>
      </c>
      <c r="AP2074" s="4"/>
      <c r="AQ2074" s="44"/>
      <c r="AR2074" s="44"/>
      <c r="AS2074" s="44"/>
      <c r="AT2074" s="44"/>
    </row>
    <row r="2075" spans="2:46" ht="18.649999999999999" customHeight="1" thickTop="1" thickBot="1">
      <c r="B2075" s="55">
        <v>5.94</v>
      </c>
      <c r="D2075" s="37">
        <v>1</v>
      </c>
      <c r="E2075" s="38">
        <v>0</v>
      </c>
      <c r="F2075" s="39">
        <v>0</v>
      </c>
      <c r="G2075" s="40">
        <f t="shared" ref="G2075" si="6778">-1/($E$8*$B2075)</f>
        <v>-0.10760606060606058</v>
      </c>
      <c r="I2075" s="37">
        <v>1</v>
      </c>
      <c r="J2075" s="41">
        <v>0</v>
      </c>
      <c r="K2075" s="39">
        <v>0</v>
      </c>
      <c r="L2075" s="40">
        <v>0</v>
      </c>
      <c r="N2075" s="37">
        <f t="shared" ref="N2075" si="6779">D2075*I2075+F2075*I2078-E2075*J2075-G2075*J2078</f>
        <v>0.98026256096597175</v>
      </c>
      <c r="O2075" s="41">
        <f t="shared" ref="O2075" si="6780">(D2075*J2075+E2075*I2075+F2075*J2078+G2075*I2078)</f>
        <v>0</v>
      </c>
      <c r="P2075" s="39">
        <f t="shared" ref="P2075" si="6781">D2075*K2075+F2075*K2078-E2075*L2075-G2075*L2078</f>
        <v>0</v>
      </c>
      <c r="Q2075" s="40">
        <f t="shared" ref="Q2075" si="6782">(D2075*L2075+E2075*K2075+F2075*L2078+G2075*K2078)</f>
        <v>-0.10760606060606058</v>
      </c>
      <c r="S2075" s="37">
        <v>1</v>
      </c>
      <c r="T2075" s="38">
        <v>0</v>
      </c>
      <c r="U2075" s="39">
        <v>0</v>
      </c>
      <c r="V2075" s="40">
        <f t="shared" ref="V2075" si="6783">-1/($T$8*$B2075)</f>
        <v>-0.21073737373737372</v>
      </c>
      <c r="X2075" s="37">
        <f t="shared" ref="X2075" si="6784">N2075*S2075+P2075*S2078-O2075*T2075-Q2075*T2078</f>
        <v>0.98026256096597175</v>
      </c>
      <c r="Y2075" s="41">
        <f t="shared" ref="Y2075" si="6785">(N2075*T2075+O2075*S2075+P2075*T2078+Q2075*S2078)</f>
        <v>0</v>
      </c>
      <c r="Z2075" s="39">
        <f t="shared" ref="Z2075" si="6786">N2075*U2075+P2075*U2078-O2075*V2075-Q2075*V2078</f>
        <v>0</v>
      </c>
      <c r="AA2075" s="40">
        <f t="shared" ref="AA2075" si="6787">(N2075*V2075+O2075*U2075+P2075*V2078+Q2075*U2078)</f>
        <v>-0.31418401827710168</v>
      </c>
      <c r="AB2075" s="8"/>
      <c r="AC2075" s="37">
        <v>1</v>
      </c>
      <c r="AD2075" s="38">
        <v>0</v>
      </c>
      <c r="AE2075" s="39">
        <v>0</v>
      </c>
      <c r="AF2075" s="40">
        <v>0</v>
      </c>
      <c r="AH2075" s="37">
        <f>X2075*AC2075+Z2075*AC2078-Y2075*AD2075-AA2075*AD2078</f>
        <v>0.93752771625772524</v>
      </c>
      <c r="AI2075" s="41">
        <f>(X2075*AD2075+Y2075*AC2075+Z2075*AD2078+AA2075*AC2078)</f>
        <v>0</v>
      </c>
      <c r="AJ2075" s="39">
        <f>X2075*AE2075+Z2075*AE2078-Y2075*AF2075-AA2075*AF2078</f>
        <v>0</v>
      </c>
      <c r="AK2075" s="40">
        <f>(X2075*AF2075+Y2075*AE2075+Z2075*AF2078+AA2075*AE2078)</f>
        <v>-0.31418401827710168</v>
      </c>
      <c r="AL2075" s="8"/>
      <c r="AM2075" s="43">
        <f t="shared" ref="AM2075" si="6788">20*LOG((2*$AH$8)/(($AH$8*AH2075+AJ2075+$AH$8*AH2078+AJ2078)^2+($AH$8*AI2075+AK2075+$AH$8*AI2078+AK2078)^2)^0.5)</f>
        <v>-6.1590054798855791E-4</v>
      </c>
      <c r="AO2075" s="148">
        <f t="shared" ref="AO2075" si="6789">((AH2075^2+AI2075^2)/(AH2078^2+AI2078^2))^0.5</f>
        <v>2.98400883573238</v>
      </c>
      <c r="AP2075" s="4"/>
      <c r="AQ2075" s="44"/>
      <c r="AR2075" s="44"/>
      <c r="AS2075" s="44"/>
      <c r="AT2075" s="44"/>
    </row>
    <row r="2076" spans="2:46" ht="18.649999999999999" customHeight="1" thickBot="1">
      <c r="D2076" s="45"/>
      <c r="G2076" s="46"/>
      <c r="I2076" s="45"/>
      <c r="L2076" s="46"/>
      <c r="N2076" s="45"/>
      <c r="Q2076" s="46"/>
      <c r="S2076" s="45"/>
      <c r="V2076" s="46"/>
      <c r="X2076" s="45"/>
      <c r="AA2076" s="46"/>
      <c r="AC2076" s="45"/>
      <c r="AF2076" s="46"/>
      <c r="AH2076" s="45"/>
      <c r="AK2076" s="46"/>
      <c r="AO2076" s="149"/>
      <c r="AP2076" s="149"/>
      <c r="AQ2076" s="44"/>
      <c r="AR2076" s="44"/>
      <c r="AS2076" s="44"/>
      <c r="AT2076" s="44"/>
    </row>
    <row r="2077" spans="2:46" ht="18.649999999999999" customHeight="1" thickBot="1">
      <c r="D2077" s="227" t="s">
        <v>70</v>
      </c>
      <c r="E2077" s="228"/>
      <c r="F2077" s="229" t="s">
        <v>71</v>
      </c>
      <c r="G2077" s="230"/>
      <c r="H2077" s="203"/>
      <c r="I2077" s="231" t="s">
        <v>15</v>
      </c>
      <c r="J2077" s="232"/>
      <c r="K2077" s="233" t="s">
        <v>16</v>
      </c>
      <c r="L2077" s="234"/>
      <c r="M2077" s="30"/>
      <c r="N2077" s="231" t="s">
        <v>72</v>
      </c>
      <c r="O2077" s="232"/>
      <c r="P2077" s="233" t="s">
        <v>73</v>
      </c>
      <c r="Q2077" s="234"/>
      <c r="R2077" s="30"/>
      <c r="S2077" s="227" t="s">
        <v>74</v>
      </c>
      <c r="T2077" s="228"/>
      <c r="U2077" s="229" t="s">
        <v>75</v>
      </c>
      <c r="V2077" s="230"/>
      <c r="W2077" s="8"/>
      <c r="X2077" s="231" t="s">
        <v>76</v>
      </c>
      <c r="Y2077" s="232"/>
      <c r="Z2077" s="233" t="s">
        <v>77</v>
      </c>
      <c r="AA2077" s="234"/>
      <c r="AB2077" s="8"/>
      <c r="AC2077" s="231" t="s">
        <v>78</v>
      </c>
      <c r="AD2077" s="232"/>
      <c r="AE2077" s="233" t="s">
        <v>17</v>
      </c>
      <c r="AF2077" s="234"/>
      <c r="AG2077" s="8"/>
      <c r="AH2077" s="231" t="s">
        <v>79</v>
      </c>
      <c r="AI2077" s="232"/>
      <c r="AJ2077" s="233" t="s">
        <v>80</v>
      </c>
      <c r="AK2077" s="234"/>
      <c r="AL2077" s="8"/>
      <c r="AM2077" s="52" t="s">
        <v>84</v>
      </c>
      <c r="AO2077" s="150" t="s">
        <v>85</v>
      </c>
      <c r="AP2077" s="149"/>
      <c r="AQ2077" s="44"/>
      <c r="AR2077" s="44"/>
      <c r="AS2077" s="44"/>
      <c r="AT2077" s="44"/>
    </row>
    <row r="2078" spans="2:46" ht="18.649999999999999" customHeight="1" thickTop="1" thickBot="1">
      <c r="D2078" s="37">
        <v>0</v>
      </c>
      <c r="E2078" s="41">
        <v>0</v>
      </c>
      <c r="F2078" s="39">
        <v>1</v>
      </c>
      <c r="G2078" s="40">
        <v>0</v>
      </c>
      <c r="I2078" s="37">
        <v>0</v>
      </c>
      <c r="J2078" s="41">
        <f t="shared" ref="J2078" si="6790">IF(0=(1-$J$8*$K$8*$B2075^2),10^14,$B2075*$K$8/(1-$J$8*$K$8*$B2075^2))</f>
        <v>-0.18342311690310653</v>
      </c>
      <c r="K2078" s="39">
        <v>1</v>
      </c>
      <c r="L2078" s="40">
        <v>0</v>
      </c>
      <c r="N2078" s="37">
        <f t="shared" ref="N2078" si="6791">D2078*I2075+F2078*I2078-E2078*J2075-G2078*J2078</f>
        <v>0</v>
      </c>
      <c r="O2078" s="41">
        <f t="shared" ref="O2078" si="6792">(D2078*J2075+E2078*I2075+F2078*J2078+G2078*I2078)</f>
        <v>-0.18342311690310653</v>
      </c>
      <c r="P2078" s="39">
        <f t="shared" ref="P2078" si="6793">D2078*K2075+F2078*K2078-E2078*L2075-G2078*L2078</f>
        <v>1</v>
      </c>
      <c r="Q2078" s="40">
        <f t="shared" ref="Q2078" si="6794">(D2078*L2075+E2078*K2075+F2078*L2078+G2078*K2078)</f>
        <v>0</v>
      </c>
      <c r="S2078" s="37">
        <v>0</v>
      </c>
      <c r="T2078" s="41">
        <v>0</v>
      </c>
      <c r="U2078" s="39">
        <v>1</v>
      </c>
      <c r="V2078" s="40">
        <v>0</v>
      </c>
      <c r="X2078" s="37">
        <f t="shared" ref="X2078" si="6795">N2078*S2075+P2078*S2078-O2078*T2075-Q2078*T2078</f>
        <v>0</v>
      </c>
      <c r="Y2078" s="41">
        <f t="shared" ref="Y2078" si="6796">(N2078*T2075+O2078*S2075+P2078*T2078+Q2078*S2078)</f>
        <v>-0.18342311690310653</v>
      </c>
      <c r="Z2078" s="39">
        <f t="shared" ref="Z2078" si="6797">N2078*U2075+P2078*U2078-O2078*V2075-Q2078*V2078</f>
        <v>0.96134589406111604</v>
      </c>
      <c r="AA2078" s="40">
        <f t="shared" ref="AA2078" si="6798">(N2078*V2075+O2078*U2075+P2078*V2078+Q2078*U2078)</f>
        <v>0</v>
      </c>
      <c r="AB2078" s="8"/>
      <c r="AC2078" s="37">
        <v>0</v>
      </c>
      <c r="AD2078" s="40">
        <f>-1/($AD$8*$B2075)</f>
        <v>-0.13601851851851851</v>
      </c>
      <c r="AE2078" s="39">
        <v>1</v>
      </c>
      <c r="AF2078" s="40">
        <v>0</v>
      </c>
      <c r="AH2078" s="37">
        <f>X2078*AC2075+Z2078*AC2078-Y2078*AD2075-AA2078*AD2078</f>
        <v>0</v>
      </c>
      <c r="AI2078" s="41">
        <f>(X2078*AD2075+Y2078*AC2075+Z2078*AD2078+AA2078*AC2078)</f>
        <v>-0.31418396119716019</v>
      </c>
      <c r="AJ2078" s="39">
        <f>X2078*AE2075+Z2078*AE2078-Y2078*AF2075-AA2078*AF2078</f>
        <v>0.96134589406111604</v>
      </c>
      <c r="AK2078" s="40">
        <f>(X2078*AF2075+Y2078*AE2075+Z2078*AF2078+AA2078*AE2078)</f>
        <v>0</v>
      </c>
      <c r="AL2078" s="8"/>
      <c r="AM2078" s="54">
        <f t="shared" ref="AM2078" si="6799">(180/PI())*ATAN(-1*(($AH2066*AI2075+AK2075+$AH$8*AI2078+AK2078)/($AH$8*AH2075+AJ2075+$AH$8*AH2078+AJ2078)))</f>
        <v>18.31021455663522</v>
      </c>
      <c r="AO2078" s="151">
        <f t="shared" ref="AO2078" si="6800">20*LOG(((($AH$8*AH2075+AJ2075-$AH$8*AH2078-AJ2078)^2+($AH$8*AI2075+AK2075-$AH$8*AI2078-AK2078)^2)/(($AH$8*AH2075+AJ2075+$AH$8*AH2078+AJ2078)^2+($AH$8*AI2075+AK2075+$AH$8*AI2078+AK2078)^2))^0.5)</f>
        <v>-38.483045154665319</v>
      </c>
      <c r="AP2078" s="149"/>
      <c r="AQ2078" s="44"/>
      <c r="AR2078" s="44"/>
      <c r="AS2078" s="44"/>
      <c r="AT2078" s="44"/>
    </row>
    <row r="2079" spans="2:46" ht="18.649999999999999" customHeight="1">
      <c r="AO2079" s="48"/>
    </row>
    <row r="2080" spans="2:46" ht="18.649999999999999" customHeight="1" thickBot="1">
      <c r="E2080" s="29" t="s">
        <v>9</v>
      </c>
      <c r="J2080" s="29" t="s">
        <v>10</v>
      </c>
      <c r="O2080" s="29" t="s">
        <v>11</v>
      </c>
      <c r="T2080" s="29" t="s">
        <v>12</v>
      </c>
      <c r="Y2080" s="29" t="s">
        <v>13</v>
      </c>
      <c r="AD2080" s="29" t="s">
        <v>12</v>
      </c>
      <c r="AI2080" s="29" t="s">
        <v>81</v>
      </c>
    </row>
    <row r="2081" spans="2:46" ht="18.649999999999999" customHeight="1" thickBot="1">
      <c r="B2081" s="28"/>
      <c r="D2081" s="227" t="s">
        <v>70</v>
      </c>
      <c r="E2081" s="228"/>
      <c r="F2081" s="229" t="s">
        <v>71</v>
      </c>
      <c r="G2081" s="230"/>
      <c r="H2081" s="203"/>
      <c r="I2081" s="231" t="s">
        <v>15</v>
      </c>
      <c r="J2081" s="232"/>
      <c r="K2081" s="233" t="s">
        <v>16</v>
      </c>
      <c r="L2081" s="234"/>
      <c r="M2081" s="30"/>
      <c r="N2081" s="231" t="s">
        <v>72</v>
      </c>
      <c r="O2081" s="232"/>
      <c r="P2081" s="233" t="s">
        <v>73</v>
      </c>
      <c r="Q2081" s="234"/>
      <c r="R2081" s="30"/>
      <c r="S2081" s="227" t="s">
        <v>74</v>
      </c>
      <c r="T2081" s="228"/>
      <c r="U2081" s="229" t="s">
        <v>75</v>
      </c>
      <c r="V2081" s="230"/>
      <c r="W2081" s="8"/>
      <c r="X2081" s="231" t="s">
        <v>76</v>
      </c>
      <c r="Y2081" s="232"/>
      <c r="Z2081" s="233" t="s">
        <v>77</v>
      </c>
      <c r="AA2081" s="234"/>
      <c r="AB2081" s="8"/>
      <c r="AC2081" s="231" t="s">
        <v>78</v>
      </c>
      <c r="AD2081" s="232"/>
      <c r="AE2081" s="233" t="s">
        <v>17</v>
      </c>
      <c r="AF2081" s="234"/>
      <c r="AG2081" s="8"/>
      <c r="AH2081" s="231" t="s">
        <v>79</v>
      </c>
      <c r="AI2081" s="232"/>
      <c r="AJ2081" s="233" t="s">
        <v>80</v>
      </c>
      <c r="AK2081" s="234"/>
      <c r="AL2081" s="8"/>
      <c r="AM2081" s="35" t="s">
        <v>82</v>
      </c>
      <c r="AO2081" s="147" t="s">
        <v>83</v>
      </c>
      <c r="AP2081" s="4"/>
      <c r="AQ2081" s="44"/>
      <c r="AR2081" s="44"/>
      <c r="AS2081" s="44"/>
      <c r="AT2081" s="44"/>
    </row>
    <row r="2082" spans="2:46" ht="18.649999999999999" customHeight="1" thickTop="1" thickBot="1">
      <c r="B2082" s="55">
        <v>5.96</v>
      </c>
      <c r="D2082" s="37">
        <v>1</v>
      </c>
      <c r="E2082" s="38">
        <v>0</v>
      </c>
      <c r="F2082" s="39">
        <v>0</v>
      </c>
      <c r="G2082" s="40">
        <f t="shared" ref="G2082" si="6801">-1/($E$8*$B2082)</f>
        <v>-0.107244966442953</v>
      </c>
      <c r="I2082" s="37">
        <v>1</v>
      </c>
      <c r="J2082" s="41">
        <v>0</v>
      </c>
      <c r="K2082" s="39">
        <v>0</v>
      </c>
      <c r="L2082" s="40">
        <v>0</v>
      </c>
      <c r="N2082" s="37">
        <f t="shared" ref="N2082" si="6802">D2082*I2082+F2082*I2085-E2082*J2082-G2082*J2085</f>
        <v>0.98039559591880954</v>
      </c>
      <c r="O2082" s="41">
        <f t="shared" ref="O2082" si="6803">(D2082*J2082+E2082*I2082+F2082*J2085+G2082*I2085)</f>
        <v>0</v>
      </c>
      <c r="P2082" s="39">
        <f t="shared" ref="P2082" si="6804">D2082*K2082+F2082*K2085-E2082*L2082-G2082*L2085</f>
        <v>0</v>
      </c>
      <c r="Q2082" s="40">
        <f t="shared" ref="Q2082" si="6805">(D2082*L2082+E2082*K2082+F2082*L2085+G2082*K2085)</f>
        <v>-0.107244966442953</v>
      </c>
      <c r="S2082" s="37">
        <v>1</v>
      </c>
      <c r="T2082" s="38">
        <v>0</v>
      </c>
      <c r="U2082" s="39">
        <v>0</v>
      </c>
      <c r="V2082" s="40">
        <f t="shared" ref="V2082" si="6806">-1/($T$8*$B2082)</f>
        <v>-0.21003020134228184</v>
      </c>
      <c r="X2082" s="37">
        <f t="shared" ref="X2082" si="6807">N2082*S2082+P2082*S2085-O2082*T2082-Q2082*T2085</f>
        <v>0.98039559591880954</v>
      </c>
      <c r="Y2082" s="41">
        <f t="shared" ref="Y2082" si="6808">(N2082*T2082+O2082*S2082+P2082*T2085+Q2082*S2085)</f>
        <v>0</v>
      </c>
      <c r="Z2082" s="39">
        <f t="shared" ref="Z2082" si="6809">N2082*U2082+P2082*U2085-O2082*V2082-Q2082*V2085</f>
        <v>0</v>
      </c>
      <c r="AA2082" s="40">
        <f t="shared" ref="AA2082" si="6810">(N2082*V2082+O2082*U2082+P2082*V2085+Q2082*U2085)</f>
        <v>-0.31315765084886693</v>
      </c>
      <c r="AB2082" s="8"/>
      <c r="AC2082" s="37">
        <v>1</v>
      </c>
      <c r="AD2082" s="38">
        <v>0</v>
      </c>
      <c r="AE2082" s="39">
        <v>0</v>
      </c>
      <c r="AF2082" s="40">
        <v>0</v>
      </c>
      <c r="AH2082" s="37">
        <f>X2082*AC2082+Z2082*AC2085-Y2082*AD2082-AA2082*AD2085</f>
        <v>0.93794329323368508</v>
      </c>
      <c r="AI2082" s="41">
        <f>(X2082*AD2082+Y2082*AC2082+Z2082*AD2085+AA2082*AC2085)</f>
        <v>0</v>
      </c>
      <c r="AJ2082" s="39">
        <f>X2082*AE2082+Z2082*AE2085-Y2082*AF2082-AA2082*AF2085</f>
        <v>0</v>
      </c>
      <c r="AK2082" s="40">
        <f>(X2082*AF2082+Y2082*AE2082+Z2082*AF2085+AA2082*AE2085)</f>
        <v>-0.31315765084886693</v>
      </c>
      <c r="AL2082" s="8"/>
      <c r="AM2082" s="43">
        <f t="shared" ref="AM2082" si="6811">20*LOG((2*$AH$8)/(($AH$8*AH2082+AJ2082+$AH$8*AH2085+AJ2085)^2+($AH$8*AI2082+AK2082+$AH$8*AI2085+AK2085)^2)^0.5)</f>
        <v>-6.0790906122529806E-4</v>
      </c>
      <c r="AO2082" s="148">
        <f t="shared" ref="AO2082" si="6812">((AH2082^2+AI2082^2)/(AH2085^2+AI2085^2))^0.5</f>
        <v>2.9951159102456084</v>
      </c>
      <c r="AP2082" s="4"/>
      <c r="AQ2082" s="44"/>
      <c r="AR2082" s="44"/>
      <c r="AS2082" s="44"/>
      <c r="AT2082" s="44"/>
    </row>
    <row r="2083" spans="2:46" ht="18.649999999999999" customHeight="1" thickBot="1">
      <c r="D2083" s="45"/>
      <c r="G2083" s="46"/>
      <c r="I2083" s="45"/>
      <c r="L2083" s="46"/>
      <c r="N2083" s="45"/>
      <c r="Q2083" s="46"/>
      <c r="S2083" s="45"/>
      <c r="V2083" s="46"/>
      <c r="X2083" s="45"/>
      <c r="AA2083" s="46"/>
      <c r="AC2083" s="45"/>
      <c r="AF2083" s="46"/>
      <c r="AH2083" s="45"/>
      <c r="AK2083" s="46"/>
      <c r="AO2083" s="149"/>
      <c r="AP2083" s="149"/>
      <c r="AQ2083" s="44"/>
      <c r="AR2083" s="44"/>
      <c r="AS2083" s="44"/>
      <c r="AT2083" s="44"/>
    </row>
    <row r="2084" spans="2:46" ht="18.649999999999999" customHeight="1" thickBot="1">
      <c r="D2084" s="227" t="s">
        <v>70</v>
      </c>
      <c r="E2084" s="228"/>
      <c r="F2084" s="229" t="s">
        <v>71</v>
      </c>
      <c r="G2084" s="230"/>
      <c r="H2084" s="203"/>
      <c r="I2084" s="231" t="s">
        <v>15</v>
      </c>
      <c r="J2084" s="232"/>
      <c r="K2084" s="233" t="s">
        <v>16</v>
      </c>
      <c r="L2084" s="234"/>
      <c r="M2084" s="30"/>
      <c r="N2084" s="231" t="s">
        <v>72</v>
      </c>
      <c r="O2084" s="232"/>
      <c r="P2084" s="233" t="s">
        <v>73</v>
      </c>
      <c r="Q2084" s="234"/>
      <c r="R2084" s="30"/>
      <c r="S2084" s="227" t="s">
        <v>74</v>
      </c>
      <c r="T2084" s="228"/>
      <c r="U2084" s="229" t="s">
        <v>75</v>
      </c>
      <c r="V2084" s="230"/>
      <c r="W2084" s="8"/>
      <c r="X2084" s="231" t="s">
        <v>76</v>
      </c>
      <c r="Y2084" s="232"/>
      <c r="Z2084" s="233" t="s">
        <v>77</v>
      </c>
      <c r="AA2084" s="234"/>
      <c r="AB2084" s="8"/>
      <c r="AC2084" s="231" t="s">
        <v>78</v>
      </c>
      <c r="AD2084" s="232"/>
      <c r="AE2084" s="233" t="s">
        <v>17</v>
      </c>
      <c r="AF2084" s="234"/>
      <c r="AG2084" s="8"/>
      <c r="AH2084" s="231" t="s">
        <v>79</v>
      </c>
      <c r="AI2084" s="232"/>
      <c r="AJ2084" s="233" t="s">
        <v>80</v>
      </c>
      <c r="AK2084" s="234"/>
      <c r="AL2084" s="8"/>
      <c r="AM2084" s="52" t="s">
        <v>84</v>
      </c>
      <c r="AO2084" s="150" t="s">
        <v>85</v>
      </c>
      <c r="AP2084" s="149"/>
      <c r="AQ2084" s="44"/>
      <c r="AR2084" s="44"/>
      <c r="AS2084" s="44"/>
      <c r="AT2084" s="44"/>
    </row>
    <row r="2085" spans="2:46" ht="18.649999999999999" customHeight="1" thickTop="1" thickBot="1">
      <c r="D2085" s="37">
        <v>0</v>
      </c>
      <c r="E2085" s="41">
        <v>0</v>
      </c>
      <c r="F2085" s="39">
        <v>1</v>
      </c>
      <c r="G2085" s="40">
        <v>0</v>
      </c>
      <c r="I2085" s="37">
        <v>0</v>
      </c>
      <c r="J2085" s="41">
        <f t="shared" ref="J2085" si="6813">IF(0=(1-$J$8*$K$8*$B2082^2),10^14,$B2082*$K$8/(1-$J$8*$K$8*$B2082^2))</f>
        <v>-0.18280022579538624</v>
      </c>
      <c r="K2085" s="39">
        <v>1</v>
      </c>
      <c r="L2085" s="40">
        <v>0</v>
      </c>
      <c r="N2085" s="37">
        <f t="shared" ref="N2085" si="6814">D2085*I2082+F2085*I2085-E2085*J2082-G2085*J2085</f>
        <v>0</v>
      </c>
      <c r="O2085" s="41">
        <f t="shared" ref="O2085" si="6815">(D2085*J2082+E2085*I2082+F2085*J2085+G2085*I2085)</f>
        <v>-0.18280022579538624</v>
      </c>
      <c r="P2085" s="39">
        <f t="shared" ref="P2085" si="6816">D2085*K2082+F2085*K2085-E2085*L2082-G2085*L2085</f>
        <v>1</v>
      </c>
      <c r="Q2085" s="40">
        <f t="shared" ref="Q2085" si="6817">(D2085*L2082+E2085*K2082+F2085*L2085+G2085*K2085)</f>
        <v>0</v>
      </c>
      <c r="S2085" s="37">
        <v>0</v>
      </c>
      <c r="T2085" s="41">
        <v>0</v>
      </c>
      <c r="U2085" s="39">
        <v>1</v>
      </c>
      <c r="V2085" s="40">
        <v>0</v>
      </c>
      <c r="X2085" s="37">
        <f t="shared" ref="X2085" si="6818">N2085*S2082+P2085*S2085-O2085*T2082-Q2085*T2085</f>
        <v>0</v>
      </c>
      <c r="Y2085" s="41">
        <f t="shared" ref="Y2085" si="6819">(N2085*T2082+O2085*S2082+P2085*T2085+Q2085*S2085)</f>
        <v>-0.18280022579538624</v>
      </c>
      <c r="Z2085" s="39">
        <f t="shared" ref="Z2085" si="6820">N2085*U2082+P2085*U2085-O2085*V2082-Q2085*V2085</f>
        <v>0.96160643177078042</v>
      </c>
      <c r="AA2085" s="40">
        <f t="shared" ref="AA2085" si="6821">(N2085*V2082+O2085*U2082+P2085*V2085+Q2085*U2085)</f>
        <v>0</v>
      </c>
      <c r="AB2085" s="8"/>
      <c r="AC2085" s="37">
        <v>0</v>
      </c>
      <c r="AD2085" s="40">
        <f>-1/($AD$8*$B2082)</f>
        <v>-0.13556208053691274</v>
      </c>
      <c r="AE2085" s="39">
        <v>1</v>
      </c>
      <c r="AF2085" s="40">
        <v>0</v>
      </c>
      <c r="AH2085" s="37">
        <f>X2085*AC2082+Z2085*AC2085-Y2085*AD2082-AA2085*AD2085</f>
        <v>0</v>
      </c>
      <c r="AI2085" s="41">
        <f>(X2085*AD2082+Y2085*AC2082+Z2085*AD2085+AA2085*AC2085)</f>
        <v>-0.31315759434391005</v>
      </c>
      <c r="AJ2085" s="39">
        <f>X2085*AE2082+Z2085*AE2085-Y2085*AF2082-AA2085*AF2085</f>
        <v>0.96160643177078042</v>
      </c>
      <c r="AK2085" s="40">
        <f>(X2085*AF2082+Y2085*AE2082+Z2085*AF2085+AA2085*AE2085)</f>
        <v>0</v>
      </c>
      <c r="AL2085" s="8"/>
      <c r="AM2085" s="54">
        <f t="shared" ref="AM2085" si="6822">(180/PI())*ATAN(-1*(($AH2073*AI2082+AK2082+$AH$8*AI2085+AK2085)/($AH$8*AH2082+AJ2082+$AH$8*AH2085+AJ2085)))</f>
        <v>18.248304696401703</v>
      </c>
      <c r="AO2085" s="151">
        <f t="shared" ref="AO2085" si="6823">20*LOG(((($AH$8*AH2082+AJ2082-$AH$8*AH2085-AJ2085)^2+($AH$8*AI2082+AK2082-$AH$8*AI2085-AK2085)^2)/(($AH$8*AH2082+AJ2082+$AH$8*AH2085+AJ2085)^2+($AH$8*AI2082+AK2082+$AH$8*AI2085+AK2085)^2))^0.5)</f>
        <v>-38.539760895645728</v>
      </c>
      <c r="AP2085" s="149"/>
      <c r="AQ2085" s="44"/>
      <c r="AR2085" s="44"/>
      <c r="AS2085" s="44"/>
      <c r="AT2085" s="44"/>
    </row>
    <row r="2086" spans="2:46" ht="18.649999999999999" customHeight="1">
      <c r="AO2086" s="48"/>
    </row>
    <row r="2087" spans="2:46" ht="18.649999999999999" customHeight="1" thickBot="1">
      <c r="E2087" s="29" t="s">
        <v>9</v>
      </c>
      <c r="J2087" s="29" t="s">
        <v>10</v>
      </c>
      <c r="O2087" s="29" t="s">
        <v>11</v>
      </c>
      <c r="T2087" s="29" t="s">
        <v>12</v>
      </c>
      <c r="Y2087" s="29" t="s">
        <v>13</v>
      </c>
      <c r="AD2087" s="29" t="s">
        <v>12</v>
      </c>
      <c r="AI2087" s="29" t="s">
        <v>81</v>
      </c>
    </row>
    <row r="2088" spans="2:46" ht="18.649999999999999" customHeight="1" thickBot="1">
      <c r="B2088" s="28"/>
      <c r="D2088" s="227" t="s">
        <v>70</v>
      </c>
      <c r="E2088" s="228"/>
      <c r="F2088" s="229" t="s">
        <v>71</v>
      </c>
      <c r="G2088" s="230"/>
      <c r="H2088" s="203"/>
      <c r="I2088" s="231" t="s">
        <v>15</v>
      </c>
      <c r="J2088" s="232"/>
      <c r="K2088" s="233" t="s">
        <v>16</v>
      </c>
      <c r="L2088" s="234"/>
      <c r="M2088" s="30"/>
      <c r="N2088" s="231" t="s">
        <v>72</v>
      </c>
      <c r="O2088" s="232"/>
      <c r="P2088" s="233" t="s">
        <v>73</v>
      </c>
      <c r="Q2088" s="234"/>
      <c r="R2088" s="30"/>
      <c r="S2088" s="227" t="s">
        <v>74</v>
      </c>
      <c r="T2088" s="228"/>
      <c r="U2088" s="229" t="s">
        <v>75</v>
      </c>
      <c r="V2088" s="230"/>
      <c r="W2088" s="8"/>
      <c r="X2088" s="231" t="s">
        <v>76</v>
      </c>
      <c r="Y2088" s="232"/>
      <c r="Z2088" s="233" t="s">
        <v>77</v>
      </c>
      <c r="AA2088" s="234"/>
      <c r="AB2088" s="8"/>
      <c r="AC2088" s="231" t="s">
        <v>78</v>
      </c>
      <c r="AD2088" s="232"/>
      <c r="AE2088" s="233" t="s">
        <v>17</v>
      </c>
      <c r="AF2088" s="234"/>
      <c r="AG2088" s="8"/>
      <c r="AH2088" s="231" t="s">
        <v>79</v>
      </c>
      <c r="AI2088" s="232"/>
      <c r="AJ2088" s="233" t="s">
        <v>80</v>
      </c>
      <c r="AK2088" s="234"/>
      <c r="AL2088" s="8"/>
      <c r="AM2088" s="35" t="s">
        <v>82</v>
      </c>
      <c r="AO2088" s="147" t="s">
        <v>83</v>
      </c>
      <c r="AP2088" s="4"/>
      <c r="AQ2088" s="44"/>
      <c r="AR2088" s="44"/>
      <c r="AS2088" s="44"/>
      <c r="AT2088" s="44"/>
    </row>
    <row r="2089" spans="2:46" ht="18.649999999999999" customHeight="1" thickTop="1" thickBot="1">
      <c r="B2089" s="55">
        <v>5.98</v>
      </c>
      <c r="D2089" s="37">
        <v>1</v>
      </c>
      <c r="E2089" s="38">
        <v>0</v>
      </c>
      <c r="F2089" s="39">
        <v>0</v>
      </c>
      <c r="G2089" s="40">
        <f t="shared" ref="G2089" si="6824">-1/($E$8*$B2089)</f>
        <v>-0.10688628762541805</v>
      </c>
      <c r="I2089" s="37">
        <v>1</v>
      </c>
      <c r="J2089" s="41">
        <v>0</v>
      </c>
      <c r="K2089" s="39">
        <v>0</v>
      </c>
      <c r="L2089" s="40">
        <v>0</v>
      </c>
      <c r="N2089" s="37">
        <f t="shared" ref="N2089" si="6825">D2089*I2089+F2089*I2092-E2089*J2089-G2089*J2092</f>
        <v>0.98052728772997333</v>
      </c>
      <c r="O2089" s="41">
        <f t="shared" ref="O2089" si="6826">(D2089*J2089+E2089*I2089+F2089*J2092+G2089*I2092)</f>
        <v>0</v>
      </c>
      <c r="P2089" s="39">
        <f t="shared" ref="P2089" si="6827">D2089*K2089+F2089*K2092-E2089*L2089-G2089*L2092</f>
        <v>0</v>
      </c>
      <c r="Q2089" s="40">
        <f t="shared" ref="Q2089" si="6828">(D2089*L2089+E2089*K2089+F2089*L2092+G2089*K2092)</f>
        <v>-0.10688628762541805</v>
      </c>
      <c r="S2089" s="37">
        <v>1</v>
      </c>
      <c r="T2089" s="38">
        <v>0</v>
      </c>
      <c r="U2089" s="39">
        <v>0</v>
      </c>
      <c r="V2089" s="40">
        <f t="shared" ref="V2089" si="6829">-1/($T$8*$B2089)</f>
        <v>-0.20932775919732438</v>
      </c>
      <c r="X2089" s="37">
        <f t="shared" ref="X2089" si="6830">N2089*S2089+P2089*S2092-O2089*T2089-Q2089*T2092</f>
        <v>0.98052728772997333</v>
      </c>
      <c r="Y2089" s="41">
        <f t="shared" ref="Y2089" si="6831">(N2089*T2089+O2089*S2089+P2089*T2092+Q2089*S2092)</f>
        <v>0</v>
      </c>
      <c r="Z2089" s="39">
        <f t="shared" ref="Z2089" si="6832">N2089*U2089+P2089*U2092-O2089*V2089-Q2089*V2092</f>
        <v>0</v>
      </c>
      <c r="AA2089" s="40">
        <f t="shared" ref="AA2089" si="6833">(N2089*V2089+O2089*U2089+P2089*V2092+Q2089*U2092)</f>
        <v>-0.31213786759776352</v>
      </c>
      <c r="AB2089" s="8"/>
      <c r="AC2089" s="37">
        <v>1</v>
      </c>
      <c r="AD2089" s="38">
        <v>0</v>
      </c>
      <c r="AE2089" s="39">
        <v>0</v>
      </c>
      <c r="AF2089" s="40">
        <v>0</v>
      </c>
      <c r="AH2089" s="37">
        <f>X2089*AC2089+Z2089*AC2092-Y2089*AD2089-AA2089*AD2092</f>
        <v>0.93835474757518855</v>
      </c>
      <c r="AI2089" s="41">
        <f>(X2089*AD2089+Y2089*AC2089+Z2089*AD2092+AA2089*AC2092)</f>
        <v>0</v>
      </c>
      <c r="AJ2089" s="39">
        <f>X2089*AE2089+Z2089*AE2092-Y2089*AF2089-AA2089*AF2092</f>
        <v>0</v>
      </c>
      <c r="AK2089" s="40">
        <f>(X2089*AF2089+Y2089*AE2089+Z2089*AF2092+AA2089*AE2092)</f>
        <v>-0.31213786759776352</v>
      </c>
      <c r="AL2089" s="8"/>
      <c r="AM2089" s="43">
        <f t="shared" ref="AM2089" si="6834">20*LOG((2*$AH$8)/(($AH$8*AH2089+AJ2089+$AH$8*AH2092+AJ2092)^2+($AH$8*AI2089+AK2089+$AH$8*AI2092+AK2092)^2)^0.5)</f>
        <v>-6.000459133703428E-4</v>
      </c>
      <c r="AO2089" s="148">
        <f t="shared" ref="AO2089" si="6835">((AH2089^2+AI2089^2)/(AH2092^2+AI2092^2))^0.5</f>
        <v>3.0062194086150722</v>
      </c>
      <c r="AP2089" s="4"/>
      <c r="AQ2089" s="44"/>
      <c r="AR2089" s="44"/>
      <c r="AS2089" s="44"/>
      <c r="AT2089" s="44"/>
    </row>
    <row r="2090" spans="2:46" ht="18.649999999999999" customHeight="1" thickBot="1">
      <c r="D2090" s="45"/>
      <c r="G2090" s="46"/>
      <c r="I2090" s="45"/>
      <c r="L2090" s="46"/>
      <c r="N2090" s="45"/>
      <c r="Q2090" s="46"/>
      <c r="S2090" s="45"/>
      <c r="V2090" s="46"/>
      <c r="X2090" s="45"/>
      <c r="AA2090" s="46"/>
      <c r="AC2090" s="45"/>
      <c r="AF2090" s="46"/>
      <c r="AH2090" s="45"/>
      <c r="AK2090" s="46"/>
      <c r="AO2090" s="149"/>
      <c r="AP2090" s="149"/>
      <c r="AQ2090" s="44"/>
      <c r="AR2090" s="44"/>
      <c r="AS2090" s="44"/>
      <c r="AT2090" s="44"/>
    </row>
    <row r="2091" spans="2:46" ht="18.649999999999999" customHeight="1" thickBot="1">
      <c r="D2091" s="227" t="s">
        <v>70</v>
      </c>
      <c r="E2091" s="228"/>
      <c r="F2091" s="229" t="s">
        <v>71</v>
      </c>
      <c r="G2091" s="230"/>
      <c r="H2091" s="203"/>
      <c r="I2091" s="231" t="s">
        <v>15</v>
      </c>
      <c r="J2091" s="232"/>
      <c r="K2091" s="233" t="s">
        <v>16</v>
      </c>
      <c r="L2091" s="234"/>
      <c r="M2091" s="30"/>
      <c r="N2091" s="231" t="s">
        <v>72</v>
      </c>
      <c r="O2091" s="232"/>
      <c r="P2091" s="233" t="s">
        <v>73</v>
      </c>
      <c r="Q2091" s="234"/>
      <c r="R2091" s="30"/>
      <c r="S2091" s="227" t="s">
        <v>74</v>
      </c>
      <c r="T2091" s="228"/>
      <c r="U2091" s="229" t="s">
        <v>75</v>
      </c>
      <c r="V2091" s="230"/>
      <c r="W2091" s="8"/>
      <c r="X2091" s="231" t="s">
        <v>76</v>
      </c>
      <c r="Y2091" s="232"/>
      <c r="Z2091" s="233" t="s">
        <v>77</v>
      </c>
      <c r="AA2091" s="234"/>
      <c r="AB2091" s="8"/>
      <c r="AC2091" s="231" t="s">
        <v>78</v>
      </c>
      <c r="AD2091" s="232"/>
      <c r="AE2091" s="233" t="s">
        <v>17</v>
      </c>
      <c r="AF2091" s="234"/>
      <c r="AG2091" s="8"/>
      <c r="AH2091" s="231" t="s">
        <v>79</v>
      </c>
      <c r="AI2091" s="232"/>
      <c r="AJ2091" s="233" t="s">
        <v>80</v>
      </c>
      <c r="AK2091" s="234"/>
      <c r="AL2091" s="8"/>
      <c r="AM2091" s="52" t="s">
        <v>84</v>
      </c>
      <c r="AO2091" s="150" t="s">
        <v>85</v>
      </c>
      <c r="AP2091" s="149"/>
      <c r="AQ2091" s="44"/>
      <c r="AR2091" s="44"/>
      <c r="AS2091" s="44"/>
      <c r="AT2091" s="44"/>
    </row>
    <row r="2092" spans="2:46" ht="18.649999999999999" customHeight="1" thickTop="1" thickBot="1">
      <c r="D2092" s="37">
        <v>0</v>
      </c>
      <c r="E2092" s="41">
        <v>0</v>
      </c>
      <c r="F2092" s="39">
        <v>1</v>
      </c>
      <c r="G2092" s="40">
        <v>0</v>
      </c>
      <c r="I2092" s="37">
        <v>0</v>
      </c>
      <c r="J2092" s="41">
        <f t="shared" ref="J2092" si="6836">IF(0=(1-$J$8*$K$8*$B2089^2),10^14,$B2089*$K$8/(1-$J$8*$K$8*$B2089^2))</f>
        <v>-0.1821815754165641</v>
      </c>
      <c r="K2092" s="39">
        <v>1</v>
      </c>
      <c r="L2092" s="40">
        <v>0</v>
      </c>
      <c r="N2092" s="37">
        <f t="shared" ref="N2092" si="6837">D2092*I2089+F2092*I2092-E2092*J2089-G2092*J2092</f>
        <v>0</v>
      </c>
      <c r="O2092" s="41">
        <f t="shared" ref="O2092" si="6838">(D2092*J2089+E2092*I2089+F2092*J2092+G2092*I2092)</f>
        <v>-0.1821815754165641</v>
      </c>
      <c r="P2092" s="39">
        <f t="shared" ref="P2092" si="6839">D2092*K2089+F2092*K2092-E2092*L2089-G2092*L2092</f>
        <v>1</v>
      </c>
      <c r="Q2092" s="40">
        <f t="shared" ref="Q2092" si="6840">(D2092*L2089+E2092*K2089+F2092*L2092+G2092*K2092)</f>
        <v>0</v>
      </c>
      <c r="S2092" s="37">
        <v>0</v>
      </c>
      <c r="T2092" s="41">
        <v>0</v>
      </c>
      <c r="U2092" s="39">
        <v>1</v>
      </c>
      <c r="V2092" s="40">
        <v>0</v>
      </c>
      <c r="X2092" s="37">
        <f t="shared" ref="X2092" si="6841">N2092*S2089+P2092*S2092-O2092*T2089-Q2092*T2092</f>
        <v>0</v>
      </c>
      <c r="Y2092" s="41">
        <f t="shared" ref="Y2092" si="6842">(N2092*T2089+O2092*S2089+P2092*T2092+Q2092*S2092)</f>
        <v>-0.1821815754165641</v>
      </c>
      <c r="Z2092" s="39">
        <f t="shared" ref="Z2092" si="6843">N2092*U2089+P2092*U2092-O2092*V2089-Q2092*V2092</f>
        <v>0.96186433905101232</v>
      </c>
      <c r="AA2092" s="40">
        <f t="shared" ref="AA2092" si="6844">(N2092*V2089+O2092*U2089+P2092*V2092+Q2092*U2092)</f>
        <v>0</v>
      </c>
      <c r="AB2092" s="8"/>
      <c r="AC2092" s="37">
        <v>0</v>
      </c>
      <c r="AD2092" s="40">
        <f>-1/($AD$8*$B2089)</f>
        <v>-0.13510869565217387</v>
      </c>
      <c r="AE2092" s="39">
        <v>1</v>
      </c>
      <c r="AF2092" s="40">
        <v>0</v>
      </c>
      <c r="AH2092" s="37">
        <f>X2092*AC2089+Z2092*AC2092-Y2092*AD2089-AA2092*AD2092</f>
        <v>0</v>
      </c>
      <c r="AI2092" s="41">
        <f>(X2092*AD2089+Y2092*AC2089+Z2092*AD2092+AA2092*AC2092)</f>
        <v>-0.31213781166008669</v>
      </c>
      <c r="AJ2092" s="39">
        <f>X2092*AE2089+Z2092*AE2092-Y2092*AF2089-AA2092*AF2092</f>
        <v>0.96186433905101232</v>
      </c>
      <c r="AK2092" s="40">
        <f>(X2092*AF2089+Y2092*AE2089+Z2092*AF2092+AA2092*AE2092)</f>
        <v>0</v>
      </c>
      <c r="AL2092" s="8"/>
      <c r="AM2092" s="54">
        <f t="shared" ref="AM2092" si="6845">(180/PI())*ATAN(-1*(($AH2080*AI2089+AK2089+$AH$8*AI2092+AK2092)/($AH$8*AH2089+AJ2089+$AH$8*AH2092+AJ2092)))</f>
        <v>18.186813547092111</v>
      </c>
      <c r="AO2092" s="151">
        <f t="shared" ref="AO2092" si="6846">20*LOG(((($AH$8*AH2089+AJ2089-$AH$8*AH2092-AJ2092)^2+($AH$8*AI2089+AK2089-$AH$8*AI2092-AK2092)^2)/(($AH$8*AH2089+AJ2089+$AH$8*AH2092+AJ2092)^2+($AH$8*AI2089+AK2089+$AH$8*AI2092+AK2092)^2))^0.5)</f>
        <v>-38.596298309325476</v>
      </c>
      <c r="AP2092" s="149"/>
      <c r="AQ2092" s="44"/>
      <c r="AR2092" s="44"/>
      <c r="AS2092" s="44"/>
      <c r="AT2092" s="44"/>
    </row>
    <row r="2093" spans="2:46" ht="18.649999999999999" customHeight="1">
      <c r="AO2093" s="48"/>
    </row>
    <row r="2094" spans="2:46" ht="18.649999999999999" customHeight="1" thickBot="1">
      <c r="E2094" s="29" t="s">
        <v>9</v>
      </c>
      <c r="J2094" s="29" t="s">
        <v>10</v>
      </c>
      <c r="O2094" s="29" t="s">
        <v>11</v>
      </c>
      <c r="T2094" s="29" t="s">
        <v>12</v>
      </c>
      <c r="Y2094" s="29" t="s">
        <v>13</v>
      </c>
      <c r="AD2094" s="29" t="s">
        <v>12</v>
      </c>
      <c r="AI2094" s="29" t="s">
        <v>81</v>
      </c>
    </row>
    <row r="2095" spans="2:46" ht="18.649999999999999" customHeight="1" thickBot="1">
      <c r="B2095" s="28"/>
      <c r="D2095" s="227" t="s">
        <v>70</v>
      </c>
      <c r="E2095" s="228"/>
      <c r="F2095" s="229" t="s">
        <v>71</v>
      </c>
      <c r="G2095" s="230"/>
      <c r="H2095" s="203"/>
      <c r="I2095" s="231" t="s">
        <v>15</v>
      </c>
      <c r="J2095" s="232"/>
      <c r="K2095" s="233" t="s">
        <v>16</v>
      </c>
      <c r="L2095" s="234"/>
      <c r="M2095" s="30"/>
      <c r="N2095" s="231" t="s">
        <v>72</v>
      </c>
      <c r="O2095" s="232"/>
      <c r="P2095" s="233" t="s">
        <v>73</v>
      </c>
      <c r="Q2095" s="234"/>
      <c r="R2095" s="30"/>
      <c r="S2095" s="227" t="s">
        <v>74</v>
      </c>
      <c r="T2095" s="228"/>
      <c r="U2095" s="229" t="s">
        <v>75</v>
      </c>
      <c r="V2095" s="230"/>
      <c r="W2095" s="8"/>
      <c r="X2095" s="231" t="s">
        <v>76</v>
      </c>
      <c r="Y2095" s="232"/>
      <c r="Z2095" s="233" t="s">
        <v>77</v>
      </c>
      <c r="AA2095" s="234"/>
      <c r="AB2095" s="8"/>
      <c r="AC2095" s="231" t="s">
        <v>78</v>
      </c>
      <c r="AD2095" s="232"/>
      <c r="AE2095" s="233" t="s">
        <v>17</v>
      </c>
      <c r="AF2095" s="234"/>
      <c r="AG2095" s="8"/>
      <c r="AH2095" s="231" t="s">
        <v>79</v>
      </c>
      <c r="AI2095" s="232"/>
      <c r="AJ2095" s="233" t="s">
        <v>80</v>
      </c>
      <c r="AK2095" s="234"/>
      <c r="AL2095" s="8"/>
      <c r="AM2095" s="35" t="s">
        <v>82</v>
      </c>
      <c r="AO2095" s="147" t="s">
        <v>83</v>
      </c>
      <c r="AP2095" s="4"/>
      <c r="AQ2095" s="44"/>
      <c r="AR2095" s="44"/>
      <c r="AS2095" s="44"/>
      <c r="AT2095" s="44"/>
    </row>
    <row r="2096" spans="2:46" ht="18.649999999999999" customHeight="1" thickTop="1" thickBot="1">
      <c r="B2096" s="55">
        <v>6</v>
      </c>
      <c r="D2096" s="37">
        <v>1</v>
      </c>
      <c r="E2096" s="38">
        <v>0</v>
      </c>
      <c r="F2096" s="39">
        <v>0</v>
      </c>
      <c r="G2096" s="40">
        <f t="shared" ref="G2096" si="6847">-1/($E$8*$B2096)</f>
        <v>-0.10653</v>
      </c>
      <c r="I2096" s="37">
        <v>1</v>
      </c>
      <c r="J2096" s="41">
        <v>0</v>
      </c>
      <c r="K2096" s="39">
        <v>0</v>
      </c>
      <c r="L2096" s="40">
        <v>0</v>
      </c>
      <c r="N2096" s="37">
        <f t="shared" ref="N2096" si="6848">D2096*I2096+F2096*I2099-E2096*J2096-G2096*J2099</f>
        <v>0.98065765445447717</v>
      </c>
      <c r="O2096" s="41">
        <f t="shared" ref="O2096" si="6849">(D2096*J2096+E2096*I2096+F2096*J2099+G2096*I2099)</f>
        <v>0</v>
      </c>
      <c r="P2096" s="39">
        <f t="shared" ref="P2096" si="6850">D2096*K2096+F2096*K2099-E2096*L2096-G2096*L2099</f>
        <v>0</v>
      </c>
      <c r="Q2096" s="40">
        <f t="shared" ref="Q2096" si="6851">(D2096*L2096+E2096*K2096+F2096*L2099+G2096*K2099)</f>
        <v>-0.10653</v>
      </c>
      <c r="S2096" s="37">
        <v>1</v>
      </c>
      <c r="T2096" s="38">
        <v>0</v>
      </c>
      <c r="U2096" s="39">
        <v>0</v>
      </c>
      <c r="V2096" s="40">
        <f t="shared" ref="V2096" si="6852">-1/($T$8*$B2096)</f>
        <v>-0.20862999999999995</v>
      </c>
      <c r="X2096" s="37">
        <f t="shared" ref="X2096" si="6853">N2096*S2096+P2096*S2099-O2096*T2096-Q2096*T2099</f>
        <v>0.98065765445447717</v>
      </c>
      <c r="Y2096" s="41">
        <f t="shared" ref="Y2096" si="6854">(N2096*T2096+O2096*S2096+P2096*T2099+Q2096*S2099)</f>
        <v>0</v>
      </c>
      <c r="Z2096" s="39">
        <f t="shared" ref="Z2096" si="6855">N2096*U2096+P2096*U2099-O2096*V2096-Q2096*V2099</f>
        <v>0</v>
      </c>
      <c r="AA2096" s="40">
        <f t="shared" ref="AA2096" si="6856">(N2096*V2096+O2096*U2096+P2096*V2099+Q2096*U2099)</f>
        <v>-0.31112460644883755</v>
      </c>
      <c r="AB2096" s="8"/>
      <c r="AC2096" s="37">
        <v>1</v>
      </c>
      <c r="AD2096" s="38">
        <v>0</v>
      </c>
      <c r="AE2096" s="39">
        <v>0</v>
      </c>
      <c r="AF2096" s="40">
        <v>0</v>
      </c>
      <c r="AH2096" s="37">
        <f>X2096*AC2096+Z2096*AC2099-Y2096*AD2096-AA2096*AD2099</f>
        <v>0.9387621334910875</v>
      </c>
      <c r="AI2096" s="41">
        <f>(X2096*AD2096+Y2096*AC2096+Z2096*AD2099+AA2096*AC2099)</f>
        <v>0</v>
      </c>
      <c r="AJ2096" s="39">
        <f>X2096*AE2096+Z2096*AE2099-Y2096*AF2096-AA2096*AF2099</f>
        <v>0</v>
      </c>
      <c r="AK2096" s="40">
        <f>(X2096*AF2096+Y2096*AE2096+Z2096*AF2099+AA2096*AE2099)</f>
        <v>-0.31112460644883755</v>
      </c>
      <c r="AL2096" s="8"/>
      <c r="AM2096" s="43">
        <f t="shared" ref="AM2096" si="6857">20*LOG((2*$AH$8)/(($AH$8*AH2096+AJ2096+$AH$8*AH2099+AJ2099)^2+($AH$8*AI2096+AK2096+$AH$8*AI2099+AK2099)^2)^0.5)</f>
        <v>-5.9230865679521256E-4</v>
      </c>
      <c r="AO2096" s="148">
        <f t="shared" ref="AO2096" si="6858">((AH2096^2+AI2096^2)/(AH2099^2+AI2099^2))^0.5</f>
        <v>3.0173193669864533</v>
      </c>
      <c r="AP2096" s="4"/>
      <c r="AQ2096" s="44"/>
      <c r="AR2096" s="44"/>
      <c r="AS2096" s="44"/>
      <c r="AT2096" s="44"/>
    </row>
    <row r="2097" spans="2:46" ht="18.649999999999999" customHeight="1" thickBot="1">
      <c r="D2097" s="45"/>
      <c r="G2097" s="46"/>
      <c r="I2097" s="45"/>
      <c r="L2097" s="46"/>
      <c r="N2097" s="45"/>
      <c r="Q2097" s="46"/>
      <c r="S2097" s="45"/>
      <c r="V2097" s="46"/>
      <c r="X2097" s="45"/>
      <c r="AA2097" s="46"/>
      <c r="AC2097" s="45"/>
      <c r="AF2097" s="46"/>
      <c r="AH2097" s="45"/>
      <c r="AK2097" s="46"/>
      <c r="AO2097" s="149"/>
      <c r="AP2097" s="149"/>
      <c r="AQ2097" s="44"/>
      <c r="AR2097" s="44"/>
      <c r="AS2097" s="44"/>
      <c r="AT2097" s="44"/>
    </row>
    <row r="2098" spans="2:46" ht="18.649999999999999" customHeight="1" thickBot="1">
      <c r="D2098" s="227" t="s">
        <v>70</v>
      </c>
      <c r="E2098" s="228"/>
      <c r="F2098" s="229" t="s">
        <v>71</v>
      </c>
      <c r="G2098" s="230"/>
      <c r="H2098" s="203"/>
      <c r="I2098" s="231" t="s">
        <v>15</v>
      </c>
      <c r="J2098" s="232"/>
      <c r="K2098" s="233" t="s">
        <v>16</v>
      </c>
      <c r="L2098" s="234"/>
      <c r="M2098" s="30"/>
      <c r="N2098" s="231" t="s">
        <v>72</v>
      </c>
      <c r="O2098" s="232"/>
      <c r="P2098" s="233" t="s">
        <v>73</v>
      </c>
      <c r="Q2098" s="234"/>
      <c r="R2098" s="30"/>
      <c r="S2098" s="227" t="s">
        <v>74</v>
      </c>
      <c r="T2098" s="228"/>
      <c r="U2098" s="229" t="s">
        <v>75</v>
      </c>
      <c r="V2098" s="230"/>
      <c r="W2098" s="8"/>
      <c r="X2098" s="231" t="s">
        <v>76</v>
      </c>
      <c r="Y2098" s="232"/>
      <c r="Z2098" s="233" t="s">
        <v>77</v>
      </c>
      <c r="AA2098" s="234"/>
      <c r="AB2098" s="8"/>
      <c r="AC2098" s="231" t="s">
        <v>78</v>
      </c>
      <c r="AD2098" s="232"/>
      <c r="AE2098" s="233" t="s">
        <v>17</v>
      </c>
      <c r="AF2098" s="234"/>
      <c r="AG2098" s="8"/>
      <c r="AH2098" s="231" t="s">
        <v>79</v>
      </c>
      <c r="AI2098" s="232"/>
      <c r="AJ2098" s="233" t="s">
        <v>80</v>
      </c>
      <c r="AK2098" s="234"/>
      <c r="AL2098" s="8"/>
      <c r="AM2098" s="52" t="s">
        <v>84</v>
      </c>
      <c r="AO2098" s="150" t="s">
        <v>85</v>
      </c>
      <c r="AP2098" s="149"/>
      <c r="AQ2098" s="44"/>
      <c r="AR2098" s="44"/>
      <c r="AS2098" s="44"/>
      <c r="AT2098" s="44"/>
    </row>
    <row r="2099" spans="2:46" ht="18.649999999999999" customHeight="1" thickTop="1" thickBot="1">
      <c r="D2099" s="37">
        <v>0</v>
      </c>
      <c r="E2099" s="41">
        <v>0</v>
      </c>
      <c r="F2099" s="39">
        <v>1</v>
      </c>
      <c r="G2099" s="40">
        <v>0</v>
      </c>
      <c r="I2099" s="37">
        <v>0</v>
      </c>
      <c r="J2099" s="41">
        <f t="shared" ref="J2099" si="6859">IF(0=(1-$J$8*$K$8*$B2096^2),10^14,$B2096*$K$8/(1-$J$8*$K$8*$B2096^2))</f>
        <v>-0.18156712236480699</v>
      </c>
      <c r="K2099" s="39">
        <v>1</v>
      </c>
      <c r="L2099" s="40">
        <v>0</v>
      </c>
      <c r="N2099" s="37">
        <f t="shared" ref="N2099" si="6860">D2099*I2096+F2099*I2099-E2099*J2096-G2099*J2099</f>
        <v>0</v>
      </c>
      <c r="O2099" s="41">
        <f t="shared" ref="O2099" si="6861">(D2099*J2096+E2099*I2096+F2099*J2099+G2099*I2099)</f>
        <v>-0.18156712236480699</v>
      </c>
      <c r="P2099" s="39">
        <f t="shared" ref="P2099" si="6862">D2099*K2096+F2099*K2099-E2099*L2096-G2099*L2099</f>
        <v>1</v>
      </c>
      <c r="Q2099" s="40">
        <f t="shared" ref="Q2099" si="6863">(D2099*L2096+E2099*K2096+F2099*L2099+G2099*K2099)</f>
        <v>0</v>
      </c>
      <c r="S2099" s="37">
        <v>0</v>
      </c>
      <c r="T2099" s="41">
        <v>0</v>
      </c>
      <c r="U2099" s="39">
        <v>1</v>
      </c>
      <c r="V2099" s="40">
        <v>0</v>
      </c>
      <c r="X2099" s="37">
        <f t="shared" ref="X2099" si="6864">N2099*S2096+P2099*S2099-O2099*T2096-Q2099*T2099</f>
        <v>0</v>
      </c>
      <c r="Y2099" s="41">
        <f t="shared" ref="Y2099" si="6865">(N2099*T2096+O2099*S2096+P2099*T2099+Q2099*S2099)</f>
        <v>-0.18156712236480699</v>
      </c>
      <c r="Z2099" s="39">
        <f t="shared" ref="Z2099" si="6866">N2099*U2096+P2099*U2099-O2099*V2096-Q2099*V2099</f>
        <v>0.96211965126103038</v>
      </c>
      <c r="AA2099" s="40">
        <f t="shared" ref="AA2099" si="6867">(N2099*V2096+O2099*U2096+P2099*V2099+Q2099*U2099)</f>
        <v>0</v>
      </c>
      <c r="AB2099" s="8"/>
      <c r="AC2099" s="37">
        <v>0</v>
      </c>
      <c r="AD2099" s="40">
        <f>-1/($AD$8*$B2096)</f>
        <v>-0.13465833333333332</v>
      </c>
      <c r="AE2099" s="39">
        <v>1</v>
      </c>
      <c r="AF2099" s="40">
        <v>0</v>
      </c>
      <c r="AH2099" s="37">
        <f>X2099*AC2096+Z2099*AC2099-Y2099*AD2096-AA2099*AD2099</f>
        <v>0</v>
      </c>
      <c r="AI2099" s="41">
        <f>(X2099*AD2096+Y2099*AC2096+Z2099*AD2099+AA2099*AC2099)</f>
        <v>-0.31112455107086523</v>
      </c>
      <c r="AJ2099" s="39">
        <f>X2099*AE2096+Z2099*AE2099-Y2099*AF2096-AA2099*AF2099</f>
        <v>0.96211965126103038</v>
      </c>
      <c r="AK2099" s="40">
        <f>(X2099*AF2096+Y2099*AE2096+Z2099*AF2099+AA2099*AE2099)</f>
        <v>0</v>
      </c>
      <c r="AL2099" s="8"/>
      <c r="AM2099" s="54">
        <f t="shared" ref="AM2099" si="6868">(180/PI())*ATAN(-1*(($AH2087*AI2096+AK2096+$AH$8*AI2099+AK2099)/($AH$8*AH2096+AJ2096+$AH$8*AH2099+AJ2099)))</f>
        <v>18.125736861455991</v>
      </c>
      <c r="AO2099" s="151">
        <f t="shared" ref="AO2099" si="6869">20*LOG(((($AH$8*AH2096+AJ2096-$AH$8*AH2099-AJ2099)^2+($AH$8*AI2096+AK2096-$AH$8*AI2099-AK2099)^2)/(($AH$8*AH2096+AJ2096+$AH$8*AH2099+AJ2099)^2+($AH$8*AI2096+AK2096+$AH$8*AI2099+AK2099)^2))^0.5)</f>
        <v>-38.65265846346071</v>
      </c>
      <c r="AP2099" s="149"/>
      <c r="AQ2099" s="44"/>
      <c r="AR2099" s="44"/>
      <c r="AS2099" s="44"/>
      <c r="AT2099" s="44"/>
    </row>
    <row r="2100" spans="2:46" ht="18.649999999999999" customHeight="1">
      <c r="AO2100" s="48"/>
    </row>
    <row r="2101" spans="2:46" ht="18.649999999999999" customHeight="1" thickBot="1">
      <c r="E2101" s="29" t="s">
        <v>9</v>
      </c>
      <c r="J2101" s="29" t="s">
        <v>10</v>
      </c>
      <c r="O2101" s="29" t="s">
        <v>11</v>
      </c>
      <c r="T2101" s="29" t="s">
        <v>12</v>
      </c>
      <c r="Y2101" s="29" t="s">
        <v>13</v>
      </c>
      <c r="AD2101" s="29" t="s">
        <v>12</v>
      </c>
      <c r="AI2101" s="29" t="s">
        <v>81</v>
      </c>
    </row>
    <row r="2102" spans="2:46" ht="18.649999999999999" customHeight="1" thickBot="1">
      <c r="B2102" s="28"/>
      <c r="D2102" s="227" t="s">
        <v>70</v>
      </c>
      <c r="E2102" s="228"/>
      <c r="F2102" s="229" t="s">
        <v>71</v>
      </c>
      <c r="G2102" s="230"/>
      <c r="H2102" s="203"/>
      <c r="I2102" s="231" t="s">
        <v>15</v>
      </c>
      <c r="J2102" s="232"/>
      <c r="K2102" s="233" t="s">
        <v>16</v>
      </c>
      <c r="L2102" s="234"/>
      <c r="M2102" s="30"/>
      <c r="N2102" s="231" t="s">
        <v>72</v>
      </c>
      <c r="O2102" s="232"/>
      <c r="P2102" s="233" t="s">
        <v>73</v>
      </c>
      <c r="Q2102" s="234"/>
      <c r="R2102" s="30"/>
      <c r="S2102" s="227" t="s">
        <v>74</v>
      </c>
      <c r="T2102" s="228"/>
      <c r="U2102" s="229" t="s">
        <v>75</v>
      </c>
      <c r="V2102" s="230"/>
      <c r="W2102" s="8"/>
      <c r="X2102" s="231" t="s">
        <v>76</v>
      </c>
      <c r="Y2102" s="232"/>
      <c r="Z2102" s="233" t="s">
        <v>77</v>
      </c>
      <c r="AA2102" s="234"/>
      <c r="AB2102" s="8"/>
      <c r="AC2102" s="231" t="s">
        <v>78</v>
      </c>
      <c r="AD2102" s="232"/>
      <c r="AE2102" s="233" t="s">
        <v>17</v>
      </c>
      <c r="AF2102" s="234"/>
      <c r="AG2102" s="8"/>
      <c r="AH2102" s="231" t="s">
        <v>79</v>
      </c>
      <c r="AI2102" s="232"/>
      <c r="AJ2102" s="233" t="s">
        <v>80</v>
      </c>
      <c r="AK2102" s="234"/>
      <c r="AL2102" s="8"/>
      <c r="AM2102" s="35" t="s">
        <v>82</v>
      </c>
      <c r="AO2102" s="147" t="s">
        <v>83</v>
      </c>
      <c r="AP2102" s="4"/>
      <c r="AQ2102" s="44"/>
      <c r="AR2102" s="44"/>
      <c r="AS2102" s="44"/>
      <c r="AT2102" s="44"/>
    </row>
    <row r="2103" spans="2:46" ht="18.649999999999999" customHeight="1" thickTop="1" thickBot="1">
      <c r="B2103" s="55">
        <v>6.02</v>
      </c>
      <c r="D2103" s="37">
        <v>1</v>
      </c>
      <c r="E2103" s="38">
        <v>0</v>
      </c>
      <c r="F2103" s="39">
        <v>0</v>
      </c>
      <c r="G2103" s="40">
        <f t="shared" ref="G2103" si="6870">-1/($E$8*$B2103)</f>
        <v>-0.10617607973421926</v>
      </c>
      <c r="I2103" s="37">
        <v>1</v>
      </c>
      <c r="J2103" s="41">
        <v>0</v>
      </c>
      <c r="K2103" s="39">
        <v>0</v>
      </c>
      <c r="L2103" s="40">
        <v>0</v>
      </c>
      <c r="N2103" s="37">
        <f t="shared" ref="N2103" si="6871">D2103*I2103+F2103*I2106-E2103*J2103-G2103*J2106</f>
        <v>0.98078671384439631</v>
      </c>
      <c r="O2103" s="41">
        <f t="shared" ref="O2103" si="6872">(D2103*J2103+E2103*I2103+F2103*J2106+G2103*I2106)</f>
        <v>0</v>
      </c>
      <c r="P2103" s="39">
        <f t="shared" ref="P2103" si="6873">D2103*K2103+F2103*K2106-E2103*L2103-G2103*L2106</f>
        <v>0</v>
      </c>
      <c r="Q2103" s="40">
        <f t="shared" ref="Q2103" si="6874">(D2103*L2103+E2103*K2103+F2103*L2106+G2103*K2106)</f>
        <v>-0.10617607973421926</v>
      </c>
      <c r="S2103" s="37">
        <v>1</v>
      </c>
      <c r="T2103" s="38">
        <v>0</v>
      </c>
      <c r="U2103" s="39">
        <v>0</v>
      </c>
      <c r="V2103" s="40">
        <f t="shared" ref="V2103" si="6875">-1/($T$8*$B2103)</f>
        <v>-0.20793687707641195</v>
      </c>
      <c r="X2103" s="37">
        <f t="shared" ref="X2103" si="6876">N2103*S2103+P2103*S2106-O2103*T2103-Q2103*T2106</f>
        <v>0.98078671384439631</v>
      </c>
      <c r="Y2103" s="41">
        <f t="shared" ref="Y2103" si="6877">(N2103*T2103+O2103*S2103+P2103*T2106+Q2103*S2106)</f>
        <v>0</v>
      </c>
      <c r="Z2103" s="39">
        <f t="shared" ref="Z2103" si="6878">N2103*U2103+P2103*U2106-O2103*V2103-Q2103*V2106</f>
        <v>0</v>
      </c>
      <c r="AA2103" s="40">
        <f t="shared" ref="AA2103" si="6879">(N2103*V2103+O2103*U2103+P2103*V2106+Q2103*U2106)</f>
        <v>-0.31011780608905953</v>
      </c>
      <c r="AB2103" s="8"/>
      <c r="AC2103" s="37">
        <v>1</v>
      </c>
      <c r="AD2103" s="38">
        <v>0</v>
      </c>
      <c r="AE2103" s="39">
        <v>0</v>
      </c>
      <c r="AF2103" s="40">
        <v>0</v>
      </c>
      <c r="AH2103" s="37">
        <f>X2103*AC2103+Z2103*AC2106-Y2103*AD2103-AA2103*AD2106</f>
        <v>0.93916550430458634</v>
      </c>
      <c r="AI2103" s="41">
        <f>(X2103*AD2103+Y2103*AC2103+Z2103*AD2106+AA2103*AC2106)</f>
        <v>0</v>
      </c>
      <c r="AJ2103" s="39">
        <f>X2103*AE2103+Z2103*AE2106-Y2103*AF2103-AA2103*AF2106</f>
        <v>0</v>
      </c>
      <c r="AK2103" s="40">
        <f>(X2103*AF2103+Y2103*AE2103+Z2103*AF2106+AA2103*AE2106)</f>
        <v>-0.31011780608905953</v>
      </c>
      <c r="AL2103" s="8"/>
      <c r="AM2103" s="43">
        <f t="shared" ref="AM2103" si="6880">20*LOG((2*$AH$8)/(($AH$8*AH2103+AJ2103+$AH$8*AH2106+AJ2106)^2+($AH$8*AI2103+AK2103+$AH$8*AI2106+AK2106)^2)^0.5)</f>
        <v>-5.8469489772097001E-4</v>
      </c>
      <c r="AO2103" s="148">
        <f t="shared" ref="AO2103" si="6881">((AH2103^2+AI2103^2)/(AH2106^2+AI2106^2))^0.5</f>
        <v>3.0284158210185019</v>
      </c>
      <c r="AP2103" s="4"/>
      <c r="AQ2103" s="44"/>
      <c r="AR2103" s="44"/>
      <c r="AS2103" s="44"/>
      <c r="AT2103" s="44"/>
    </row>
    <row r="2104" spans="2:46" ht="18.649999999999999" customHeight="1" thickBot="1">
      <c r="D2104" s="45"/>
      <c r="G2104" s="46"/>
      <c r="I2104" s="45"/>
      <c r="L2104" s="46"/>
      <c r="N2104" s="45"/>
      <c r="Q2104" s="46"/>
      <c r="S2104" s="45"/>
      <c r="V2104" s="46"/>
      <c r="X2104" s="45"/>
      <c r="AA2104" s="46"/>
      <c r="AC2104" s="45"/>
      <c r="AF2104" s="46"/>
      <c r="AH2104" s="45"/>
      <c r="AK2104" s="46"/>
      <c r="AO2104" s="149"/>
      <c r="AP2104" s="149"/>
      <c r="AQ2104" s="44"/>
      <c r="AR2104" s="44"/>
      <c r="AS2104" s="44"/>
      <c r="AT2104" s="44"/>
    </row>
    <row r="2105" spans="2:46" ht="18.649999999999999" customHeight="1" thickBot="1">
      <c r="D2105" s="227" t="s">
        <v>70</v>
      </c>
      <c r="E2105" s="228"/>
      <c r="F2105" s="229" t="s">
        <v>71</v>
      </c>
      <c r="G2105" s="230"/>
      <c r="H2105" s="203"/>
      <c r="I2105" s="231" t="s">
        <v>15</v>
      </c>
      <c r="J2105" s="232"/>
      <c r="K2105" s="233" t="s">
        <v>16</v>
      </c>
      <c r="L2105" s="234"/>
      <c r="M2105" s="30"/>
      <c r="N2105" s="231" t="s">
        <v>72</v>
      </c>
      <c r="O2105" s="232"/>
      <c r="P2105" s="233" t="s">
        <v>73</v>
      </c>
      <c r="Q2105" s="234"/>
      <c r="R2105" s="30"/>
      <c r="S2105" s="227" t="s">
        <v>74</v>
      </c>
      <c r="T2105" s="228"/>
      <c r="U2105" s="229" t="s">
        <v>75</v>
      </c>
      <c r="V2105" s="230"/>
      <c r="W2105" s="8"/>
      <c r="X2105" s="231" t="s">
        <v>76</v>
      </c>
      <c r="Y2105" s="232"/>
      <c r="Z2105" s="233" t="s">
        <v>77</v>
      </c>
      <c r="AA2105" s="234"/>
      <c r="AB2105" s="8"/>
      <c r="AC2105" s="231" t="s">
        <v>78</v>
      </c>
      <c r="AD2105" s="232"/>
      <c r="AE2105" s="233" t="s">
        <v>17</v>
      </c>
      <c r="AF2105" s="234"/>
      <c r="AG2105" s="8"/>
      <c r="AH2105" s="231" t="s">
        <v>79</v>
      </c>
      <c r="AI2105" s="232"/>
      <c r="AJ2105" s="233" t="s">
        <v>80</v>
      </c>
      <c r="AK2105" s="234"/>
      <c r="AL2105" s="8"/>
      <c r="AM2105" s="52" t="s">
        <v>84</v>
      </c>
      <c r="AO2105" s="150" t="s">
        <v>85</v>
      </c>
      <c r="AP2105" s="149"/>
      <c r="AQ2105" s="44"/>
      <c r="AR2105" s="44"/>
      <c r="AS2105" s="44"/>
      <c r="AT2105" s="44"/>
    </row>
    <row r="2106" spans="2:46" ht="18.649999999999999" customHeight="1" thickTop="1" thickBot="1">
      <c r="D2106" s="37">
        <v>0</v>
      </c>
      <c r="E2106" s="41">
        <v>0</v>
      </c>
      <c r="F2106" s="39">
        <v>1</v>
      </c>
      <c r="G2106" s="40">
        <v>0</v>
      </c>
      <c r="I2106" s="37">
        <v>0</v>
      </c>
      <c r="J2106" s="41">
        <f t="shared" ref="J2106" si="6882">IF(0=(1-$J$8*$K$8*$B2103^2),10^14,$B2103*$K$8/(1-$J$8*$K$8*$B2103^2))</f>
        <v>-0.18095682383168199</v>
      </c>
      <c r="K2106" s="39">
        <v>1</v>
      </c>
      <c r="L2106" s="40">
        <v>0</v>
      </c>
      <c r="N2106" s="37">
        <f t="shared" ref="N2106" si="6883">D2106*I2103+F2106*I2106-E2106*J2103-G2106*J2106</f>
        <v>0</v>
      </c>
      <c r="O2106" s="41">
        <f t="shared" ref="O2106" si="6884">(D2106*J2103+E2106*I2103+F2106*J2106+G2106*I2106)</f>
        <v>-0.18095682383168199</v>
      </c>
      <c r="P2106" s="39">
        <f t="shared" ref="P2106" si="6885">D2106*K2103+F2106*K2106-E2106*L2103-G2106*L2106</f>
        <v>1</v>
      </c>
      <c r="Q2106" s="40">
        <f t="shared" ref="Q2106" si="6886">(D2106*L2103+E2106*K2103+F2106*L2106+G2106*K2106)</f>
        <v>0</v>
      </c>
      <c r="S2106" s="37">
        <v>0</v>
      </c>
      <c r="T2106" s="41">
        <v>0</v>
      </c>
      <c r="U2106" s="39">
        <v>1</v>
      </c>
      <c r="V2106" s="40">
        <v>0</v>
      </c>
      <c r="X2106" s="37">
        <f t="shared" ref="X2106" si="6887">N2106*S2103+P2106*S2106-O2106*T2103-Q2106*T2106</f>
        <v>0</v>
      </c>
      <c r="Y2106" s="41">
        <f t="shared" ref="Y2106" si="6888">(N2106*T2103+O2106*S2103+P2106*T2106+Q2106*S2106)</f>
        <v>-0.18095682383168199</v>
      </c>
      <c r="Z2106" s="39">
        <f t="shared" ref="Z2106" si="6889">N2106*U2103+P2106*U2106-O2106*V2103-Q2106*V2106</f>
        <v>0.96237240316677364</v>
      </c>
      <c r="AA2106" s="40">
        <f t="shared" ref="AA2106" si="6890">(N2106*V2103+O2106*U2103+P2106*V2106+Q2106*U2106)</f>
        <v>0</v>
      </c>
      <c r="AB2106" s="8"/>
      <c r="AC2106" s="37">
        <v>0</v>
      </c>
      <c r="AD2106" s="40">
        <f>-1/($AD$8*$B2103)</f>
        <v>-0.13421096345514952</v>
      </c>
      <c r="AE2106" s="39">
        <v>1</v>
      </c>
      <c r="AF2106" s="40">
        <v>0</v>
      </c>
      <c r="AH2106" s="37">
        <f>X2106*AC2103+Z2106*AC2106-Y2106*AD2103-AA2106*AD2106</f>
        <v>0</v>
      </c>
      <c r="AI2106" s="41">
        <f>(X2106*AD2103+Y2106*AC2103+Z2106*AD2106+AA2106*AC2106)</f>
        <v>-0.31011775126334229</v>
      </c>
      <c r="AJ2106" s="39">
        <f>X2106*AE2103+Z2106*AE2106-Y2106*AF2103-AA2106*AF2106</f>
        <v>0.96237240316677364</v>
      </c>
      <c r="AK2106" s="40">
        <f>(X2106*AF2103+Y2106*AE2103+Z2106*AF2106+AA2106*AE2106)</f>
        <v>0</v>
      </c>
      <c r="AL2106" s="8"/>
      <c r="AM2106" s="54">
        <f t="shared" ref="AM2106" si="6891">(180/PI())*ATAN(-1*(($AH2094*AI2103+AK2103+$AH$8*AI2106+AK2106)/($AH$8*AH2103+AJ2103+$AH$8*AH2106+AJ2106)))</f>
        <v>18.065070449663263</v>
      </c>
      <c r="AO2106" s="151">
        <f t="shared" ref="AO2106" si="6892">20*LOG(((($AH$8*AH2103+AJ2103-$AH$8*AH2106-AJ2106)^2+($AH$8*AI2103+AK2103-$AH$8*AI2106-AK2106)^2)/(($AH$8*AH2103+AJ2103+$AH$8*AH2106+AJ2106)^2+($AH$8*AI2103+AK2103+$AH$8*AI2106+AK2106)^2))^0.5)</f>
        <v>-38.708842416891351</v>
      </c>
      <c r="AP2106" s="149"/>
      <c r="AQ2106" s="44"/>
      <c r="AR2106" s="44"/>
      <c r="AS2106" s="44"/>
      <c r="AT2106" s="44"/>
    </row>
    <row r="2107" spans="2:46" ht="18.649999999999999" customHeight="1">
      <c r="AO2107" s="48"/>
    </row>
    <row r="2108" spans="2:46" ht="18.649999999999999" customHeight="1" thickBot="1">
      <c r="E2108" s="29" t="s">
        <v>9</v>
      </c>
      <c r="J2108" s="29" t="s">
        <v>10</v>
      </c>
      <c r="O2108" s="29" t="s">
        <v>11</v>
      </c>
      <c r="T2108" s="29" t="s">
        <v>12</v>
      </c>
      <c r="Y2108" s="29" t="s">
        <v>13</v>
      </c>
      <c r="AD2108" s="29" t="s">
        <v>12</v>
      </c>
      <c r="AI2108" s="29" t="s">
        <v>81</v>
      </c>
    </row>
    <row r="2109" spans="2:46" ht="18.649999999999999" customHeight="1" thickBot="1">
      <c r="B2109" s="28"/>
      <c r="D2109" s="227" t="s">
        <v>70</v>
      </c>
      <c r="E2109" s="228"/>
      <c r="F2109" s="229" t="s">
        <v>71</v>
      </c>
      <c r="G2109" s="230"/>
      <c r="H2109" s="203"/>
      <c r="I2109" s="231" t="s">
        <v>15</v>
      </c>
      <c r="J2109" s="232"/>
      <c r="K2109" s="233" t="s">
        <v>16</v>
      </c>
      <c r="L2109" s="234"/>
      <c r="M2109" s="30"/>
      <c r="N2109" s="231" t="s">
        <v>72</v>
      </c>
      <c r="O2109" s="232"/>
      <c r="P2109" s="233" t="s">
        <v>73</v>
      </c>
      <c r="Q2109" s="234"/>
      <c r="R2109" s="30"/>
      <c r="S2109" s="227" t="s">
        <v>74</v>
      </c>
      <c r="T2109" s="228"/>
      <c r="U2109" s="229" t="s">
        <v>75</v>
      </c>
      <c r="V2109" s="230"/>
      <c r="W2109" s="8"/>
      <c r="X2109" s="231" t="s">
        <v>76</v>
      </c>
      <c r="Y2109" s="232"/>
      <c r="Z2109" s="233" t="s">
        <v>77</v>
      </c>
      <c r="AA2109" s="234"/>
      <c r="AB2109" s="8"/>
      <c r="AC2109" s="231" t="s">
        <v>78</v>
      </c>
      <c r="AD2109" s="232"/>
      <c r="AE2109" s="233" t="s">
        <v>17</v>
      </c>
      <c r="AF2109" s="234"/>
      <c r="AG2109" s="8"/>
      <c r="AH2109" s="231" t="s">
        <v>79</v>
      </c>
      <c r="AI2109" s="232"/>
      <c r="AJ2109" s="233" t="s">
        <v>80</v>
      </c>
      <c r="AK2109" s="234"/>
      <c r="AL2109" s="8"/>
      <c r="AM2109" s="35" t="s">
        <v>82</v>
      </c>
      <c r="AO2109" s="147" t="s">
        <v>83</v>
      </c>
      <c r="AP2109" s="4"/>
      <c r="AQ2109" s="44"/>
      <c r="AR2109" s="44"/>
      <c r="AS2109" s="44"/>
      <c r="AT2109" s="44"/>
    </row>
    <row r="2110" spans="2:46" ht="18.649999999999999" customHeight="1" thickTop="1" thickBot="1">
      <c r="B2110" s="55">
        <v>6.04</v>
      </c>
      <c r="D2110" s="37">
        <v>1</v>
      </c>
      <c r="E2110" s="38">
        <v>0</v>
      </c>
      <c r="F2110" s="39">
        <v>0</v>
      </c>
      <c r="G2110" s="40">
        <f t="shared" ref="G2110" si="6893">-1/($E$8*$B2110)</f>
        <v>-0.10582450331125826</v>
      </c>
      <c r="I2110" s="37">
        <v>1</v>
      </c>
      <c r="J2110" s="41">
        <v>0</v>
      </c>
      <c r="K2110" s="39">
        <v>0</v>
      </c>
      <c r="L2110" s="40">
        <v>0</v>
      </c>
      <c r="N2110" s="37">
        <f t="shared" ref="N2110" si="6894">D2110*I2110+F2110*I2113-E2110*J2110-G2110*J2113</f>
        <v>0.98091448335495801</v>
      </c>
      <c r="O2110" s="41">
        <f t="shared" ref="O2110" si="6895">(D2110*J2110+E2110*I2110+F2110*J2113+G2110*I2113)</f>
        <v>0</v>
      </c>
      <c r="P2110" s="39">
        <f t="shared" ref="P2110" si="6896">D2110*K2110+F2110*K2113-E2110*L2110-G2110*L2113</f>
        <v>0</v>
      </c>
      <c r="Q2110" s="40">
        <f t="shared" ref="Q2110" si="6897">(D2110*L2110+E2110*K2110+F2110*L2113+G2110*K2113)</f>
        <v>-0.10582450331125826</v>
      </c>
      <c r="S2110" s="37">
        <v>1</v>
      </c>
      <c r="T2110" s="38">
        <v>0</v>
      </c>
      <c r="U2110" s="39">
        <v>0</v>
      </c>
      <c r="V2110" s="40">
        <f t="shared" ref="V2110" si="6898">-1/($T$8*$B2110)</f>
        <v>-0.20724834437086087</v>
      </c>
      <c r="X2110" s="37">
        <f t="shared" ref="X2110" si="6899">N2110*S2110+P2110*S2113-O2110*T2110-Q2110*T2113</f>
        <v>0.98091448335495801</v>
      </c>
      <c r="Y2110" s="41">
        <f t="shared" ref="Y2110" si="6900">(N2110*T2110+O2110*S2110+P2110*T2113+Q2110*S2113)</f>
        <v>0</v>
      </c>
      <c r="Z2110" s="39">
        <f t="shared" ref="Z2110" si="6901">N2110*U2110+P2110*U2113-O2110*V2110-Q2110*V2113</f>
        <v>0</v>
      </c>
      <c r="AA2110" s="40">
        <f t="shared" ref="AA2110" si="6902">(N2110*V2110+O2110*U2110+P2110*V2113+Q2110*U2113)</f>
        <v>-0.3091174059559717</v>
      </c>
      <c r="AB2110" s="8"/>
      <c r="AC2110" s="37">
        <v>1</v>
      </c>
      <c r="AD2110" s="38">
        <v>0</v>
      </c>
      <c r="AE2110" s="39">
        <v>0</v>
      </c>
      <c r="AF2110" s="40">
        <v>0</v>
      </c>
      <c r="AH2110" s="37">
        <f>X2110*AC2110+Z2110*AC2113-Y2110*AD2110-AA2110*AD2113</f>
        <v>0.93956491247049989</v>
      </c>
      <c r="AI2110" s="41">
        <f>(X2110*AD2110+Y2110*AC2110+Z2110*AD2113+AA2110*AC2113)</f>
        <v>0</v>
      </c>
      <c r="AJ2110" s="39">
        <f>X2110*AE2110+Z2110*AE2113-Y2110*AF2110-AA2110*AF2113</f>
        <v>0</v>
      </c>
      <c r="AK2110" s="40">
        <f>(X2110*AF2110+Y2110*AE2110+Z2110*AF2113+AA2110*AE2113)</f>
        <v>-0.3091174059559717</v>
      </c>
      <c r="AL2110" s="8"/>
      <c r="AM2110" s="43">
        <f t="shared" ref="AM2110" si="6903">20*LOG((2*$AH$8)/(($AH$8*AH2110+AJ2110+$AH$8*AH2113+AJ2113)^2+($AH$8*AI2110+AK2110+$AH$8*AI2113+AK2113)^2)^0.5)</f>
        <v>-5.7720229489352732E-4</v>
      </c>
      <c r="AO2110" s="148">
        <f t="shared" ref="AO2110" si="6904">((AH2110^2+AI2110^2)/(AH2113^2+AI2113^2))^0.5</f>
        <v>3.0395088058912401</v>
      </c>
      <c r="AP2110" s="4"/>
      <c r="AQ2110" s="44"/>
      <c r="AR2110" s="44"/>
      <c r="AS2110" s="44"/>
      <c r="AT2110" s="44"/>
    </row>
    <row r="2111" spans="2:46" ht="18.649999999999999" customHeight="1" thickBot="1">
      <c r="D2111" s="45"/>
      <c r="G2111" s="46"/>
      <c r="I2111" s="45"/>
      <c r="L2111" s="46"/>
      <c r="N2111" s="45"/>
      <c r="Q2111" s="46"/>
      <c r="S2111" s="45"/>
      <c r="V2111" s="46"/>
      <c r="X2111" s="45"/>
      <c r="AA2111" s="46"/>
      <c r="AC2111" s="45"/>
      <c r="AF2111" s="46"/>
      <c r="AH2111" s="45"/>
      <c r="AK2111" s="46"/>
      <c r="AO2111" s="149"/>
      <c r="AP2111" s="149"/>
      <c r="AQ2111" s="44"/>
      <c r="AR2111" s="44"/>
      <c r="AS2111" s="44"/>
      <c r="AT2111" s="44"/>
    </row>
    <row r="2112" spans="2:46" ht="18.649999999999999" customHeight="1" thickBot="1">
      <c r="D2112" s="227" t="s">
        <v>70</v>
      </c>
      <c r="E2112" s="228"/>
      <c r="F2112" s="229" t="s">
        <v>71</v>
      </c>
      <c r="G2112" s="230"/>
      <c r="H2112" s="203"/>
      <c r="I2112" s="231" t="s">
        <v>15</v>
      </c>
      <c r="J2112" s="232"/>
      <c r="K2112" s="233" t="s">
        <v>16</v>
      </c>
      <c r="L2112" s="234"/>
      <c r="M2112" s="30"/>
      <c r="N2112" s="231" t="s">
        <v>72</v>
      </c>
      <c r="O2112" s="232"/>
      <c r="P2112" s="233" t="s">
        <v>73</v>
      </c>
      <c r="Q2112" s="234"/>
      <c r="R2112" s="30"/>
      <c r="S2112" s="227" t="s">
        <v>74</v>
      </c>
      <c r="T2112" s="228"/>
      <c r="U2112" s="229" t="s">
        <v>75</v>
      </c>
      <c r="V2112" s="230"/>
      <c r="W2112" s="8"/>
      <c r="X2112" s="231" t="s">
        <v>76</v>
      </c>
      <c r="Y2112" s="232"/>
      <c r="Z2112" s="233" t="s">
        <v>77</v>
      </c>
      <c r="AA2112" s="234"/>
      <c r="AB2112" s="8"/>
      <c r="AC2112" s="231" t="s">
        <v>78</v>
      </c>
      <c r="AD2112" s="232"/>
      <c r="AE2112" s="233" t="s">
        <v>17</v>
      </c>
      <c r="AF2112" s="234"/>
      <c r="AG2112" s="8"/>
      <c r="AH2112" s="231" t="s">
        <v>79</v>
      </c>
      <c r="AI2112" s="232"/>
      <c r="AJ2112" s="233" t="s">
        <v>80</v>
      </c>
      <c r="AK2112" s="234"/>
      <c r="AL2112" s="8"/>
      <c r="AM2112" s="52" t="s">
        <v>84</v>
      </c>
      <c r="AO2112" s="150" t="s">
        <v>85</v>
      </c>
      <c r="AP2112" s="149"/>
      <c r="AQ2112" s="44"/>
      <c r="AR2112" s="44"/>
      <c r="AS2112" s="44"/>
      <c r="AT2112" s="44"/>
    </row>
    <row r="2113" spans="2:46" ht="18.649999999999999" customHeight="1" thickTop="1" thickBot="1">
      <c r="D2113" s="37">
        <v>0</v>
      </c>
      <c r="E2113" s="41">
        <v>0</v>
      </c>
      <c r="F2113" s="39">
        <v>1</v>
      </c>
      <c r="G2113" s="40">
        <v>0</v>
      </c>
      <c r="I2113" s="37">
        <v>0</v>
      </c>
      <c r="J2113" s="41">
        <f t="shared" ref="J2113" si="6905">IF(0=(1-$J$8*$K$8*$B2110^2),10^14,$B2110*$K$8/(1-$J$8*$K$8*$B2110^2))</f>
        <v>-0.18035063759199846</v>
      </c>
      <c r="K2113" s="39">
        <v>1</v>
      </c>
      <c r="L2113" s="40">
        <v>0</v>
      </c>
      <c r="N2113" s="37">
        <f t="shared" ref="N2113" si="6906">D2113*I2110+F2113*I2113-E2113*J2110-G2113*J2113</f>
        <v>0</v>
      </c>
      <c r="O2113" s="41">
        <f t="shared" ref="O2113" si="6907">(D2113*J2110+E2113*I2110+F2113*J2113+G2113*I2113)</f>
        <v>-0.18035063759199846</v>
      </c>
      <c r="P2113" s="39">
        <f t="shared" ref="P2113" si="6908">D2113*K2110+F2113*K2113-E2113*L2110-G2113*L2113</f>
        <v>1</v>
      </c>
      <c r="Q2113" s="40">
        <f t="shared" ref="Q2113" si="6909">(D2113*L2110+E2113*K2110+F2113*L2113+G2113*K2113)</f>
        <v>0</v>
      </c>
      <c r="S2113" s="37">
        <v>0</v>
      </c>
      <c r="T2113" s="41">
        <v>0</v>
      </c>
      <c r="U2113" s="39">
        <v>1</v>
      </c>
      <c r="V2113" s="40">
        <v>0</v>
      </c>
      <c r="X2113" s="37">
        <f t="shared" ref="X2113" si="6910">N2113*S2110+P2113*S2113-O2113*T2110-Q2113*T2113</f>
        <v>0</v>
      </c>
      <c r="Y2113" s="41">
        <f t="shared" ref="Y2113" si="6911">(N2113*T2110+O2113*S2110+P2113*T2113+Q2113*S2113)</f>
        <v>-0.18035063759199846</v>
      </c>
      <c r="Z2113" s="39">
        <f t="shared" ref="Z2113" si="6912">N2113*U2110+P2113*U2113-O2113*V2110-Q2113*V2113</f>
        <v>0.96262262895282913</v>
      </c>
      <c r="AA2113" s="40">
        <f t="shared" ref="AA2113" si="6913">(N2113*V2110+O2113*U2110+P2113*V2113+Q2113*U2113)</f>
        <v>0</v>
      </c>
      <c r="AB2113" s="8"/>
      <c r="AC2113" s="37">
        <v>0</v>
      </c>
      <c r="AD2113" s="40">
        <f>-1/($AD$8*$B2110)</f>
        <v>-0.1337665562913907</v>
      </c>
      <c r="AE2113" s="39">
        <v>1</v>
      </c>
      <c r="AF2113" s="40">
        <v>0</v>
      </c>
      <c r="AH2113" s="37">
        <f>X2113*AC2110+Z2113*AC2113-Y2113*AD2110-AA2113*AD2113</f>
        <v>0</v>
      </c>
      <c r="AI2113" s="41">
        <f>(X2113*AD2110+Y2113*AC2110+Z2113*AD2113+AA2113*AC2113)</f>
        <v>-0.30911735167518362</v>
      </c>
      <c r="AJ2113" s="39">
        <f>X2113*AE2110+Z2113*AE2113-Y2113*AF2110-AA2113*AF2113</f>
        <v>0.96262262895282913</v>
      </c>
      <c r="AK2113" s="40">
        <f>(X2113*AF2110+Y2113*AE2110+Z2113*AF2113+AA2113*AE2113)</f>
        <v>0</v>
      </c>
      <c r="AL2113" s="8"/>
      <c r="AM2113" s="54">
        <f t="shared" ref="AM2113" si="6914">(180/PI())*ATAN(-1*(($AH2101*AI2110+AK2110+$AH$8*AI2113+AK2113)/($AH$8*AH2110+AJ2110+$AH$8*AH2113+AJ2113)))</f>
        <v>18.004810178334452</v>
      </c>
      <c r="AO2113" s="151">
        <f t="shared" ref="AO2113" si="6915">20*LOG(((($AH$8*AH2110+AJ2110-$AH$8*AH2113-AJ2113)^2+($AH$8*AI2110+AK2110-$AH$8*AI2113-AK2113)^2)/(($AH$8*AH2110+AJ2110+$AH$8*AH2113+AJ2113)^2+($AH$8*AI2110+AK2110+$AH$8*AI2113+AK2113)^2))^0.5)</f>
        <v>-38.764851219628795</v>
      </c>
      <c r="AP2113" s="149"/>
      <c r="AQ2113" s="44"/>
      <c r="AR2113" s="44"/>
      <c r="AS2113" s="44"/>
      <c r="AT2113" s="44"/>
    </row>
    <row r="2114" spans="2:46" ht="18.649999999999999" customHeight="1">
      <c r="AO2114" s="48"/>
    </row>
    <row r="2115" spans="2:46" ht="18.649999999999999" customHeight="1" thickBot="1">
      <c r="E2115" s="29" t="s">
        <v>9</v>
      </c>
      <c r="J2115" s="29" t="s">
        <v>10</v>
      </c>
      <c r="O2115" s="29" t="s">
        <v>11</v>
      </c>
      <c r="T2115" s="29" t="s">
        <v>12</v>
      </c>
      <c r="Y2115" s="29" t="s">
        <v>13</v>
      </c>
      <c r="AD2115" s="29" t="s">
        <v>12</v>
      </c>
      <c r="AI2115" s="29" t="s">
        <v>81</v>
      </c>
    </row>
    <row r="2116" spans="2:46" ht="18.649999999999999" customHeight="1" thickBot="1">
      <c r="B2116" s="28"/>
      <c r="D2116" s="227" t="s">
        <v>70</v>
      </c>
      <c r="E2116" s="228"/>
      <c r="F2116" s="229" t="s">
        <v>71</v>
      </c>
      <c r="G2116" s="230"/>
      <c r="H2116" s="203"/>
      <c r="I2116" s="231" t="s">
        <v>15</v>
      </c>
      <c r="J2116" s="232"/>
      <c r="K2116" s="233" t="s">
        <v>16</v>
      </c>
      <c r="L2116" s="234"/>
      <c r="M2116" s="30"/>
      <c r="N2116" s="231" t="s">
        <v>72</v>
      </c>
      <c r="O2116" s="232"/>
      <c r="P2116" s="233" t="s">
        <v>73</v>
      </c>
      <c r="Q2116" s="234"/>
      <c r="R2116" s="30"/>
      <c r="S2116" s="227" t="s">
        <v>74</v>
      </c>
      <c r="T2116" s="228"/>
      <c r="U2116" s="229" t="s">
        <v>75</v>
      </c>
      <c r="V2116" s="230"/>
      <c r="W2116" s="8"/>
      <c r="X2116" s="231" t="s">
        <v>76</v>
      </c>
      <c r="Y2116" s="232"/>
      <c r="Z2116" s="233" t="s">
        <v>77</v>
      </c>
      <c r="AA2116" s="234"/>
      <c r="AB2116" s="8"/>
      <c r="AC2116" s="231" t="s">
        <v>78</v>
      </c>
      <c r="AD2116" s="232"/>
      <c r="AE2116" s="233" t="s">
        <v>17</v>
      </c>
      <c r="AF2116" s="234"/>
      <c r="AG2116" s="8"/>
      <c r="AH2116" s="231" t="s">
        <v>79</v>
      </c>
      <c r="AI2116" s="232"/>
      <c r="AJ2116" s="233" t="s">
        <v>80</v>
      </c>
      <c r="AK2116" s="234"/>
      <c r="AL2116" s="8"/>
      <c r="AM2116" s="35" t="s">
        <v>82</v>
      </c>
      <c r="AO2116" s="147" t="s">
        <v>83</v>
      </c>
      <c r="AP2116" s="4"/>
      <c r="AQ2116" s="44"/>
      <c r="AR2116" s="44"/>
      <c r="AS2116" s="44"/>
      <c r="AT2116" s="44"/>
    </row>
    <row r="2117" spans="2:46" ht="18.649999999999999" customHeight="1" thickTop="1" thickBot="1">
      <c r="B2117" s="55">
        <v>6.06</v>
      </c>
      <c r="D2117" s="37">
        <v>1</v>
      </c>
      <c r="E2117" s="38">
        <v>0</v>
      </c>
      <c r="F2117" s="39">
        <v>0</v>
      </c>
      <c r="G2117" s="40">
        <f t="shared" ref="G2117" si="6916">-1/($E$8*$B2117)</f>
        <v>-0.10547524752475247</v>
      </c>
      <c r="I2117" s="37">
        <v>1</v>
      </c>
      <c r="J2117" s="41">
        <v>0</v>
      </c>
      <c r="K2117" s="39">
        <v>0</v>
      </c>
      <c r="L2117" s="40">
        <v>0</v>
      </c>
      <c r="N2117" s="37">
        <f t="shared" ref="N2117" si="6917">D2117*I2117+F2117*I2120-E2117*J2117-G2117*J2120</f>
        <v>0.98104098015048924</v>
      </c>
      <c r="O2117" s="41">
        <f t="shared" ref="O2117" si="6918">(D2117*J2117+E2117*I2117+F2117*J2120+G2117*I2120)</f>
        <v>0</v>
      </c>
      <c r="P2117" s="39">
        <f t="shared" ref="P2117" si="6919">D2117*K2117+F2117*K2120-E2117*L2117-G2117*L2120</f>
        <v>0</v>
      </c>
      <c r="Q2117" s="40">
        <f t="shared" ref="Q2117" si="6920">(D2117*L2117+E2117*K2117+F2117*L2120+G2117*K2120)</f>
        <v>-0.10547524752475247</v>
      </c>
      <c r="S2117" s="37">
        <v>1</v>
      </c>
      <c r="T2117" s="38">
        <v>0</v>
      </c>
      <c r="U2117" s="39">
        <v>0</v>
      </c>
      <c r="V2117" s="40">
        <f t="shared" ref="V2117" si="6921">-1/($T$8*$B2117)</f>
        <v>-0.20656435643564355</v>
      </c>
      <c r="X2117" s="37">
        <f t="shared" ref="X2117" si="6922">N2117*S2117+P2117*S2120-O2117*T2117-Q2117*T2120</f>
        <v>0.98104098015048924</v>
      </c>
      <c r="Y2117" s="41">
        <f t="shared" ref="Y2117" si="6923">(N2117*T2117+O2117*S2117+P2117*T2120+Q2117*S2120)</f>
        <v>0</v>
      </c>
      <c r="Z2117" s="39">
        <f t="shared" ref="Z2117" si="6924">N2117*U2117+P2117*U2120-O2117*V2117-Q2117*V2120</f>
        <v>0</v>
      </c>
      <c r="AA2117" s="40">
        <f t="shared" ref="AA2117" si="6925">(N2117*V2117+O2117*U2117+P2117*V2120+Q2117*U2120)</f>
        <v>-0.30812334622653126</v>
      </c>
      <c r="AB2117" s="8"/>
      <c r="AC2117" s="37">
        <v>1</v>
      </c>
      <c r="AD2117" s="38">
        <v>0</v>
      </c>
      <c r="AE2117" s="39">
        <v>0</v>
      </c>
      <c r="AF2117" s="40">
        <v>0</v>
      </c>
      <c r="AH2117" s="37">
        <f>X2117*AC2117+Z2117*AC2120-Y2117*AD2117-AA2117*AD2120</f>
        <v>0.93996040959211857</v>
      </c>
      <c r="AI2117" s="41">
        <f>(X2117*AD2117+Y2117*AC2117+Z2117*AD2120+AA2117*AC2120)</f>
        <v>0</v>
      </c>
      <c r="AJ2117" s="39">
        <f>X2117*AE2117+Z2117*AE2120-Y2117*AF2117-AA2117*AF2120</f>
        <v>0</v>
      </c>
      <c r="AK2117" s="40">
        <f>(X2117*AF2117+Y2117*AE2117+Z2117*AF2120+AA2117*AE2120)</f>
        <v>-0.30812334622653126</v>
      </c>
      <c r="AL2117" s="8"/>
      <c r="AM2117" s="43">
        <f t="shared" ref="AM2117" si="6926">20*LOG((2*$AH$8)/(($AH$8*AH2117+AJ2117+$AH$8*AH2120+AJ2120)^2+($AH$8*AI2117+AK2117+$AH$8*AI2120+AK2120)^2)^0.5)</f>
        <v>-5.6982855827730013E-4</v>
      </c>
      <c r="AO2117" s="148">
        <f t="shared" ref="AO2117" si="6927">((AH2117^2+AI2117^2)/(AH2120^2+AI2120^2))^0.5</f>
        <v>3.0505983563139818</v>
      </c>
      <c r="AP2117" s="4"/>
      <c r="AQ2117" s="44"/>
      <c r="AR2117" s="44"/>
      <c r="AS2117" s="44"/>
      <c r="AT2117" s="44"/>
    </row>
    <row r="2118" spans="2:46" ht="18.649999999999999" customHeight="1" thickBot="1">
      <c r="D2118" s="45"/>
      <c r="G2118" s="46"/>
      <c r="I2118" s="45"/>
      <c r="L2118" s="46"/>
      <c r="N2118" s="45"/>
      <c r="Q2118" s="46"/>
      <c r="S2118" s="45"/>
      <c r="V2118" s="46"/>
      <c r="X2118" s="45"/>
      <c r="AA2118" s="46"/>
      <c r="AC2118" s="45"/>
      <c r="AF2118" s="46"/>
      <c r="AH2118" s="45"/>
      <c r="AK2118" s="46"/>
      <c r="AO2118" s="149"/>
      <c r="AP2118" s="149"/>
      <c r="AQ2118" s="44"/>
      <c r="AR2118" s="44"/>
      <c r="AS2118" s="44"/>
      <c r="AT2118" s="44"/>
    </row>
    <row r="2119" spans="2:46" ht="18.649999999999999" customHeight="1" thickBot="1">
      <c r="D2119" s="227" t="s">
        <v>70</v>
      </c>
      <c r="E2119" s="228"/>
      <c r="F2119" s="229" t="s">
        <v>71</v>
      </c>
      <c r="G2119" s="230"/>
      <c r="H2119" s="203"/>
      <c r="I2119" s="231" t="s">
        <v>15</v>
      </c>
      <c r="J2119" s="232"/>
      <c r="K2119" s="233" t="s">
        <v>16</v>
      </c>
      <c r="L2119" s="234"/>
      <c r="M2119" s="30"/>
      <c r="N2119" s="231" t="s">
        <v>72</v>
      </c>
      <c r="O2119" s="232"/>
      <c r="P2119" s="233" t="s">
        <v>73</v>
      </c>
      <c r="Q2119" s="234"/>
      <c r="R2119" s="30"/>
      <c r="S2119" s="227" t="s">
        <v>74</v>
      </c>
      <c r="T2119" s="228"/>
      <c r="U2119" s="229" t="s">
        <v>75</v>
      </c>
      <c r="V2119" s="230"/>
      <c r="W2119" s="8"/>
      <c r="X2119" s="231" t="s">
        <v>76</v>
      </c>
      <c r="Y2119" s="232"/>
      <c r="Z2119" s="233" t="s">
        <v>77</v>
      </c>
      <c r="AA2119" s="234"/>
      <c r="AB2119" s="8"/>
      <c r="AC2119" s="231" t="s">
        <v>78</v>
      </c>
      <c r="AD2119" s="232"/>
      <c r="AE2119" s="233" t="s">
        <v>17</v>
      </c>
      <c r="AF2119" s="234"/>
      <c r="AG2119" s="8"/>
      <c r="AH2119" s="231" t="s">
        <v>79</v>
      </c>
      <c r="AI2119" s="232"/>
      <c r="AJ2119" s="233" t="s">
        <v>80</v>
      </c>
      <c r="AK2119" s="234"/>
      <c r="AL2119" s="8"/>
      <c r="AM2119" s="52" t="s">
        <v>84</v>
      </c>
      <c r="AO2119" s="150" t="s">
        <v>85</v>
      </c>
      <c r="AP2119" s="149"/>
      <c r="AQ2119" s="44"/>
      <c r="AR2119" s="44"/>
      <c r="AS2119" s="44"/>
      <c r="AT2119" s="44"/>
    </row>
    <row r="2120" spans="2:46" ht="18.649999999999999" customHeight="1" thickTop="1" thickBot="1">
      <c r="D2120" s="37">
        <v>0</v>
      </c>
      <c r="E2120" s="41">
        <v>0</v>
      </c>
      <c r="F2120" s="39">
        <v>1</v>
      </c>
      <c r="G2120" s="40">
        <v>0</v>
      </c>
      <c r="I2120" s="37">
        <v>0</v>
      </c>
      <c r="J2120" s="41">
        <f t="shared" ref="J2120" si="6928">IF(0=(1-$J$8*$K$8*$B2117^2),10^14,$B2117*$K$8/(1-$J$8*$K$8*$B2117^2))</f>
        <v>-0.17974852199385954</v>
      </c>
      <c r="K2120" s="39">
        <v>1</v>
      </c>
      <c r="L2120" s="40">
        <v>0</v>
      </c>
      <c r="N2120" s="37">
        <f t="shared" ref="N2120" si="6929">D2120*I2117+F2120*I2120-E2120*J2117-G2120*J2120</f>
        <v>0</v>
      </c>
      <c r="O2120" s="41">
        <f t="shared" ref="O2120" si="6930">(D2120*J2117+E2120*I2117+F2120*J2120+G2120*I2120)</f>
        <v>-0.17974852199385954</v>
      </c>
      <c r="P2120" s="39">
        <f t="shared" ref="P2120" si="6931">D2120*K2117+F2120*K2120-E2120*L2117-G2120*L2120</f>
        <v>1</v>
      </c>
      <c r="Q2120" s="40">
        <f t="shared" ref="Q2120" si="6932">(D2120*L2117+E2120*K2117+F2120*L2120+G2120*K2120)</f>
        <v>0</v>
      </c>
      <c r="S2120" s="37">
        <v>0</v>
      </c>
      <c r="T2120" s="41">
        <v>0</v>
      </c>
      <c r="U2120" s="39">
        <v>1</v>
      </c>
      <c r="V2120" s="40">
        <v>0</v>
      </c>
      <c r="X2120" s="37">
        <f t="shared" ref="X2120" si="6933">N2120*S2117+P2120*S2120-O2120*T2117-Q2120*T2120</f>
        <v>0</v>
      </c>
      <c r="Y2120" s="41">
        <f t="shared" ref="Y2120" si="6934">(N2120*T2117+O2120*S2117+P2120*T2120+Q2120*S2120)</f>
        <v>-0.17974852199385954</v>
      </c>
      <c r="Z2120" s="39">
        <f t="shared" ref="Z2120" si="6935">N2120*U2117+P2120*U2120-O2120*V2117-Q2120*V2120</f>
        <v>0.96287036223408029</v>
      </c>
      <c r="AA2120" s="40">
        <f t="shared" ref="AA2120" si="6936">(N2120*V2117+O2120*U2117+P2120*V2120+Q2120*U2120)</f>
        <v>0</v>
      </c>
      <c r="AB2120" s="8"/>
      <c r="AC2120" s="37">
        <v>0</v>
      </c>
      <c r="AD2120" s="40">
        <f>-1/($AD$8*$B2117)</f>
        <v>-0.13332508250825081</v>
      </c>
      <c r="AE2120" s="39">
        <v>1</v>
      </c>
      <c r="AF2120" s="40">
        <v>0</v>
      </c>
      <c r="AH2120" s="37">
        <f>X2120*AC2117+Z2120*AC2120-Y2120*AD2117-AA2120*AD2120</f>
        <v>0</v>
      </c>
      <c r="AI2120" s="41">
        <f>(X2120*AD2117+Y2120*AC2117+Z2120*AD2120+AA2120*AC2120)</f>
        <v>-0.30812329248346765</v>
      </c>
      <c r="AJ2120" s="39">
        <f>X2120*AE2117+Z2120*AE2120-Y2120*AF2117-AA2120*AF2120</f>
        <v>0.96287036223408029</v>
      </c>
      <c r="AK2120" s="40">
        <f>(X2120*AF2117+Y2120*AE2117+Z2120*AF2120+AA2120*AE2120)</f>
        <v>0</v>
      </c>
      <c r="AL2120" s="8"/>
      <c r="AM2120" s="54">
        <f t="shared" ref="AM2120" si="6937">(180/PI())*ATAN(-1*(($AH2108*AI2117+AK2117+$AH$8*AI2120+AK2120)/($AH$8*AH2117+AJ2117+$AH$8*AH2120+AJ2120)))</f>
        <v>17.944951969590669</v>
      </c>
      <c r="AO2120" s="151">
        <f t="shared" ref="AO2120" si="6938">20*LOG(((($AH$8*AH2117+AJ2117-$AH$8*AH2120-AJ2120)^2+($AH$8*AI2117+AK2117-$AH$8*AI2120-AK2120)^2)/(($AH$8*AH2117+AJ2117+$AH$8*AH2120+AJ2120)^2+($AH$8*AI2117+AK2117+$AH$8*AI2120+AK2120)^2))^0.5)</f>
        <v>-38.820685912941769</v>
      </c>
      <c r="AP2120" s="149"/>
      <c r="AQ2120" s="44"/>
      <c r="AR2120" s="44"/>
      <c r="AS2120" s="44"/>
      <c r="AT2120" s="44"/>
    </row>
    <row r="2121" spans="2:46" ht="18.649999999999999" customHeight="1">
      <c r="AO2121" s="48"/>
    </row>
    <row r="2122" spans="2:46" ht="18.649999999999999" customHeight="1" thickBot="1">
      <c r="E2122" s="29" t="s">
        <v>9</v>
      </c>
      <c r="J2122" s="29" t="s">
        <v>10</v>
      </c>
      <c r="O2122" s="29" t="s">
        <v>11</v>
      </c>
      <c r="T2122" s="29" t="s">
        <v>12</v>
      </c>
      <c r="Y2122" s="29" t="s">
        <v>13</v>
      </c>
      <c r="AD2122" s="29" t="s">
        <v>12</v>
      </c>
      <c r="AI2122" s="29" t="s">
        <v>81</v>
      </c>
    </row>
    <row r="2123" spans="2:46" ht="18.649999999999999" customHeight="1" thickBot="1">
      <c r="B2123" s="28"/>
      <c r="D2123" s="227" t="s">
        <v>70</v>
      </c>
      <c r="E2123" s="228"/>
      <c r="F2123" s="229" t="s">
        <v>71</v>
      </c>
      <c r="G2123" s="230"/>
      <c r="H2123" s="203"/>
      <c r="I2123" s="231" t="s">
        <v>15</v>
      </c>
      <c r="J2123" s="232"/>
      <c r="K2123" s="233" t="s">
        <v>16</v>
      </c>
      <c r="L2123" s="234"/>
      <c r="M2123" s="30"/>
      <c r="N2123" s="231" t="s">
        <v>72</v>
      </c>
      <c r="O2123" s="232"/>
      <c r="P2123" s="233" t="s">
        <v>73</v>
      </c>
      <c r="Q2123" s="234"/>
      <c r="R2123" s="30"/>
      <c r="S2123" s="227" t="s">
        <v>74</v>
      </c>
      <c r="T2123" s="228"/>
      <c r="U2123" s="229" t="s">
        <v>75</v>
      </c>
      <c r="V2123" s="230"/>
      <c r="W2123" s="8"/>
      <c r="X2123" s="231" t="s">
        <v>76</v>
      </c>
      <c r="Y2123" s="232"/>
      <c r="Z2123" s="233" t="s">
        <v>77</v>
      </c>
      <c r="AA2123" s="234"/>
      <c r="AB2123" s="8"/>
      <c r="AC2123" s="231" t="s">
        <v>78</v>
      </c>
      <c r="AD2123" s="232"/>
      <c r="AE2123" s="233" t="s">
        <v>17</v>
      </c>
      <c r="AF2123" s="234"/>
      <c r="AG2123" s="8"/>
      <c r="AH2123" s="231" t="s">
        <v>79</v>
      </c>
      <c r="AI2123" s="232"/>
      <c r="AJ2123" s="233" t="s">
        <v>80</v>
      </c>
      <c r="AK2123" s="234"/>
      <c r="AL2123" s="8"/>
      <c r="AM2123" s="35" t="s">
        <v>82</v>
      </c>
      <c r="AO2123" s="147" t="s">
        <v>83</v>
      </c>
      <c r="AP2123" s="4"/>
      <c r="AQ2123" s="44"/>
      <c r="AR2123" s="44"/>
      <c r="AS2123" s="44"/>
      <c r="AT2123" s="44"/>
    </row>
    <row r="2124" spans="2:46" ht="18.649999999999999" customHeight="1" thickTop="1" thickBot="1">
      <c r="B2124" s="55">
        <v>6.08</v>
      </c>
      <c r="D2124" s="37">
        <v>1</v>
      </c>
      <c r="E2124" s="38">
        <v>0</v>
      </c>
      <c r="F2124" s="39">
        <v>0</v>
      </c>
      <c r="G2124" s="40">
        <f t="shared" ref="G2124" si="6939">-1/($E$8*$B2124)</f>
        <v>-0.1051282894736842</v>
      </c>
      <c r="I2124" s="37">
        <v>1</v>
      </c>
      <c r="J2124" s="41">
        <v>0</v>
      </c>
      <c r="K2124" s="39">
        <v>0</v>
      </c>
      <c r="L2124" s="40">
        <v>0</v>
      </c>
      <c r="N2124" s="37">
        <f t="shared" ref="N2124" si="6940">D2124*I2124+F2124*I2127-E2124*J2124-G2124*J2127</f>
        <v>0.98116622111022556</v>
      </c>
      <c r="O2124" s="41">
        <f t="shared" ref="O2124" si="6941">(D2124*J2124+E2124*I2124+F2124*J2127+G2124*I2127)</f>
        <v>0</v>
      </c>
      <c r="P2124" s="39">
        <f t="shared" ref="P2124" si="6942">D2124*K2124+F2124*K2127-E2124*L2124-G2124*L2127</f>
        <v>0</v>
      </c>
      <c r="Q2124" s="40">
        <f t="shared" ref="Q2124" si="6943">(D2124*L2124+E2124*K2124+F2124*L2127+G2124*K2127)</f>
        <v>-0.1051282894736842</v>
      </c>
      <c r="S2124" s="37">
        <v>1</v>
      </c>
      <c r="T2124" s="38">
        <v>0</v>
      </c>
      <c r="U2124" s="39">
        <v>0</v>
      </c>
      <c r="V2124" s="40">
        <f t="shared" ref="V2124" si="6944">-1/($T$8*$B2124)</f>
        <v>-0.20588486842105261</v>
      </c>
      <c r="X2124" s="37">
        <f t="shared" ref="X2124" si="6945">N2124*S2124+P2124*S2127-O2124*T2124-Q2124*T2127</f>
        <v>0.98116622111022556</v>
      </c>
      <c r="Y2124" s="41">
        <f t="shared" ref="Y2124" si="6946">(N2124*T2124+O2124*S2124+P2124*T2127+Q2124*S2127)</f>
        <v>0</v>
      </c>
      <c r="Z2124" s="39">
        <f t="shared" ref="Z2124" si="6947">N2124*U2124+P2124*U2127-O2124*V2124-Q2124*V2127</f>
        <v>0</v>
      </c>
      <c r="AA2124" s="40">
        <f t="shared" ref="AA2124" si="6948">(N2124*V2124+O2124*U2124+P2124*V2127+Q2124*U2127)</f>
        <v>-0.30713556780614443</v>
      </c>
      <c r="AB2124" s="8"/>
      <c r="AC2124" s="37">
        <v>1</v>
      </c>
      <c r="AD2124" s="38">
        <v>0</v>
      </c>
      <c r="AE2124" s="39">
        <v>0</v>
      </c>
      <c r="AF2124" s="40">
        <v>0</v>
      </c>
      <c r="AH2124" s="37">
        <f>X2124*AC2124+Z2124*AC2127-Y2124*AD2124-AA2124*AD2127</f>
        <v>0.94035204643769688</v>
      </c>
      <c r="AI2124" s="41">
        <f>(X2124*AD2124+Y2124*AC2124+Z2124*AD2127+AA2124*AC2127)</f>
        <v>0</v>
      </c>
      <c r="AJ2124" s="39">
        <f>X2124*AE2124+Z2124*AE2127-Y2124*AF2124-AA2124*AF2127</f>
        <v>0</v>
      </c>
      <c r="AK2124" s="40">
        <f>(X2124*AF2124+Y2124*AE2124+Z2124*AF2127+AA2124*AE2127)</f>
        <v>-0.30713556780614443</v>
      </c>
      <c r="AL2124" s="8"/>
      <c r="AM2124" s="43">
        <f t="shared" ref="AM2124" si="6949">20*LOG((2*$AH$8)/(($AH$8*AH2124+AJ2124+$AH$8*AH2127+AJ2127)^2+($AH$8*AI2124+AK2124+$AH$8*AI2127+AK2127)^2)^0.5)</f>
        <v>-5.6257144779132018E-4</v>
      </c>
      <c r="AO2124" s="148">
        <f t="shared" ref="AO2124" si="6950">((AH2124^2+AI2124^2)/(AH2127^2+AI2127^2))^0.5</f>
        <v>3.0616845065332146</v>
      </c>
      <c r="AP2124" s="4"/>
      <c r="AQ2124" s="44"/>
      <c r="AR2124" s="44"/>
      <c r="AS2124" s="44"/>
      <c r="AT2124" s="44"/>
    </row>
    <row r="2125" spans="2:46" ht="18.649999999999999" customHeight="1" thickBot="1">
      <c r="D2125" s="45"/>
      <c r="G2125" s="46"/>
      <c r="I2125" s="45"/>
      <c r="L2125" s="46"/>
      <c r="N2125" s="45"/>
      <c r="Q2125" s="46"/>
      <c r="S2125" s="45"/>
      <c r="V2125" s="46"/>
      <c r="X2125" s="45"/>
      <c r="AA2125" s="46"/>
      <c r="AC2125" s="45"/>
      <c r="AF2125" s="46"/>
      <c r="AH2125" s="45"/>
      <c r="AK2125" s="46"/>
      <c r="AO2125" s="149"/>
      <c r="AP2125" s="149"/>
      <c r="AQ2125" s="44"/>
      <c r="AR2125" s="44"/>
      <c r="AS2125" s="44"/>
      <c r="AT2125" s="44"/>
    </row>
    <row r="2126" spans="2:46" ht="18.649999999999999" customHeight="1" thickBot="1">
      <c r="D2126" s="227" t="s">
        <v>70</v>
      </c>
      <c r="E2126" s="228"/>
      <c r="F2126" s="229" t="s">
        <v>71</v>
      </c>
      <c r="G2126" s="230"/>
      <c r="H2126" s="203"/>
      <c r="I2126" s="231" t="s">
        <v>15</v>
      </c>
      <c r="J2126" s="232"/>
      <c r="K2126" s="233" t="s">
        <v>16</v>
      </c>
      <c r="L2126" s="234"/>
      <c r="M2126" s="30"/>
      <c r="N2126" s="231" t="s">
        <v>72</v>
      </c>
      <c r="O2126" s="232"/>
      <c r="P2126" s="233" t="s">
        <v>73</v>
      </c>
      <c r="Q2126" s="234"/>
      <c r="R2126" s="30"/>
      <c r="S2126" s="227" t="s">
        <v>74</v>
      </c>
      <c r="T2126" s="228"/>
      <c r="U2126" s="229" t="s">
        <v>75</v>
      </c>
      <c r="V2126" s="230"/>
      <c r="W2126" s="8"/>
      <c r="X2126" s="231" t="s">
        <v>76</v>
      </c>
      <c r="Y2126" s="232"/>
      <c r="Z2126" s="233" t="s">
        <v>77</v>
      </c>
      <c r="AA2126" s="234"/>
      <c r="AB2126" s="8"/>
      <c r="AC2126" s="231" t="s">
        <v>78</v>
      </c>
      <c r="AD2126" s="232"/>
      <c r="AE2126" s="233" t="s">
        <v>17</v>
      </c>
      <c r="AF2126" s="234"/>
      <c r="AG2126" s="8"/>
      <c r="AH2126" s="231" t="s">
        <v>79</v>
      </c>
      <c r="AI2126" s="232"/>
      <c r="AJ2126" s="233" t="s">
        <v>80</v>
      </c>
      <c r="AK2126" s="234"/>
      <c r="AL2126" s="8"/>
      <c r="AM2126" s="52" t="s">
        <v>84</v>
      </c>
      <c r="AO2126" s="150" t="s">
        <v>85</v>
      </c>
      <c r="AP2126" s="149"/>
      <c r="AQ2126" s="44"/>
      <c r="AR2126" s="44"/>
      <c r="AS2126" s="44"/>
      <c r="AT2126" s="44"/>
    </row>
    <row r="2127" spans="2:46" ht="18.649999999999999" customHeight="1" thickTop="1" thickBot="1">
      <c r="D2127" s="37">
        <v>0</v>
      </c>
      <c r="E2127" s="41">
        <v>0</v>
      </c>
      <c r="F2127" s="39">
        <v>1</v>
      </c>
      <c r="G2127" s="40">
        <v>0</v>
      </c>
      <c r="I2127" s="37">
        <v>0</v>
      </c>
      <c r="J2127" s="41">
        <f t="shared" ref="J2127" si="6951">IF(0=(1-$J$8*$K$8*$B2124^2),10^14,$B2124*$K$8/(1-$J$8*$K$8*$B2124^2))</f>
        <v>-0.17915043594891689</v>
      </c>
      <c r="K2127" s="39">
        <v>1</v>
      </c>
      <c r="L2127" s="40">
        <v>0</v>
      </c>
      <c r="N2127" s="37">
        <f t="shared" ref="N2127" si="6952">D2127*I2124+F2127*I2127-E2127*J2124-G2127*J2127</f>
        <v>0</v>
      </c>
      <c r="O2127" s="41">
        <f t="shared" ref="O2127" si="6953">(D2127*J2124+E2127*I2124+F2127*J2127+G2127*I2127)</f>
        <v>-0.17915043594891689</v>
      </c>
      <c r="P2127" s="39">
        <f t="shared" ref="P2127" si="6954">D2127*K2124+F2127*K2127-E2127*L2124-G2127*L2127</f>
        <v>1</v>
      </c>
      <c r="Q2127" s="40">
        <f t="shared" ref="Q2127" si="6955">(D2127*L2124+E2127*K2124+F2127*L2127+G2127*K2127)</f>
        <v>0</v>
      </c>
      <c r="S2127" s="37">
        <v>0</v>
      </c>
      <c r="T2127" s="41">
        <v>0</v>
      </c>
      <c r="U2127" s="39">
        <v>1</v>
      </c>
      <c r="V2127" s="40">
        <v>0</v>
      </c>
      <c r="X2127" s="37">
        <f t="shared" ref="X2127" si="6956">N2127*S2124+P2127*S2127-O2127*T2124-Q2127*T2127</f>
        <v>0</v>
      </c>
      <c r="Y2127" s="41">
        <f t="shared" ref="Y2127" si="6957">(N2127*T2124+O2127*S2124+P2127*T2127+Q2127*S2127)</f>
        <v>-0.17915043594891689</v>
      </c>
      <c r="Z2127" s="39">
        <f t="shared" ref="Z2127" si="6958">N2127*U2124+P2127*U2127-O2127*V2124-Q2127*V2127</f>
        <v>0.96311563606708306</v>
      </c>
      <c r="AA2127" s="40">
        <f t="shared" ref="AA2127" si="6959">(N2127*V2124+O2127*U2124+P2127*V2127+Q2127*U2127)</f>
        <v>0</v>
      </c>
      <c r="AB2127" s="8"/>
      <c r="AC2127" s="37">
        <v>0</v>
      </c>
      <c r="AD2127" s="40">
        <f>-1/($AD$8*$B2124)</f>
        <v>-0.13288651315789471</v>
      </c>
      <c r="AE2127" s="39">
        <v>1</v>
      </c>
      <c r="AF2127" s="40">
        <v>0</v>
      </c>
      <c r="AH2127" s="37">
        <f>X2127*AC2124+Z2127*AC2127-Y2127*AD2124-AA2127*AD2127</f>
        <v>0</v>
      </c>
      <c r="AI2127" s="41">
        <f>(X2127*AD2124+Y2127*AC2124+Z2127*AD2127+AA2127*AC2127)</f>
        <v>-0.30713551459371946</v>
      </c>
      <c r="AJ2127" s="39">
        <f>X2127*AE2124+Z2127*AE2127-Y2127*AF2124-AA2127*AF2127</f>
        <v>0.96311563606708306</v>
      </c>
      <c r="AK2127" s="40">
        <f>(X2127*AF2124+Y2127*AE2124+Z2127*AF2127+AA2127*AE2127)</f>
        <v>0</v>
      </c>
      <c r="AL2127" s="8"/>
      <c r="AM2127" s="54">
        <f t="shared" ref="AM2127" si="6960">(180/PI())*ATAN(-1*(($AH2115*AI2124+AK2124+$AH$8*AI2127+AK2127)/($AH$8*AH2124+AJ2124+$AH$8*AH2127+AJ2127)))</f>
        <v>17.885491800122697</v>
      </c>
      <c r="AO2127" s="151">
        <f t="shared" ref="AO2127" si="6961">20*LOG(((($AH$8*AH2124+AJ2124-$AH$8*AH2127-AJ2127)^2+($AH$8*AI2124+AK2124-$AH$8*AI2127-AK2127)^2)/(($AH$8*AH2124+AJ2124+$AH$8*AH2127+AJ2127)^2+($AH$8*AI2124+AK2124+$AH$8*AI2127+AK2127)^2))^0.5)</f>
        <v>-38.876347529442661</v>
      </c>
      <c r="AP2127" s="149"/>
      <c r="AQ2127" s="44"/>
      <c r="AR2127" s="44"/>
      <c r="AS2127" s="44"/>
      <c r="AT2127" s="44"/>
    </row>
    <row r="2128" spans="2:46" ht="18.649999999999999" customHeight="1">
      <c r="AO2128" s="48"/>
    </row>
    <row r="2129" spans="2:46" ht="18.649999999999999" customHeight="1" thickBot="1">
      <c r="E2129" s="29" t="s">
        <v>9</v>
      </c>
      <c r="J2129" s="29" t="s">
        <v>10</v>
      </c>
      <c r="O2129" s="29" t="s">
        <v>11</v>
      </c>
      <c r="T2129" s="29" t="s">
        <v>12</v>
      </c>
      <c r="Y2129" s="29" t="s">
        <v>13</v>
      </c>
      <c r="AD2129" s="29" t="s">
        <v>12</v>
      </c>
      <c r="AI2129" s="29" t="s">
        <v>81</v>
      </c>
    </row>
    <row r="2130" spans="2:46" ht="18.649999999999999" customHeight="1" thickBot="1">
      <c r="B2130" s="28"/>
      <c r="D2130" s="227" t="s">
        <v>70</v>
      </c>
      <c r="E2130" s="228"/>
      <c r="F2130" s="229" t="s">
        <v>71</v>
      </c>
      <c r="G2130" s="230"/>
      <c r="H2130" s="203"/>
      <c r="I2130" s="231" t="s">
        <v>15</v>
      </c>
      <c r="J2130" s="232"/>
      <c r="K2130" s="233" t="s">
        <v>16</v>
      </c>
      <c r="L2130" s="234"/>
      <c r="M2130" s="30"/>
      <c r="N2130" s="231" t="s">
        <v>72</v>
      </c>
      <c r="O2130" s="232"/>
      <c r="P2130" s="233" t="s">
        <v>73</v>
      </c>
      <c r="Q2130" s="234"/>
      <c r="R2130" s="30"/>
      <c r="S2130" s="227" t="s">
        <v>74</v>
      </c>
      <c r="T2130" s="228"/>
      <c r="U2130" s="229" t="s">
        <v>75</v>
      </c>
      <c r="V2130" s="230"/>
      <c r="W2130" s="8"/>
      <c r="X2130" s="231" t="s">
        <v>76</v>
      </c>
      <c r="Y2130" s="232"/>
      <c r="Z2130" s="233" t="s">
        <v>77</v>
      </c>
      <c r="AA2130" s="234"/>
      <c r="AB2130" s="8"/>
      <c r="AC2130" s="231" t="s">
        <v>78</v>
      </c>
      <c r="AD2130" s="232"/>
      <c r="AE2130" s="233" t="s">
        <v>17</v>
      </c>
      <c r="AF2130" s="234"/>
      <c r="AG2130" s="8"/>
      <c r="AH2130" s="231" t="s">
        <v>79</v>
      </c>
      <c r="AI2130" s="232"/>
      <c r="AJ2130" s="233" t="s">
        <v>80</v>
      </c>
      <c r="AK2130" s="234"/>
      <c r="AL2130" s="8"/>
      <c r="AM2130" s="35" t="s">
        <v>82</v>
      </c>
      <c r="AO2130" s="147" t="s">
        <v>83</v>
      </c>
      <c r="AP2130" s="4"/>
      <c r="AQ2130" s="44"/>
      <c r="AR2130" s="44"/>
      <c r="AS2130" s="44"/>
      <c r="AT2130" s="44"/>
    </row>
    <row r="2131" spans="2:46" ht="18.649999999999999" customHeight="1" thickTop="1" thickBot="1">
      <c r="B2131" s="55">
        <v>6.1</v>
      </c>
      <c r="D2131" s="37">
        <v>1</v>
      </c>
      <c r="E2131" s="38">
        <v>0</v>
      </c>
      <c r="F2131" s="39">
        <v>0</v>
      </c>
      <c r="G2131" s="40">
        <f t="shared" ref="G2131" si="6962">-1/($E$8*$B2131)</f>
        <v>-0.10478360655737705</v>
      </c>
      <c r="I2131" s="37">
        <v>1</v>
      </c>
      <c r="J2131" s="41">
        <v>0</v>
      </c>
      <c r="K2131" s="39">
        <v>0</v>
      </c>
      <c r="L2131" s="40">
        <v>0</v>
      </c>
      <c r="N2131" s="37">
        <f t="shared" ref="N2131" si="6963">D2131*I2131+F2131*I2134-E2131*J2131-G2131*J2134</f>
        <v>0.98129022283398504</v>
      </c>
      <c r="O2131" s="41">
        <f t="shared" ref="O2131" si="6964">(D2131*J2131+E2131*I2131+F2131*J2134+G2131*I2134)</f>
        <v>0</v>
      </c>
      <c r="P2131" s="39">
        <f t="shared" ref="P2131" si="6965">D2131*K2131+F2131*K2134-E2131*L2131-G2131*L2134</f>
        <v>0</v>
      </c>
      <c r="Q2131" s="40">
        <f t="shared" ref="Q2131" si="6966">(D2131*L2131+E2131*K2131+F2131*L2134+G2131*K2134)</f>
        <v>-0.10478360655737705</v>
      </c>
      <c r="S2131" s="37">
        <v>1</v>
      </c>
      <c r="T2131" s="38">
        <v>0</v>
      </c>
      <c r="U2131" s="39">
        <v>0</v>
      </c>
      <c r="V2131" s="40">
        <f t="shared" ref="V2131" si="6967">-1/($T$8*$B2131)</f>
        <v>-0.20520983606557375</v>
      </c>
      <c r="X2131" s="37">
        <f t="shared" ref="X2131" si="6968">N2131*S2131+P2131*S2134-O2131*T2131-Q2131*T2134</f>
        <v>0.98129022283398504</v>
      </c>
      <c r="Y2131" s="41">
        <f t="shared" ref="Y2131" si="6969">(N2131*T2131+O2131*S2131+P2131*T2134+Q2131*S2134)</f>
        <v>0</v>
      </c>
      <c r="Z2131" s="39">
        <f t="shared" ref="Z2131" si="6970">N2131*U2131+P2131*U2134-O2131*V2131-Q2131*V2134</f>
        <v>0</v>
      </c>
      <c r="AA2131" s="40">
        <f t="shared" ref="AA2131" si="6971">(N2131*V2131+O2131*U2131+P2131*V2134+Q2131*U2134)</f>
        <v>-0.30615401231788947</v>
      </c>
      <c r="AB2131" s="8"/>
      <c r="AC2131" s="37">
        <v>1</v>
      </c>
      <c r="AD2131" s="38">
        <v>0</v>
      </c>
      <c r="AE2131" s="39">
        <v>0</v>
      </c>
      <c r="AF2131" s="40">
        <v>0</v>
      </c>
      <c r="AH2131" s="37">
        <f>X2131*AC2131+Z2131*AC2134-Y2131*AD2131-AA2131*AD2134</f>
        <v>0.9407398729565688</v>
      </c>
      <c r="AI2131" s="41">
        <f>(X2131*AD2131+Y2131*AC2131+Z2131*AD2134+AA2131*AC2134)</f>
        <v>0</v>
      </c>
      <c r="AJ2131" s="39">
        <f>X2131*AE2131+Z2131*AE2134-Y2131*AF2131-AA2131*AF2134</f>
        <v>0</v>
      </c>
      <c r="AK2131" s="40">
        <f>(X2131*AF2131+Y2131*AE2131+Z2131*AF2134+AA2131*AE2134)</f>
        <v>-0.30615401231788947</v>
      </c>
      <c r="AL2131" s="8"/>
      <c r="AM2131" s="43">
        <f t="shared" ref="AM2131" si="6972">20*LOG((2*$AH$8)/(($AH$8*AH2131+AJ2131+$AH$8*AH2134+AJ2134)^2+($AH$8*AI2131+AK2131+$AH$8*AI2134+AK2134)^2)^0.5)</f>
        <v>-5.5542877207526576E-4</v>
      </c>
      <c r="AO2131" s="148">
        <f t="shared" ref="AO2131" si="6973">((AH2131^2+AI2131^2)/(AH2134^2+AI2134^2))^0.5</f>
        <v>3.0727672903403067</v>
      </c>
      <c r="AP2131" s="4"/>
      <c r="AQ2131" s="44"/>
      <c r="AR2131" s="44"/>
      <c r="AS2131" s="44"/>
      <c r="AT2131" s="44"/>
    </row>
    <row r="2132" spans="2:46" ht="18.649999999999999" customHeight="1" thickBot="1">
      <c r="D2132" s="45"/>
      <c r="G2132" s="46"/>
      <c r="I2132" s="45"/>
      <c r="L2132" s="46"/>
      <c r="N2132" s="45"/>
      <c r="Q2132" s="46"/>
      <c r="S2132" s="45"/>
      <c r="V2132" s="46"/>
      <c r="X2132" s="45"/>
      <c r="AA2132" s="46"/>
      <c r="AC2132" s="45"/>
      <c r="AF2132" s="46"/>
      <c r="AH2132" s="45"/>
      <c r="AK2132" s="46"/>
      <c r="AO2132" s="149"/>
      <c r="AP2132" s="149"/>
      <c r="AQ2132" s="44"/>
      <c r="AR2132" s="44"/>
      <c r="AS2132" s="44"/>
      <c r="AT2132" s="44"/>
    </row>
    <row r="2133" spans="2:46" ht="18.649999999999999" customHeight="1" thickBot="1">
      <c r="D2133" s="227" t="s">
        <v>70</v>
      </c>
      <c r="E2133" s="228"/>
      <c r="F2133" s="229" t="s">
        <v>71</v>
      </c>
      <c r="G2133" s="230"/>
      <c r="H2133" s="203"/>
      <c r="I2133" s="231" t="s">
        <v>15</v>
      </c>
      <c r="J2133" s="232"/>
      <c r="K2133" s="233" t="s">
        <v>16</v>
      </c>
      <c r="L2133" s="234"/>
      <c r="M2133" s="30"/>
      <c r="N2133" s="231" t="s">
        <v>72</v>
      </c>
      <c r="O2133" s="232"/>
      <c r="P2133" s="233" t="s">
        <v>73</v>
      </c>
      <c r="Q2133" s="234"/>
      <c r="R2133" s="30"/>
      <c r="S2133" s="227" t="s">
        <v>74</v>
      </c>
      <c r="T2133" s="228"/>
      <c r="U2133" s="229" t="s">
        <v>75</v>
      </c>
      <c r="V2133" s="230"/>
      <c r="W2133" s="8"/>
      <c r="X2133" s="231" t="s">
        <v>76</v>
      </c>
      <c r="Y2133" s="232"/>
      <c r="Z2133" s="233" t="s">
        <v>77</v>
      </c>
      <c r="AA2133" s="234"/>
      <c r="AB2133" s="8"/>
      <c r="AC2133" s="231" t="s">
        <v>78</v>
      </c>
      <c r="AD2133" s="232"/>
      <c r="AE2133" s="233" t="s">
        <v>17</v>
      </c>
      <c r="AF2133" s="234"/>
      <c r="AG2133" s="8"/>
      <c r="AH2133" s="231" t="s">
        <v>79</v>
      </c>
      <c r="AI2133" s="232"/>
      <c r="AJ2133" s="233" t="s">
        <v>80</v>
      </c>
      <c r="AK2133" s="234"/>
      <c r="AL2133" s="8"/>
      <c r="AM2133" s="52" t="s">
        <v>84</v>
      </c>
      <c r="AO2133" s="150" t="s">
        <v>85</v>
      </c>
      <c r="AP2133" s="149"/>
      <c r="AQ2133" s="44"/>
      <c r="AR2133" s="44"/>
      <c r="AS2133" s="44"/>
      <c r="AT2133" s="44"/>
    </row>
    <row r="2134" spans="2:46" ht="18.649999999999999" customHeight="1" thickTop="1" thickBot="1">
      <c r="D2134" s="37">
        <v>0</v>
      </c>
      <c r="E2134" s="41">
        <v>0</v>
      </c>
      <c r="F2134" s="39">
        <v>1</v>
      </c>
      <c r="G2134" s="40">
        <v>0</v>
      </c>
      <c r="I2134" s="37">
        <v>0</v>
      </c>
      <c r="J2134" s="41">
        <f t="shared" ref="J2134" si="6974">IF(0=(1-$J$8*$K$8*$B2131^2),10^14,$B2131*$K$8/(1-$J$8*$K$8*$B2131^2))</f>
        <v>-0.17855633892282494</v>
      </c>
      <c r="K2134" s="39">
        <v>1</v>
      </c>
      <c r="L2134" s="40">
        <v>0</v>
      </c>
      <c r="N2134" s="37">
        <f t="shared" ref="N2134" si="6975">D2134*I2131+F2134*I2134-E2134*J2131-G2134*J2134</f>
        <v>0</v>
      </c>
      <c r="O2134" s="41">
        <f t="shared" ref="O2134" si="6976">(D2134*J2131+E2134*I2131+F2134*J2134+G2134*I2134)</f>
        <v>-0.17855633892282494</v>
      </c>
      <c r="P2134" s="39">
        <f t="shared" ref="P2134" si="6977">D2134*K2131+F2134*K2134-E2134*L2131-G2134*L2134</f>
        <v>1</v>
      </c>
      <c r="Q2134" s="40">
        <f t="shared" ref="Q2134" si="6978">(D2134*L2131+E2134*K2131+F2134*L2134+G2134*K2134)</f>
        <v>0</v>
      </c>
      <c r="S2134" s="37">
        <v>0</v>
      </c>
      <c r="T2134" s="41">
        <v>0</v>
      </c>
      <c r="U2134" s="39">
        <v>1</v>
      </c>
      <c r="V2134" s="40">
        <v>0</v>
      </c>
      <c r="X2134" s="37">
        <f t="shared" ref="X2134" si="6979">N2134*S2131+P2134*S2134-O2134*T2131-Q2134*T2134</f>
        <v>0</v>
      </c>
      <c r="Y2134" s="41">
        <f t="shared" ref="Y2134" si="6980">(N2134*T2131+O2134*S2131+P2134*T2134+Q2134*S2134)</f>
        <v>-0.17855633892282494</v>
      </c>
      <c r="Z2134" s="39">
        <f t="shared" ref="Z2134" si="6981">N2134*U2131+P2134*U2134-O2134*V2131-Q2134*V2134</f>
        <v>0.9633584829611781</v>
      </c>
      <c r="AA2134" s="40">
        <f t="shared" ref="AA2134" si="6982">(N2134*V2131+O2134*U2131+P2134*V2134+Q2134*U2134)</f>
        <v>0</v>
      </c>
      <c r="AB2134" s="8"/>
      <c r="AC2134" s="37">
        <v>0</v>
      </c>
      <c r="AD2134" s="40">
        <f>-1/($AD$8*$B2131)</f>
        <v>-0.13245081967213113</v>
      </c>
      <c r="AE2134" s="39">
        <v>1</v>
      </c>
      <c r="AF2134" s="40">
        <v>0</v>
      </c>
      <c r="AH2134" s="37">
        <f>X2134*AC2131+Z2134*AC2134-Y2134*AD2131-AA2134*AD2134</f>
        <v>0</v>
      </c>
      <c r="AI2134" s="41">
        <f>(X2134*AD2131+Y2134*AC2131+Z2134*AD2134+AA2134*AC2134)</f>
        <v>-0.30615395962913372</v>
      </c>
      <c r="AJ2134" s="39">
        <f>X2134*AE2131+Z2134*AE2134-Y2134*AF2131-AA2134*AF2134</f>
        <v>0.9633584829611781</v>
      </c>
      <c r="AK2134" s="40">
        <f>(X2134*AF2131+Y2134*AE2131+Z2134*AF2134+AA2134*AE2134)</f>
        <v>0</v>
      </c>
      <c r="AL2134" s="8"/>
      <c r="AM2134" s="54">
        <f t="shared" ref="AM2134" si="6983">(180/PI())*ATAN(-1*(($AH2122*AI2131+AK2131+$AH$8*AI2134+AK2134)/($AH$8*AH2131+AJ2131+$AH$8*AH2134+AJ2134)))</f>
        <v>17.826425700278865</v>
      </c>
      <c r="AO2134" s="151">
        <f t="shared" ref="AO2134" si="6984">20*LOG(((($AH$8*AH2131+AJ2131-$AH$8*AH2134-AJ2134)^2+($AH$8*AI2131+AK2131-$AH$8*AI2134-AK2134)^2)/(($AH$8*AH2131+AJ2131+$AH$8*AH2134+AJ2134)^2+($AH$8*AI2131+AK2131+$AH$8*AI2134+AK2134)^2))^0.5)</f>
        <v>-38.931837093171715</v>
      </c>
      <c r="AP2134" s="149"/>
      <c r="AQ2134" s="44"/>
      <c r="AR2134" s="44"/>
      <c r="AS2134" s="44"/>
      <c r="AT2134" s="44"/>
    </row>
    <row r="2135" spans="2:46" ht="18.649999999999999" customHeight="1">
      <c r="AO2135" s="48"/>
    </row>
    <row r="2136" spans="2:46" ht="18.649999999999999" customHeight="1" thickBot="1">
      <c r="E2136" s="29" t="s">
        <v>9</v>
      </c>
      <c r="J2136" s="29" t="s">
        <v>10</v>
      </c>
      <c r="O2136" s="29" t="s">
        <v>11</v>
      </c>
      <c r="T2136" s="29" t="s">
        <v>12</v>
      </c>
      <c r="Y2136" s="29" t="s">
        <v>13</v>
      </c>
      <c r="AD2136" s="29" t="s">
        <v>12</v>
      </c>
      <c r="AI2136" s="29" t="s">
        <v>81</v>
      </c>
    </row>
    <row r="2137" spans="2:46" ht="18.649999999999999" customHeight="1" thickBot="1">
      <c r="B2137" s="28"/>
      <c r="D2137" s="227" t="s">
        <v>70</v>
      </c>
      <c r="E2137" s="228"/>
      <c r="F2137" s="229" t="s">
        <v>71</v>
      </c>
      <c r="G2137" s="230"/>
      <c r="H2137" s="203"/>
      <c r="I2137" s="231" t="s">
        <v>15</v>
      </c>
      <c r="J2137" s="232"/>
      <c r="K2137" s="233" t="s">
        <v>16</v>
      </c>
      <c r="L2137" s="234"/>
      <c r="M2137" s="30"/>
      <c r="N2137" s="231" t="s">
        <v>72</v>
      </c>
      <c r="O2137" s="232"/>
      <c r="P2137" s="233" t="s">
        <v>73</v>
      </c>
      <c r="Q2137" s="234"/>
      <c r="R2137" s="30"/>
      <c r="S2137" s="227" t="s">
        <v>74</v>
      </c>
      <c r="T2137" s="228"/>
      <c r="U2137" s="229" t="s">
        <v>75</v>
      </c>
      <c r="V2137" s="230"/>
      <c r="W2137" s="8"/>
      <c r="X2137" s="231" t="s">
        <v>76</v>
      </c>
      <c r="Y2137" s="232"/>
      <c r="Z2137" s="233" t="s">
        <v>77</v>
      </c>
      <c r="AA2137" s="234"/>
      <c r="AB2137" s="8"/>
      <c r="AC2137" s="231" t="s">
        <v>78</v>
      </c>
      <c r="AD2137" s="232"/>
      <c r="AE2137" s="233" t="s">
        <v>17</v>
      </c>
      <c r="AF2137" s="234"/>
      <c r="AG2137" s="8"/>
      <c r="AH2137" s="231" t="s">
        <v>79</v>
      </c>
      <c r="AI2137" s="232"/>
      <c r="AJ2137" s="233" t="s">
        <v>80</v>
      </c>
      <c r="AK2137" s="234"/>
      <c r="AL2137" s="8"/>
      <c r="AM2137" s="35" t="s">
        <v>82</v>
      </c>
      <c r="AO2137" s="147" t="s">
        <v>83</v>
      </c>
      <c r="AP2137" s="4"/>
      <c r="AQ2137" s="44"/>
      <c r="AR2137" s="44"/>
      <c r="AS2137" s="44"/>
      <c r="AT2137" s="44"/>
    </row>
    <row r="2138" spans="2:46" ht="18.649999999999999" customHeight="1" thickTop="1" thickBot="1">
      <c r="B2138" s="55">
        <v>6.12</v>
      </c>
      <c r="D2138" s="37">
        <v>1</v>
      </c>
      <c r="E2138" s="38">
        <v>0</v>
      </c>
      <c r="F2138" s="39">
        <v>0</v>
      </c>
      <c r="G2138" s="40">
        <f t="shared" ref="G2138" si="6985">-1/($E$8*$B2138)</f>
        <v>-0.10444117647058823</v>
      </c>
      <c r="I2138" s="37">
        <v>1</v>
      </c>
      <c r="J2138" s="41">
        <v>0</v>
      </c>
      <c r="K2138" s="39">
        <v>0</v>
      </c>
      <c r="L2138" s="40">
        <v>0</v>
      </c>
      <c r="N2138" s="37">
        <f t="shared" ref="N2138" si="6986">D2138*I2138+F2138*I2141-E2138*J2138-G2138*J2141</f>
        <v>0.98141300164771084</v>
      </c>
      <c r="O2138" s="41">
        <f t="shared" ref="O2138" si="6987">(D2138*J2138+E2138*I2138+F2138*J2141+G2138*I2141)</f>
        <v>0</v>
      </c>
      <c r="P2138" s="39">
        <f t="shared" ref="P2138" si="6988">D2138*K2138+F2138*K2141-E2138*L2138-G2138*L2141</f>
        <v>0</v>
      </c>
      <c r="Q2138" s="40">
        <f t="shared" ref="Q2138" si="6989">(D2138*L2138+E2138*K2138+F2138*L2141+G2138*K2141)</f>
        <v>-0.10444117647058823</v>
      </c>
      <c r="S2138" s="37">
        <v>1</v>
      </c>
      <c r="T2138" s="38">
        <v>0</v>
      </c>
      <c r="U2138" s="39">
        <v>0</v>
      </c>
      <c r="V2138" s="40">
        <f t="shared" ref="V2138" si="6990">-1/($T$8*$B2138)</f>
        <v>-0.20453921568627448</v>
      </c>
      <c r="X2138" s="37">
        <f t="shared" ref="X2138" si="6991">N2138*S2138+P2138*S2141-O2138*T2138-Q2138*T2141</f>
        <v>0.98141300164771084</v>
      </c>
      <c r="Y2138" s="41">
        <f t="shared" ref="Y2138" si="6992">(N2138*T2138+O2138*S2138+P2138*T2141+Q2138*S2141)</f>
        <v>0</v>
      </c>
      <c r="Z2138" s="39">
        <f t="shared" ref="Z2138" si="6993">N2138*U2138+P2138*U2141-O2138*V2138-Q2138*V2141</f>
        <v>0</v>
      </c>
      <c r="AA2138" s="40">
        <f t="shared" ref="AA2138" si="6994">(N2138*V2138+O2138*U2138+P2138*V2141+Q2138*U2141)</f>
        <v>-0.30517862209192337</v>
      </c>
      <c r="AB2138" s="8"/>
      <c r="AC2138" s="37">
        <v>1</v>
      </c>
      <c r="AD2138" s="38">
        <v>0</v>
      </c>
      <c r="AE2138" s="39">
        <v>0</v>
      </c>
      <c r="AF2138" s="40">
        <v>0</v>
      </c>
      <c r="AH2138" s="37">
        <f>X2138*AC2138+Z2138*AC2141-Y2138*AD2138-AA2138*AD2141</f>
        <v>0.94112393829490537</v>
      </c>
      <c r="AI2138" s="41">
        <f>(X2138*AD2138+Y2138*AC2138+Z2138*AD2141+AA2138*AC2141)</f>
        <v>0</v>
      </c>
      <c r="AJ2138" s="39">
        <f>X2138*AE2138+Z2138*AE2141-Y2138*AF2138-AA2138*AF2141</f>
        <v>0</v>
      </c>
      <c r="AK2138" s="40">
        <f>(X2138*AF2138+Y2138*AE2138+Z2138*AF2141+AA2138*AE2141)</f>
        <v>-0.30517862209192337</v>
      </c>
      <c r="AL2138" s="8"/>
      <c r="AM2138" s="43">
        <f t="shared" ref="AM2138" si="6995">20*LOG((2*$AH$8)/(($AH$8*AH2138+AJ2138+$AH$8*AH2141+AJ2141)^2+($AH$8*AI2138+AK2138+$AH$8*AI2141+AK2141)^2)^0.5)</f>
        <v>-5.4839838729216044E-4</v>
      </c>
      <c r="AO2138" s="148">
        <f t="shared" ref="AO2138" si="6996">((AH2138^2+AI2138^2)/(AH2141^2+AI2141^2))^0.5</f>
        <v>3.0838467410790664</v>
      </c>
      <c r="AP2138" s="4"/>
      <c r="AQ2138" s="44"/>
      <c r="AR2138" s="44"/>
      <c r="AS2138" s="44"/>
      <c r="AT2138" s="44"/>
    </row>
    <row r="2139" spans="2:46" ht="18.649999999999999" customHeight="1" thickBot="1">
      <c r="D2139" s="45"/>
      <c r="G2139" s="46"/>
      <c r="I2139" s="45"/>
      <c r="L2139" s="46"/>
      <c r="N2139" s="45"/>
      <c r="Q2139" s="46"/>
      <c r="S2139" s="45"/>
      <c r="V2139" s="46"/>
      <c r="X2139" s="45"/>
      <c r="AA2139" s="46"/>
      <c r="AC2139" s="45"/>
      <c r="AF2139" s="46"/>
      <c r="AH2139" s="45"/>
      <c r="AK2139" s="46"/>
      <c r="AO2139" s="149"/>
      <c r="AP2139" s="149"/>
      <c r="AQ2139" s="44"/>
      <c r="AR2139" s="44"/>
      <c r="AS2139" s="44"/>
      <c r="AT2139" s="44"/>
    </row>
    <row r="2140" spans="2:46" ht="18.649999999999999" customHeight="1" thickBot="1">
      <c r="D2140" s="227" t="s">
        <v>70</v>
      </c>
      <c r="E2140" s="228"/>
      <c r="F2140" s="229" t="s">
        <v>71</v>
      </c>
      <c r="G2140" s="230"/>
      <c r="H2140" s="203"/>
      <c r="I2140" s="231" t="s">
        <v>15</v>
      </c>
      <c r="J2140" s="232"/>
      <c r="K2140" s="233" t="s">
        <v>16</v>
      </c>
      <c r="L2140" s="234"/>
      <c r="M2140" s="30"/>
      <c r="N2140" s="231" t="s">
        <v>72</v>
      </c>
      <c r="O2140" s="232"/>
      <c r="P2140" s="233" t="s">
        <v>73</v>
      </c>
      <c r="Q2140" s="234"/>
      <c r="R2140" s="30"/>
      <c r="S2140" s="227" t="s">
        <v>74</v>
      </c>
      <c r="T2140" s="228"/>
      <c r="U2140" s="229" t="s">
        <v>75</v>
      </c>
      <c r="V2140" s="230"/>
      <c r="W2140" s="8"/>
      <c r="X2140" s="231" t="s">
        <v>76</v>
      </c>
      <c r="Y2140" s="232"/>
      <c r="Z2140" s="233" t="s">
        <v>77</v>
      </c>
      <c r="AA2140" s="234"/>
      <c r="AB2140" s="8"/>
      <c r="AC2140" s="231" t="s">
        <v>78</v>
      </c>
      <c r="AD2140" s="232"/>
      <c r="AE2140" s="233" t="s">
        <v>17</v>
      </c>
      <c r="AF2140" s="234"/>
      <c r="AG2140" s="8"/>
      <c r="AH2140" s="231" t="s">
        <v>79</v>
      </c>
      <c r="AI2140" s="232"/>
      <c r="AJ2140" s="233" t="s">
        <v>80</v>
      </c>
      <c r="AK2140" s="234"/>
      <c r="AL2140" s="8"/>
      <c r="AM2140" s="52" t="s">
        <v>84</v>
      </c>
      <c r="AO2140" s="150" t="s">
        <v>85</v>
      </c>
      <c r="AP2140" s="149"/>
      <c r="AQ2140" s="44"/>
      <c r="AR2140" s="44"/>
      <c r="AS2140" s="44"/>
      <c r="AT2140" s="44"/>
    </row>
    <row r="2141" spans="2:46" ht="18.649999999999999" customHeight="1" thickTop="1" thickBot="1">
      <c r="D2141" s="37">
        <v>0</v>
      </c>
      <c r="E2141" s="41">
        <v>0</v>
      </c>
      <c r="F2141" s="39">
        <v>1</v>
      </c>
      <c r="G2141" s="40">
        <v>0</v>
      </c>
      <c r="I2141" s="37">
        <v>0</v>
      </c>
      <c r="J2141" s="41">
        <f t="shared" ref="J2141" si="6997">IF(0=(1-$J$8*$K$8*$B2138^2),10^14,$B2138*$K$8/(1-$J$8*$K$8*$B2138^2))</f>
        <v>-0.17796619092588914</v>
      </c>
      <c r="K2141" s="39">
        <v>1</v>
      </c>
      <c r="L2141" s="40">
        <v>0</v>
      </c>
      <c r="N2141" s="37">
        <f t="shared" ref="N2141" si="6998">D2141*I2138+F2141*I2141-E2141*J2138-G2141*J2141</f>
        <v>0</v>
      </c>
      <c r="O2141" s="41">
        <f t="shared" ref="O2141" si="6999">(D2141*J2138+E2141*I2138+F2141*J2141+G2141*I2141)</f>
        <v>-0.17796619092588914</v>
      </c>
      <c r="P2141" s="39">
        <f t="shared" ref="P2141" si="7000">D2141*K2138+F2141*K2141-E2141*L2138-G2141*L2141</f>
        <v>1</v>
      </c>
      <c r="Q2141" s="40">
        <f t="shared" ref="Q2141" si="7001">(D2141*L2138+E2141*K2138+F2141*L2141+G2141*K2141)</f>
        <v>0</v>
      </c>
      <c r="S2141" s="37">
        <v>0</v>
      </c>
      <c r="T2141" s="41">
        <v>0</v>
      </c>
      <c r="U2141" s="39">
        <v>1</v>
      </c>
      <c r="V2141" s="40">
        <v>0</v>
      </c>
      <c r="X2141" s="37">
        <f t="shared" ref="X2141" si="7002">N2141*S2138+P2141*S2141-O2141*T2138-Q2141*T2141</f>
        <v>0</v>
      </c>
      <c r="Y2141" s="41">
        <f t="shared" ref="Y2141" si="7003">(N2141*T2138+O2141*S2138+P2141*T2141+Q2141*S2141)</f>
        <v>-0.17796619092588914</v>
      </c>
      <c r="Z2141" s="39">
        <f t="shared" ref="Z2141" si="7004">N2141*U2138+P2141*U2141-O2141*V2138-Q2141*V2141</f>
        <v>0.96359893488934489</v>
      </c>
      <c r="AA2141" s="40">
        <f t="shared" ref="AA2141" si="7005">(N2141*V2138+O2141*U2138+P2141*V2141+Q2141*U2141)</f>
        <v>0</v>
      </c>
      <c r="AB2141" s="8"/>
      <c r="AC2141" s="37">
        <v>0</v>
      </c>
      <c r="AD2141" s="40">
        <f>-1/($AD$8*$B2138)</f>
        <v>-0.13201797385620914</v>
      </c>
      <c r="AE2141" s="39">
        <v>1</v>
      </c>
      <c r="AF2141" s="40">
        <v>0</v>
      </c>
      <c r="AH2141" s="37">
        <f>X2141*AC2138+Z2141*AC2141-Y2141*AD2138-AA2141*AD2141</f>
        <v>0</v>
      </c>
      <c r="AI2141" s="41">
        <f>(X2141*AD2138+Y2141*AC2138+Z2141*AD2141+AA2141*AC2141)</f>
        <v>-0.30517856991998166</v>
      </c>
      <c r="AJ2141" s="39">
        <f>X2141*AE2138+Z2141*AE2141-Y2141*AF2138-AA2141*AF2141</f>
        <v>0.96359893488934489</v>
      </c>
      <c r="AK2141" s="40">
        <f>(X2141*AF2138+Y2141*AE2138+Z2141*AF2141+AA2141*AE2141)</f>
        <v>0</v>
      </c>
      <c r="AL2141" s="8"/>
      <c r="AM2141" s="54">
        <f t="shared" ref="AM2141" si="7006">(180/PI())*ATAN(-1*(($AH2129*AI2138+AK2138+$AH$8*AI2141+AK2141)/($AH$8*AH2138+AJ2138+$AH$8*AH2141+AJ2141)))</f>
        <v>17.767749753171092</v>
      </c>
      <c r="AO2141" s="151">
        <f t="shared" ref="AO2141" si="7007">20*LOG(((($AH$8*AH2138+AJ2138-$AH$8*AH2141-AJ2141)^2+($AH$8*AI2138+AK2138-$AH$8*AI2141-AK2141)^2)/(($AH$8*AH2138+AJ2138+$AH$8*AH2141+AJ2141)^2+($AH$8*AI2138+AK2138+$AH$8*AI2141+AK2141)^2))^0.5)</f>
        <v>-38.987155619681666</v>
      </c>
      <c r="AP2141" s="149"/>
      <c r="AQ2141" s="44"/>
      <c r="AR2141" s="44"/>
      <c r="AS2141" s="44"/>
      <c r="AT2141" s="44"/>
    </row>
    <row r="2142" spans="2:46" ht="18.649999999999999" customHeight="1">
      <c r="AO2142" s="48"/>
    </row>
    <row r="2143" spans="2:46" ht="18.649999999999999" customHeight="1" thickBot="1">
      <c r="E2143" s="29" t="s">
        <v>9</v>
      </c>
      <c r="J2143" s="29" t="s">
        <v>10</v>
      </c>
      <c r="O2143" s="29" t="s">
        <v>11</v>
      </c>
      <c r="T2143" s="29" t="s">
        <v>12</v>
      </c>
      <c r="Y2143" s="29" t="s">
        <v>13</v>
      </c>
      <c r="AD2143" s="29" t="s">
        <v>12</v>
      </c>
      <c r="AI2143" s="29" t="s">
        <v>81</v>
      </c>
    </row>
    <row r="2144" spans="2:46" ht="18.649999999999999" customHeight="1" thickBot="1">
      <c r="B2144" s="28"/>
      <c r="D2144" s="227" t="s">
        <v>70</v>
      </c>
      <c r="E2144" s="228"/>
      <c r="F2144" s="229" t="s">
        <v>71</v>
      </c>
      <c r="G2144" s="230"/>
      <c r="H2144" s="203"/>
      <c r="I2144" s="231" t="s">
        <v>15</v>
      </c>
      <c r="J2144" s="232"/>
      <c r="K2144" s="233" t="s">
        <v>16</v>
      </c>
      <c r="L2144" s="234"/>
      <c r="M2144" s="30"/>
      <c r="N2144" s="231" t="s">
        <v>72</v>
      </c>
      <c r="O2144" s="232"/>
      <c r="P2144" s="233" t="s">
        <v>73</v>
      </c>
      <c r="Q2144" s="234"/>
      <c r="R2144" s="30"/>
      <c r="S2144" s="227" t="s">
        <v>74</v>
      </c>
      <c r="T2144" s="228"/>
      <c r="U2144" s="229" t="s">
        <v>75</v>
      </c>
      <c r="V2144" s="230"/>
      <c r="W2144" s="8"/>
      <c r="X2144" s="231" t="s">
        <v>76</v>
      </c>
      <c r="Y2144" s="232"/>
      <c r="Z2144" s="233" t="s">
        <v>77</v>
      </c>
      <c r="AA2144" s="234"/>
      <c r="AB2144" s="8"/>
      <c r="AC2144" s="231" t="s">
        <v>78</v>
      </c>
      <c r="AD2144" s="232"/>
      <c r="AE2144" s="233" t="s">
        <v>17</v>
      </c>
      <c r="AF2144" s="234"/>
      <c r="AG2144" s="8"/>
      <c r="AH2144" s="231" t="s">
        <v>79</v>
      </c>
      <c r="AI2144" s="232"/>
      <c r="AJ2144" s="233" t="s">
        <v>80</v>
      </c>
      <c r="AK2144" s="234"/>
      <c r="AL2144" s="8"/>
      <c r="AM2144" s="35" t="s">
        <v>82</v>
      </c>
      <c r="AO2144" s="147" t="s">
        <v>83</v>
      </c>
      <c r="AP2144" s="4"/>
      <c r="AQ2144" s="44"/>
      <c r="AR2144" s="44"/>
      <c r="AS2144" s="44"/>
      <c r="AT2144" s="44"/>
    </row>
    <row r="2145" spans="2:46" ht="18.649999999999999" customHeight="1" thickTop="1" thickBot="1">
      <c r="B2145" s="55">
        <v>6.14</v>
      </c>
      <c r="D2145" s="37">
        <v>1</v>
      </c>
      <c r="E2145" s="38">
        <v>0</v>
      </c>
      <c r="F2145" s="39">
        <v>0</v>
      </c>
      <c r="G2145" s="40">
        <f t="shared" ref="G2145" si="7008">-1/($E$8*$B2145)</f>
        <v>-0.10410097719869706</v>
      </c>
      <c r="I2145" s="37">
        <v>1</v>
      </c>
      <c r="J2145" s="41">
        <v>0</v>
      </c>
      <c r="K2145" s="39">
        <v>0</v>
      </c>
      <c r="L2145" s="40">
        <v>0</v>
      </c>
      <c r="N2145" s="37">
        <f t="shared" ref="N2145" si="7009">D2145*I2145+F2145*I2148-E2145*J2145-G2145*J2148</f>
        <v>0.98153457360888507</v>
      </c>
      <c r="O2145" s="41">
        <f t="shared" ref="O2145" si="7010">(D2145*J2145+E2145*I2145+F2145*J2148+G2145*I2148)</f>
        <v>0</v>
      </c>
      <c r="P2145" s="39">
        <f t="shared" ref="P2145" si="7011">D2145*K2145+F2145*K2148-E2145*L2145-G2145*L2148</f>
        <v>0</v>
      </c>
      <c r="Q2145" s="40">
        <f t="shared" ref="Q2145" si="7012">(D2145*L2145+E2145*K2145+F2145*L2148+G2145*K2148)</f>
        <v>-0.10410097719869706</v>
      </c>
      <c r="S2145" s="37">
        <v>1</v>
      </c>
      <c r="T2145" s="38">
        <v>0</v>
      </c>
      <c r="U2145" s="39">
        <v>0</v>
      </c>
      <c r="V2145" s="40">
        <f t="shared" ref="V2145" si="7013">-1/($T$8*$B2145)</f>
        <v>-0.20387296416938108</v>
      </c>
      <c r="X2145" s="37">
        <f t="shared" ref="X2145" si="7014">N2145*S2145+P2145*S2148-O2145*T2145-Q2145*T2148</f>
        <v>0.98153457360888507</v>
      </c>
      <c r="Y2145" s="41">
        <f t="shared" ref="Y2145" si="7015">(N2145*T2145+O2145*S2145+P2145*T2148+Q2145*S2148)</f>
        <v>0</v>
      </c>
      <c r="Z2145" s="39">
        <f t="shared" ref="Z2145" si="7016">N2145*U2145+P2145*U2148-O2145*V2145-Q2145*V2148</f>
        <v>0</v>
      </c>
      <c r="AA2145" s="40">
        <f t="shared" ref="AA2145" si="7017">(N2145*V2145+O2145*U2145+P2145*V2148+Q2145*U2148)</f>
        <v>-0.30420934015507001</v>
      </c>
      <c r="AB2145" s="8"/>
      <c r="AC2145" s="37">
        <v>1</v>
      </c>
      <c r="AD2145" s="38">
        <v>0</v>
      </c>
      <c r="AE2145" s="39">
        <v>0</v>
      </c>
      <c r="AF2145" s="40">
        <v>0</v>
      </c>
      <c r="AH2145" s="37">
        <f>X2145*AC2145+Z2145*AC2148-Y2145*AD2145-AA2145*AD2148</f>
        <v>0.94150429081111819</v>
      </c>
      <c r="AI2145" s="41">
        <f>(X2145*AD2145+Y2145*AC2145+Z2145*AD2148+AA2145*AC2148)</f>
        <v>0</v>
      </c>
      <c r="AJ2145" s="39">
        <f>X2145*AE2145+Z2145*AE2148-Y2145*AF2145-AA2145*AF2148</f>
        <v>0</v>
      </c>
      <c r="AK2145" s="40">
        <f>(X2145*AF2145+Y2145*AE2145+Z2145*AF2148+AA2145*AE2148)</f>
        <v>-0.30420934015507001</v>
      </c>
      <c r="AL2145" s="8"/>
      <c r="AM2145" s="43">
        <f t="shared" ref="AM2145" si="7018">20*LOG((2*$AH$8)/(($AH$8*AH2145+AJ2145+$AH$8*AH2148+AJ2148)^2+($AH$8*AI2145+AK2145+$AH$8*AI2148+AK2148)^2)^0.5)</f>
        <v>-5.4147819597352611E-4</v>
      </c>
      <c r="AO2145" s="148">
        <f t="shared" ref="AO2145" si="7019">((AH2145^2+AI2145^2)/(AH2148^2+AI2148^2))^0.5</f>
        <v>3.0949228916531499</v>
      </c>
      <c r="AP2145" s="4"/>
      <c r="AQ2145" s="44"/>
      <c r="AR2145" s="44"/>
      <c r="AS2145" s="44"/>
      <c r="AT2145" s="44"/>
    </row>
    <row r="2146" spans="2:46" ht="18.649999999999999" customHeight="1" thickBot="1">
      <c r="D2146" s="45"/>
      <c r="G2146" s="46"/>
      <c r="I2146" s="45"/>
      <c r="L2146" s="46"/>
      <c r="N2146" s="45"/>
      <c r="Q2146" s="46"/>
      <c r="S2146" s="45"/>
      <c r="V2146" s="46"/>
      <c r="X2146" s="45"/>
      <c r="AA2146" s="46"/>
      <c r="AC2146" s="45"/>
      <c r="AF2146" s="46"/>
      <c r="AH2146" s="45"/>
      <c r="AK2146" s="46"/>
      <c r="AO2146" s="149"/>
      <c r="AP2146" s="149"/>
      <c r="AQ2146" s="44"/>
      <c r="AR2146" s="44"/>
      <c r="AS2146" s="44"/>
      <c r="AT2146" s="44"/>
    </row>
    <row r="2147" spans="2:46" ht="18.649999999999999" customHeight="1" thickBot="1">
      <c r="D2147" s="227" t="s">
        <v>70</v>
      </c>
      <c r="E2147" s="228"/>
      <c r="F2147" s="229" t="s">
        <v>71</v>
      </c>
      <c r="G2147" s="230"/>
      <c r="H2147" s="203"/>
      <c r="I2147" s="231" t="s">
        <v>15</v>
      </c>
      <c r="J2147" s="232"/>
      <c r="K2147" s="233" t="s">
        <v>16</v>
      </c>
      <c r="L2147" s="234"/>
      <c r="M2147" s="30"/>
      <c r="N2147" s="231" t="s">
        <v>72</v>
      </c>
      <c r="O2147" s="232"/>
      <c r="P2147" s="233" t="s">
        <v>73</v>
      </c>
      <c r="Q2147" s="234"/>
      <c r="R2147" s="30"/>
      <c r="S2147" s="227" t="s">
        <v>74</v>
      </c>
      <c r="T2147" s="228"/>
      <c r="U2147" s="229" t="s">
        <v>75</v>
      </c>
      <c r="V2147" s="230"/>
      <c r="W2147" s="8"/>
      <c r="X2147" s="231" t="s">
        <v>76</v>
      </c>
      <c r="Y2147" s="232"/>
      <c r="Z2147" s="233" t="s">
        <v>77</v>
      </c>
      <c r="AA2147" s="234"/>
      <c r="AB2147" s="8"/>
      <c r="AC2147" s="231" t="s">
        <v>78</v>
      </c>
      <c r="AD2147" s="232"/>
      <c r="AE2147" s="233" t="s">
        <v>17</v>
      </c>
      <c r="AF2147" s="234"/>
      <c r="AG2147" s="8"/>
      <c r="AH2147" s="231" t="s">
        <v>79</v>
      </c>
      <c r="AI2147" s="232"/>
      <c r="AJ2147" s="233" t="s">
        <v>80</v>
      </c>
      <c r="AK2147" s="234"/>
      <c r="AL2147" s="8"/>
      <c r="AM2147" s="52" t="s">
        <v>84</v>
      </c>
      <c r="AO2147" s="150" t="s">
        <v>85</v>
      </c>
      <c r="AP2147" s="149"/>
      <c r="AQ2147" s="44"/>
      <c r="AR2147" s="44"/>
      <c r="AS2147" s="44"/>
      <c r="AT2147" s="44"/>
    </row>
    <row r="2148" spans="2:46" ht="18.649999999999999" customHeight="1" thickTop="1" thickBot="1">
      <c r="D2148" s="37">
        <v>0</v>
      </c>
      <c r="E2148" s="41">
        <v>0</v>
      </c>
      <c r="F2148" s="39">
        <v>1</v>
      </c>
      <c r="G2148" s="40">
        <v>0</v>
      </c>
      <c r="I2148" s="37">
        <v>0</v>
      </c>
      <c r="J2148" s="41">
        <f t="shared" ref="J2148" si="7020">IF(0=(1-$J$8*$K$8*$B2145^2),10^14,$B2145*$K$8/(1-$J$8*$K$8*$B2145^2))</f>
        <v>-0.17737995250390418</v>
      </c>
      <c r="K2148" s="39">
        <v>1</v>
      </c>
      <c r="L2148" s="40">
        <v>0</v>
      </c>
      <c r="N2148" s="37">
        <f t="shared" ref="N2148" si="7021">D2148*I2145+F2148*I2148-E2148*J2145-G2148*J2148</f>
        <v>0</v>
      </c>
      <c r="O2148" s="41">
        <f t="shared" ref="O2148" si="7022">(D2148*J2145+E2148*I2145+F2148*J2148+G2148*I2148)</f>
        <v>-0.17737995250390418</v>
      </c>
      <c r="P2148" s="39">
        <f t="shared" ref="P2148" si="7023">D2148*K2145+F2148*K2148-E2148*L2145-G2148*L2148</f>
        <v>1</v>
      </c>
      <c r="Q2148" s="40">
        <f t="shared" ref="Q2148" si="7024">(D2148*L2145+E2148*K2145+F2148*L2148+G2148*K2148)</f>
        <v>0</v>
      </c>
      <c r="S2148" s="37">
        <v>0</v>
      </c>
      <c r="T2148" s="41">
        <v>0</v>
      </c>
      <c r="U2148" s="39">
        <v>1</v>
      </c>
      <c r="V2148" s="40">
        <v>0</v>
      </c>
      <c r="X2148" s="37">
        <f t="shared" ref="X2148" si="7025">N2148*S2145+P2148*S2148-O2148*T2145-Q2148*T2148</f>
        <v>0</v>
      </c>
      <c r="Y2148" s="41">
        <f t="shared" ref="Y2148" si="7026">(N2148*T2145+O2148*S2145+P2148*T2148+Q2148*S2148)</f>
        <v>-0.17737995250390418</v>
      </c>
      <c r="Z2148" s="39">
        <f t="shared" ref="Z2148" si="7027">N2148*U2145+P2148*U2148-O2148*V2145-Q2148*V2148</f>
        <v>0.96383702329880505</v>
      </c>
      <c r="AA2148" s="40">
        <f t="shared" ref="AA2148" si="7028">(N2148*V2145+O2148*U2145+P2148*V2148+Q2148*U2148)</f>
        <v>0</v>
      </c>
      <c r="AB2148" s="8"/>
      <c r="AC2148" s="37">
        <v>0</v>
      </c>
      <c r="AD2148" s="40">
        <f>-1/($AD$8*$B2145)</f>
        <v>-0.13158794788273614</v>
      </c>
      <c r="AE2148" s="39">
        <v>1</v>
      </c>
      <c r="AF2148" s="40">
        <v>0</v>
      </c>
      <c r="AH2148" s="37">
        <f>X2148*AC2145+Z2148*AC2148-Y2148*AD2145-AA2148*AD2148</f>
        <v>0</v>
      </c>
      <c r="AI2148" s="41">
        <f>(X2148*AD2145+Y2148*AC2145+Z2148*AD2148+AA2148*AC2148)</f>
        <v>-0.30420928849319884</v>
      </c>
      <c r="AJ2148" s="39">
        <f>X2148*AE2145+Z2148*AE2148-Y2148*AF2145-AA2148*AF2148</f>
        <v>0.96383702329880505</v>
      </c>
      <c r="AK2148" s="40">
        <f>(X2148*AF2145+Y2148*AE2145+Z2148*AF2148+AA2148*AE2148)</f>
        <v>0</v>
      </c>
      <c r="AL2148" s="8"/>
      <c r="AM2148" s="54">
        <f t="shared" ref="AM2148" si="7029">(180/PI())*ATAN(-1*(($AH2136*AI2145+AK2145+$AH$8*AI2148+AK2148)/($AH$8*AH2145+AJ2145+$AH$8*AH2148+AJ2148)))</f>
        <v>17.709460093798896</v>
      </c>
      <c r="AO2148" s="151">
        <f t="shared" ref="AO2148" si="7030">20*LOG(((($AH$8*AH2145+AJ2145-$AH$8*AH2148-AJ2148)^2+($AH$8*AI2145+AK2145-$AH$8*AI2148-AK2148)^2)/(($AH$8*AH2145+AJ2145+$AH$8*AH2148+AJ2148)^2+($AH$8*AI2145+AK2145+$AH$8*AI2148+AK2148)^2))^0.5)</f>
        <v>-39.042304116120683</v>
      </c>
      <c r="AP2148" s="149"/>
      <c r="AQ2148" s="44"/>
      <c r="AR2148" s="44"/>
      <c r="AS2148" s="44"/>
      <c r="AT2148" s="44"/>
    </row>
    <row r="2149" spans="2:46" ht="18.649999999999999" customHeight="1">
      <c r="AO2149" s="48"/>
    </row>
    <row r="2150" spans="2:46" ht="18.649999999999999" customHeight="1" thickBot="1">
      <c r="E2150" s="29" t="s">
        <v>9</v>
      </c>
      <c r="J2150" s="29" t="s">
        <v>10</v>
      </c>
      <c r="O2150" s="29" t="s">
        <v>11</v>
      </c>
      <c r="T2150" s="29" t="s">
        <v>12</v>
      </c>
      <c r="Y2150" s="29" t="s">
        <v>13</v>
      </c>
      <c r="AD2150" s="29" t="s">
        <v>12</v>
      </c>
      <c r="AI2150" s="29" t="s">
        <v>81</v>
      </c>
    </row>
    <row r="2151" spans="2:46" ht="18.649999999999999" customHeight="1" thickBot="1">
      <c r="B2151" s="28"/>
      <c r="D2151" s="227" t="s">
        <v>70</v>
      </c>
      <c r="E2151" s="228"/>
      <c r="F2151" s="229" t="s">
        <v>71</v>
      </c>
      <c r="G2151" s="230"/>
      <c r="H2151" s="203"/>
      <c r="I2151" s="231" t="s">
        <v>15</v>
      </c>
      <c r="J2151" s="232"/>
      <c r="K2151" s="233" t="s">
        <v>16</v>
      </c>
      <c r="L2151" s="234"/>
      <c r="M2151" s="30"/>
      <c r="N2151" s="231" t="s">
        <v>72</v>
      </c>
      <c r="O2151" s="232"/>
      <c r="P2151" s="233" t="s">
        <v>73</v>
      </c>
      <c r="Q2151" s="234"/>
      <c r="R2151" s="30"/>
      <c r="S2151" s="227" t="s">
        <v>74</v>
      </c>
      <c r="T2151" s="228"/>
      <c r="U2151" s="229" t="s">
        <v>75</v>
      </c>
      <c r="V2151" s="230"/>
      <c r="W2151" s="8"/>
      <c r="X2151" s="231" t="s">
        <v>76</v>
      </c>
      <c r="Y2151" s="232"/>
      <c r="Z2151" s="233" t="s">
        <v>77</v>
      </c>
      <c r="AA2151" s="234"/>
      <c r="AB2151" s="8"/>
      <c r="AC2151" s="231" t="s">
        <v>78</v>
      </c>
      <c r="AD2151" s="232"/>
      <c r="AE2151" s="233" t="s">
        <v>17</v>
      </c>
      <c r="AF2151" s="234"/>
      <c r="AG2151" s="8"/>
      <c r="AH2151" s="231" t="s">
        <v>79</v>
      </c>
      <c r="AI2151" s="232"/>
      <c r="AJ2151" s="233" t="s">
        <v>80</v>
      </c>
      <c r="AK2151" s="234"/>
      <c r="AL2151" s="8"/>
      <c r="AM2151" s="35" t="s">
        <v>82</v>
      </c>
      <c r="AO2151" s="147" t="s">
        <v>83</v>
      </c>
      <c r="AP2151" s="4"/>
      <c r="AQ2151" s="44"/>
      <c r="AR2151" s="44"/>
      <c r="AS2151" s="44"/>
      <c r="AT2151" s="44"/>
    </row>
    <row r="2152" spans="2:46" ht="18.649999999999999" customHeight="1" thickTop="1" thickBot="1">
      <c r="B2152" s="55">
        <v>6.16</v>
      </c>
      <c r="D2152" s="37">
        <v>1</v>
      </c>
      <c r="E2152" s="38">
        <v>0</v>
      </c>
      <c r="F2152" s="39">
        <v>0</v>
      </c>
      <c r="G2152" s="40">
        <f t="shared" ref="G2152" si="7031">-1/($E$8*$B2152)</f>
        <v>-0.10376298701298699</v>
      </c>
      <c r="I2152" s="37">
        <v>1</v>
      </c>
      <c r="J2152" s="41">
        <v>0</v>
      </c>
      <c r="K2152" s="39">
        <v>0</v>
      </c>
      <c r="L2152" s="40">
        <v>0</v>
      </c>
      <c r="N2152" s="37">
        <f t="shared" ref="N2152" si="7032">D2152*I2152+F2152*I2155-E2152*J2152-G2152*J2155</f>
        <v>0.98165495451181894</v>
      </c>
      <c r="O2152" s="41">
        <f t="shared" ref="O2152" si="7033">(D2152*J2152+E2152*I2152+F2152*J2155+G2152*I2155)</f>
        <v>0</v>
      </c>
      <c r="P2152" s="39">
        <f t="shared" ref="P2152" si="7034">D2152*K2152+F2152*K2155-E2152*L2152-G2152*L2155</f>
        <v>0</v>
      </c>
      <c r="Q2152" s="40">
        <f t="shared" ref="Q2152" si="7035">(D2152*L2152+E2152*K2152+F2152*L2155+G2152*K2155)</f>
        <v>-0.10376298701298699</v>
      </c>
      <c r="S2152" s="37">
        <v>1</v>
      </c>
      <c r="T2152" s="38">
        <v>0</v>
      </c>
      <c r="U2152" s="39">
        <v>0</v>
      </c>
      <c r="V2152" s="40">
        <f t="shared" ref="V2152" si="7036">-1/($T$8*$B2152)</f>
        <v>-0.20321103896103893</v>
      </c>
      <c r="X2152" s="37">
        <f t="shared" ref="X2152" si="7037">N2152*S2152+P2152*S2155-O2152*T2152-Q2152*T2155</f>
        <v>0.98165495451181894</v>
      </c>
      <c r="Y2152" s="41">
        <f t="shared" ref="Y2152" si="7038">(N2152*T2152+O2152*S2152+P2152*T2155+Q2152*S2155)</f>
        <v>0</v>
      </c>
      <c r="Z2152" s="39">
        <f t="shared" ref="Z2152" si="7039">N2152*U2152+P2152*U2155-O2152*V2152-Q2152*V2155</f>
        <v>0</v>
      </c>
      <c r="AA2152" s="40">
        <f t="shared" ref="AA2152" si="7040">(N2152*V2152+O2152*U2152+P2152*V2155+Q2152*U2155)</f>
        <v>-0.30324611022058512</v>
      </c>
      <c r="AB2152" s="8"/>
      <c r="AC2152" s="37">
        <v>1</v>
      </c>
      <c r="AD2152" s="38">
        <v>0</v>
      </c>
      <c r="AE2152" s="39">
        <v>0</v>
      </c>
      <c r="AF2152" s="40">
        <v>0</v>
      </c>
      <c r="AH2152" s="37">
        <f>X2152*AC2152+Z2152*AC2155-Y2152*AD2152-AA2152*AD2155</f>
        <v>0.94188097809092253</v>
      </c>
      <c r="AI2152" s="41">
        <f>(X2152*AD2152+Y2152*AC2152+Z2152*AD2155+AA2152*AC2155)</f>
        <v>0</v>
      </c>
      <c r="AJ2152" s="39">
        <f>X2152*AE2152+Z2152*AE2155-Y2152*AF2152-AA2152*AF2155</f>
        <v>0</v>
      </c>
      <c r="AK2152" s="40">
        <f>(X2152*AF2152+Y2152*AE2152+Z2152*AF2155+AA2152*AE2155)</f>
        <v>-0.30324611022058512</v>
      </c>
      <c r="AL2152" s="8"/>
      <c r="AM2152" s="43">
        <f t="shared" ref="AM2152" si="7041">20*LOG((2*$AH$8)/(($AH$8*AH2152+AJ2152+$AH$8*AH2155+AJ2155)^2+($AH$8*AI2152+AK2152+$AH$8*AI2155+AK2155)^2)^0.5)</f>
        <v>-5.3466614587323498E-4</v>
      </c>
      <c r="AO2152" s="148">
        <f t="shared" ref="AO2152" si="7042">((AH2152^2+AI2152^2)/(AH2155^2+AI2155^2))^0.5</f>
        <v>3.1059957745333193</v>
      </c>
      <c r="AP2152" s="4"/>
      <c r="AQ2152" s="44"/>
      <c r="AR2152" s="44"/>
      <c r="AS2152" s="44"/>
      <c r="AT2152" s="44"/>
    </row>
    <row r="2153" spans="2:46" ht="18.649999999999999" customHeight="1" thickBot="1">
      <c r="D2153" s="45"/>
      <c r="G2153" s="46"/>
      <c r="I2153" s="45"/>
      <c r="L2153" s="46"/>
      <c r="N2153" s="45"/>
      <c r="Q2153" s="46"/>
      <c r="S2153" s="45"/>
      <c r="V2153" s="46"/>
      <c r="X2153" s="45"/>
      <c r="AA2153" s="46"/>
      <c r="AC2153" s="45"/>
      <c r="AF2153" s="46"/>
      <c r="AH2153" s="45"/>
      <c r="AK2153" s="46"/>
      <c r="AO2153" s="149"/>
      <c r="AP2153" s="149"/>
      <c r="AQ2153" s="44"/>
      <c r="AR2153" s="44"/>
      <c r="AS2153" s="44"/>
      <c r="AT2153" s="44"/>
    </row>
    <row r="2154" spans="2:46" ht="18.649999999999999" customHeight="1" thickBot="1">
      <c r="D2154" s="227" t="s">
        <v>70</v>
      </c>
      <c r="E2154" s="228"/>
      <c r="F2154" s="229" t="s">
        <v>71</v>
      </c>
      <c r="G2154" s="230"/>
      <c r="H2154" s="203"/>
      <c r="I2154" s="231" t="s">
        <v>15</v>
      </c>
      <c r="J2154" s="232"/>
      <c r="K2154" s="233" t="s">
        <v>16</v>
      </c>
      <c r="L2154" s="234"/>
      <c r="M2154" s="30"/>
      <c r="N2154" s="231" t="s">
        <v>72</v>
      </c>
      <c r="O2154" s="232"/>
      <c r="P2154" s="233" t="s">
        <v>73</v>
      </c>
      <c r="Q2154" s="234"/>
      <c r="R2154" s="30"/>
      <c r="S2154" s="227" t="s">
        <v>74</v>
      </c>
      <c r="T2154" s="228"/>
      <c r="U2154" s="229" t="s">
        <v>75</v>
      </c>
      <c r="V2154" s="230"/>
      <c r="W2154" s="8"/>
      <c r="X2154" s="231" t="s">
        <v>76</v>
      </c>
      <c r="Y2154" s="232"/>
      <c r="Z2154" s="233" t="s">
        <v>77</v>
      </c>
      <c r="AA2154" s="234"/>
      <c r="AB2154" s="8"/>
      <c r="AC2154" s="231" t="s">
        <v>78</v>
      </c>
      <c r="AD2154" s="232"/>
      <c r="AE2154" s="233" t="s">
        <v>17</v>
      </c>
      <c r="AF2154" s="234"/>
      <c r="AG2154" s="8"/>
      <c r="AH2154" s="231" t="s">
        <v>79</v>
      </c>
      <c r="AI2154" s="232"/>
      <c r="AJ2154" s="233" t="s">
        <v>80</v>
      </c>
      <c r="AK2154" s="234"/>
      <c r="AL2154" s="8"/>
      <c r="AM2154" s="52" t="s">
        <v>84</v>
      </c>
      <c r="AO2154" s="150" t="s">
        <v>85</v>
      </c>
      <c r="AP2154" s="149"/>
      <c r="AQ2154" s="44"/>
      <c r="AR2154" s="44"/>
      <c r="AS2154" s="44"/>
      <c r="AT2154" s="44"/>
    </row>
    <row r="2155" spans="2:46" ht="18.649999999999999" customHeight="1" thickTop="1" thickBot="1">
      <c r="D2155" s="37">
        <v>0</v>
      </c>
      <c r="E2155" s="41">
        <v>0</v>
      </c>
      <c r="F2155" s="39">
        <v>1</v>
      </c>
      <c r="G2155" s="40">
        <v>0</v>
      </c>
      <c r="I2155" s="37">
        <v>0</v>
      </c>
      <c r="J2155" s="41">
        <f t="shared" ref="J2155" si="7043">IF(0=(1-$J$8*$K$8*$B2152^2),10^14,$B2152*$K$8/(1-$J$8*$K$8*$B2152^2))</f>
        <v>-0.17679758472917695</v>
      </c>
      <c r="K2155" s="39">
        <v>1</v>
      </c>
      <c r="L2155" s="40">
        <v>0</v>
      </c>
      <c r="N2155" s="37">
        <f t="shared" ref="N2155" si="7044">D2155*I2152+F2155*I2155-E2155*J2152-G2155*J2155</f>
        <v>0</v>
      </c>
      <c r="O2155" s="41">
        <f t="shared" ref="O2155" si="7045">(D2155*J2152+E2155*I2152+F2155*J2155+G2155*I2155)</f>
        <v>-0.17679758472917695</v>
      </c>
      <c r="P2155" s="39">
        <f t="shared" ref="P2155" si="7046">D2155*K2152+F2155*K2155-E2155*L2152-G2155*L2155</f>
        <v>1</v>
      </c>
      <c r="Q2155" s="40">
        <f t="shared" ref="Q2155" si="7047">(D2155*L2152+E2155*K2152+F2155*L2155+G2155*K2155)</f>
        <v>0</v>
      </c>
      <c r="S2155" s="37">
        <v>0</v>
      </c>
      <c r="T2155" s="41">
        <v>0</v>
      </c>
      <c r="U2155" s="39">
        <v>1</v>
      </c>
      <c r="V2155" s="40">
        <v>0</v>
      </c>
      <c r="X2155" s="37">
        <f t="shared" ref="X2155" si="7048">N2155*S2152+P2155*S2155-O2155*T2152-Q2155*T2155</f>
        <v>0</v>
      </c>
      <c r="Y2155" s="41">
        <f t="shared" ref="Y2155" si="7049">(N2155*T2152+O2155*S2152+P2155*T2155+Q2155*S2155)</f>
        <v>-0.17679758472917695</v>
      </c>
      <c r="Z2155" s="39">
        <f t="shared" ref="Z2155" si="7050">N2155*U2152+P2155*U2155-O2155*V2152-Q2155*V2155</f>
        <v>0.96407277912138167</v>
      </c>
      <c r="AA2155" s="40">
        <f t="shared" ref="AA2155" si="7051">(N2155*V2152+O2155*U2152+P2155*V2155+Q2155*U2155)</f>
        <v>0</v>
      </c>
      <c r="AB2155" s="8"/>
      <c r="AC2155" s="37">
        <v>0</v>
      </c>
      <c r="AD2155" s="40">
        <f>-1/($AD$8*$B2152)</f>
        <v>-0.13116071428571427</v>
      </c>
      <c r="AE2155" s="39">
        <v>1</v>
      </c>
      <c r="AF2155" s="40">
        <v>0</v>
      </c>
      <c r="AH2155" s="37">
        <f>X2155*AC2152+Z2155*AC2155-Y2155*AD2152-AA2155*AD2155</f>
        <v>0</v>
      </c>
      <c r="AI2155" s="41">
        <f>(X2155*AD2152+Y2155*AC2152+Z2155*AD2155+AA2155*AC2155)</f>
        <v>-0.30324605906215102</v>
      </c>
      <c r="AJ2155" s="39">
        <f>X2155*AE2152+Z2155*AE2155-Y2155*AF2152-AA2155*AF2155</f>
        <v>0.96407277912138167</v>
      </c>
      <c r="AK2155" s="40">
        <f>(X2155*AF2152+Y2155*AE2152+Z2155*AF2155+AA2155*AE2155)</f>
        <v>0</v>
      </c>
      <c r="AL2155" s="8"/>
      <c r="AM2155" s="54">
        <f t="shared" ref="AM2155" si="7052">(180/PI())*ATAN(-1*(($AH2143*AI2152+AK2152+$AH$8*AI2155+AK2155)/($AH$8*AH2152+AJ2152+$AH$8*AH2155+AJ2155)))</f>
        <v>17.651552908190784</v>
      </c>
      <c r="AO2155" s="151">
        <f t="shared" ref="AO2155" si="7053">20*LOG(((($AH$8*AH2152+AJ2152-$AH$8*AH2155-AJ2155)^2+($AH$8*AI2152+AK2152-$AH$8*AI2155-AK2155)^2)/(($AH$8*AH2152+AJ2152+$AH$8*AH2155+AJ2155)^2+($AH$8*AI2152+AK2152+$AH$8*AI2155+AK2155)^2))^0.5)</f>
        <v>-39.097283581315189</v>
      </c>
      <c r="AP2155" s="149"/>
      <c r="AQ2155" s="44"/>
      <c r="AR2155" s="44"/>
      <c r="AS2155" s="44"/>
      <c r="AT2155" s="44"/>
    </row>
    <row r="2156" spans="2:46" ht="18.649999999999999" customHeight="1">
      <c r="AO2156" s="48"/>
    </row>
    <row r="2157" spans="2:46" ht="18.649999999999999" customHeight="1" thickBot="1">
      <c r="E2157" s="29" t="s">
        <v>9</v>
      </c>
      <c r="J2157" s="29" t="s">
        <v>10</v>
      </c>
      <c r="O2157" s="29" t="s">
        <v>11</v>
      </c>
      <c r="T2157" s="29" t="s">
        <v>12</v>
      </c>
      <c r="Y2157" s="29" t="s">
        <v>13</v>
      </c>
      <c r="AD2157" s="29" t="s">
        <v>12</v>
      </c>
      <c r="AI2157" s="29" t="s">
        <v>81</v>
      </c>
    </row>
    <row r="2158" spans="2:46" ht="18.649999999999999" customHeight="1" thickBot="1">
      <c r="B2158" s="28"/>
      <c r="D2158" s="227" t="s">
        <v>70</v>
      </c>
      <c r="E2158" s="228"/>
      <c r="F2158" s="229" t="s">
        <v>71</v>
      </c>
      <c r="G2158" s="230"/>
      <c r="H2158" s="203"/>
      <c r="I2158" s="231" t="s">
        <v>15</v>
      </c>
      <c r="J2158" s="232"/>
      <c r="K2158" s="233" t="s">
        <v>16</v>
      </c>
      <c r="L2158" s="234"/>
      <c r="M2158" s="30"/>
      <c r="N2158" s="231" t="s">
        <v>72</v>
      </c>
      <c r="O2158" s="232"/>
      <c r="P2158" s="233" t="s">
        <v>73</v>
      </c>
      <c r="Q2158" s="234"/>
      <c r="R2158" s="30"/>
      <c r="S2158" s="227" t="s">
        <v>74</v>
      </c>
      <c r="T2158" s="228"/>
      <c r="U2158" s="229" t="s">
        <v>75</v>
      </c>
      <c r="V2158" s="230"/>
      <c r="W2158" s="8"/>
      <c r="X2158" s="231" t="s">
        <v>76</v>
      </c>
      <c r="Y2158" s="232"/>
      <c r="Z2158" s="233" t="s">
        <v>77</v>
      </c>
      <c r="AA2158" s="234"/>
      <c r="AB2158" s="8"/>
      <c r="AC2158" s="231" t="s">
        <v>78</v>
      </c>
      <c r="AD2158" s="232"/>
      <c r="AE2158" s="233" t="s">
        <v>17</v>
      </c>
      <c r="AF2158" s="234"/>
      <c r="AG2158" s="8"/>
      <c r="AH2158" s="231" t="s">
        <v>79</v>
      </c>
      <c r="AI2158" s="232"/>
      <c r="AJ2158" s="233" t="s">
        <v>80</v>
      </c>
      <c r="AK2158" s="234"/>
      <c r="AL2158" s="8"/>
      <c r="AM2158" s="35" t="s">
        <v>82</v>
      </c>
      <c r="AO2158" s="147" t="s">
        <v>83</v>
      </c>
      <c r="AP2158" s="4"/>
      <c r="AQ2158" s="44"/>
      <c r="AR2158" s="44"/>
      <c r="AS2158" s="44"/>
      <c r="AT2158" s="44"/>
    </row>
    <row r="2159" spans="2:46" ht="18.649999999999999" customHeight="1" thickTop="1" thickBot="1">
      <c r="B2159" s="55">
        <v>6.18</v>
      </c>
      <c r="D2159" s="37">
        <v>1</v>
      </c>
      <c r="E2159" s="38">
        <v>0</v>
      </c>
      <c r="F2159" s="39">
        <v>0</v>
      </c>
      <c r="G2159" s="40">
        <f t="shared" ref="G2159" si="7054">-1/($E$8*$B2159)</f>
        <v>-0.10342718446601941</v>
      </c>
      <c r="I2159" s="37">
        <v>1</v>
      </c>
      <c r="J2159" s="41">
        <v>0</v>
      </c>
      <c r="K2159" s="39">
        <v>0</v>
      </c>
      <c r="L2159" s="40">
        <v>0</v>
      </c>
      <c r="N2159" s="37">
        <f t="shared" ref="N2159" si="7055">D2159*I2159+F2159*I2162-E2159*J2159-G2159*J2162</f>
        <v>0.98177415989282035</v>
      </c>
      <c r="O2159" s="41">
        <f t="shared" ref="O2159" si="7056">(D2159*J2159+E2159*I2159+F2159*J2162+G2159*I2162)</f>
        <v>0</v>
      </c>
      <c r="P2159" s="39">
        <f t="shared" ref="P2159" si="7057">D2159*K2159+F2159*K2162-E2159*L2159-G2159*L2162</f>
        <v>0</v>
      </c>
      <c r="Q2159" s="40">
        <f t="shared" ref="Q2159" si="7058">(D2159*L2159+E2159*K2159+F2159*L2162+G2159*K2162)</f>
        <v>-0.10342718446601941</v>
      </c>
      <c r="S2159" s="37">
        <v>1</v>
      </c>
      <c r="T2159" s="38">
        <v>0</v>
      </c>
      <c r="U2159" s="39">
        <v>0</v>
      </c>
      <c r="V2159" s="40">
        <f t="shared" ref="V2159" si="7059">-1/($T$8*$B2159)</f>
        <v>-0.20255339805825243</v>
      </c>
      <c r="X2159" s="37">
        <f t="shared" ref="X2159" si="7060">N2159*S2159+P2159*S2162-O2159*T2159-Q2159*T2162</f>
        <v>0.98177415989282035</v>
      </c>
      <c r="Y2159" s="41">
        <f t="shared" ref="Y2159" si="7061">(N2159*T2159+O2159*S2159+P2159*T2162+Q2159*S2162)</f>
        <v>0</v>
      </c>
      <c r="Z2159" s="39">
        <f t="shared" ref="Z2159" si="7062">N2159*U2159+P2159*U2162-O2159*V2159-Q2159*V2162</f>
        <v>0</v>
      </c>
      <c r="AA2159" s="40">
        <f t="shared" ref="AA2159" si="7063">(N2159*V2159+O2159*U2159+P2159*V2162+Q2159*U2162)</f>
        <v>-0.30228887667809623</v>
      </c>
      <c r="AB2159" s="8"/>
      <c r="AC2159" s="37">
        <v>1</v>
      </c>
      <c r="AD2159" s="38">
        <v>0</v>
      </c>
      <c r="AE2159" s="39">
        <v>0</v>
      </c>
      <c r="AF2159" s="40">
        <v>0</v>
      </c>
      <c r="AH2159" s="37">
        <f>X2159*AC2159+Z2159*AC2162-Y2159*AD2159-AA2159*AD2162</f>
        <v>0.94225404696206505</v>
      </c>
      <c r="AI2159" s="41">
        <f>(X2159*AD2159+Y2159*AC2159+Z2159*AD2162+AA2159*AC2162)</f>
        <v>0</v>
      </c>
      <c r="AJ2159" s="39">
        <f>X2159*AE2159+Z2159*AE2162-Y2159*AF2159-AA2159*AF2162</f>
        <v>0</v>
      </c>
      <c r="AK2159" s="40">
        <f>(X2159*AF2159+Y2159*AE2159+Z2159*AF2162+AA2159*AE2162)</f>
        <v>-0.30228887667809623</v>
      </c>
      <c r="AL2159" s="8"/>
      <c r="AM2159" s="43">
        <f t="shared" ref="AM2159" si="7064">20*LOG((2*$AH$8)/(($AH$8*AH2159+AJ2159+$AH$8*AH2162+AJ2162)^2+($AH$8*AI2159+AK2159+$AH$8*AI2162+AK2162)^2)^0.5)</f>
        <v>-5.2796022887345812E-4</v>
      </c>
      <c r="AO2159" s="148">
        <f t="shared" ref="AO2159" si="7065">((AH2159^2+AI2159^2)/(AH2162^2+AI2162^2))^0.5</f>
        <v>3.1170654217645679</v>
      </c>
      <c r="AP2159" s="4"/>
      <c r="AQ2159" s="44"/>
      <c r="AR2159" s="44"/>
      <c r="AS2159" s="44"/>
      <c r="AT2159" s="44"/>
    </row>
    <row r="2160" spans="2:46" ht="18.649999999999999" customHeight="1" thickBot="1">
      <c r="D2160" s="45"/>
      <c r="G2160" s="46"/>
      <c r="I2160" s="45"/>
      <c r="L2160" s="46"/>
      <c r="N2160" s="45"/>
      <c r="Q2160" s="46"/>
      <c r="S2160" s="45"/>
      <c r="V2160" s="46"/>
      <c r="X2160" s="45"/>
      <c r="AA2160" s="46"/>
      <c r="AC2160" s="45"/>
      <c r="AF2160" s="46"/>
      <c r="AH2160" s="45"/>
      <c r="AK2160" s="46"/>
      <c r="AO2160" s="149"/>
      <c r="AP2160" s="149"/>
      <c r="AQ2160" s="44"/>
      <c r="AR2160" s="44"/>
      <c r="AS2160" s="44"/>
      <c r="AT2160" s="44"/>
    </row>
    <row r="2161" spans="2:46" ht="18.649999999999999" customHeight="1" thickBot="1">
      <c r="D2161" s="227" t="s">
        <v>70</v>
      </c>
      <c r="E2161" s="228"/>
      <c r="F2161" s="229" t="s">
        <v>71</v>
      </c>
      <c r="G2161" s="230"/>
      <c r="H2161" s="203"/>
      <c r="I2161" s="231" t="s">
        <v>15</v>
      </c>
      <c r="J2161" s="232"/>
      <c r="K2161" s="233" t="s">
        <v>16</v>
      </c>
      <c r="L2161" s="234"/>
      <c r="M2161" s="30"/>
      <c r="N2161" s="231" t="s">
        <v>72</v>
      </c>
      <c r="O2161" s="232"/>
      <c r="P2161" s="233" t="s">
        <v>73</v>
      </c>
      <c r="Q2161" s="234"/>
      <c r="R2161" s="30"/>
      <c r="S2161" s="227" t="s">
        <v>74</v>
      </c>
      <c r="T2161" s="228"/>
      <c r="U2161" s="229" t="s">
        <v>75</v>
      </c>
      <c r="V2161" s="230"/>
      <c r="W2161" s="8"/>
      <c r="X2161" s="231" t="s">
        <v>76</v>
      </c>
      <c r="Y2161" s="232"/>
      <c r="Z2161" s="233" t="s">
        <v>77</v>
      </c>
      <c r="AA2161" s="234"/>
      <c r="AB2161" s="8"/>
      <c r="AC2161" s="231" t="s">
        <v>78</v>
      </c>
      <c r="AD2161" s="232"/>
      <c r="AE2161" s="233" t="s">
        <v>17</v>
      </c>
      <c r="AF2161" s="234"/>
      <c r="AG2161" s="8"/>
      <c r="AH2161" s="231" t="s">
        <v>79</v>
      </c>
      <c r="AI2161" s="232"/>
      <c r="AJ2161" s="233" t="s">
        <v>80</v>
      </c>
      <c r="AK2161" s="234"/>
      <c r="AL2161" s="8"/>
      <c r="AM2161" s="52" t="s">
        <v>84</v>
      </c>
      <c r="AO2161" s="150" t="s">
        <v>85</v>
      </c>
      <c r="AP2161" s="149"/>
      <c r="AQ2161" s="44"/>
      <c r="AR2161" s="44"/>
      <c r="AS2161" s="44"/>
      <c r="AT2161" s="44"/>
    </row>
    <row r="2162" spans="2:46" ht="18.649999999999999" customHeight="1" thickTop="1" thickBot="1">
      <c r="D2162" s="37">
        <v>0</v>
      </c>
      <c r="E2162" s="41">
        <v>0</v>
      </c>
      <c r="F2162" s="39">
        <v>1</v>
      </c>
      <c r="G2162" s="40">
        <v>0</v>
      </c>
      <c r="I2162" s="37">
        <v>0</v>
      </c>
      <c r="J2162" s="41">
        <f t="shared" ref="J2162" si="7066">IF(0=(1-$J$8*$K$8*$B2159^2),10^14,$B2159*$K$8/(1-$J$8*$K$8*$B2159^2))</f>
        <v>-0.17621904919173054</v>
      </c>
      <c r="K2162" s="39">
        <v>1</v>
      </c>
      <c r="L2162" s="40">
        <v>0</v>
      </c>
      <c r="N2162" s="37">
        <f t="shared" ref="N2162" si="7067">D2162*I2159+F2162*I2162-E2162*J2159-G2162*J2162</f>
        <v>0</v>
      </c>
      <c r="O2162" s="41">
        <f t="shared" ref="O2162" si="7068">(D2162*J2159+E2162*I2159+F2162*J2162+G2162*I2162)</f>
        <v>-0.17621904919173054</v>
      </c>
      <c r="P2162" s="39">
        <f t="shared" ref="P2162" si="7069">D2162*K2159+F2162*K2162-E2162*L2159-G2162*L2162</f>
        <v>1</v>
      </c>
      <c r="Q2162" s="40">
        <f t="shared" ref="Q2162" si="7070">(D2162*L2159+E2162*K2159+F2162*L2162+G2162*K2162)</f>
        <v>0</v>
      </c>
      <c r="S2162" s="37">
        <v>0</v>
      </c>
      <c r="T2162" s="41">
        <v>0</v>
      </c>
      <c r="U2162" s="39">
        <v>1</v>
      </c>
      <c r="V2162" s="40">
        <v>0</v>
      </c>
      <c r="X2162" s="37">
        <f t="shared" ref="X2162" si="7071">N2162*S2159+P2162*S2162-O2162*T2159-Q2162*T2162</f>
        <v>0</v>
      </c>
      <c r="Y2162" s="41">
        <f t="shared" ref="Y2162" si="7072">(N2162*T2159+O2162*S2159+P2162*T2162+Q2162*S2162)</f>
        <v>-0.17621904919173054</v>
      </c>
      <c r="Z2162" s="39">
        <f t="shared" ref="Z2162" si="7073">N2162*U2159+P2162*U2162-O2162*V2159-Q2162*V2162</f>
        <v>0.9643062327836206</v>
      </c>
      <c r="AA2162" s="40">
        <f t="shared" ref="AA2162" si="7074">(N2162*V2159+O2162*U2159+P2162*V2162+Q2162*U2162)</f>
        <v>0</v>
      </c>
      <c r="AB2162" s="8"/>
      <c r="AC2162" s="37">
        <v>0</v>
      </c>
      <c r="AD2162" s="40">
        <f>-1/($AD$8*$B2159)</f>
        <v>-0.13073624595469255</v>
      </c>
      <c r="AE2162" s="39">
        <v>1</v>
      </c>
      <c r="AF2162" s="40">
        <v>0</v>
      </c>
      <c r="AH2162" s="37">
        <f>X2162*AC2159+Z2162*AC2162-Y2162*AD2159-AA2162*AD2162</f>
        <v>0</v>
      </c>
      <c r="AI2162" s="41">
        <f>(X2162*AD2159+Y2162*AC2159+Z2162*AD2162+AA2162*AC2162)</f>
        <v>-0.30228882601657298</v>
      </c>
      <c r="AJ2162" s="39">
        <f>X2162*AE2159+Z2162*AE2162-Y2162*AF2159-AA2162*AF2162</f>
        <v>0.9643062327836206</v>
      </c>
      <c r="AK2162" s="40">
        <f>(X2162*AF2159+Y2162*AE2159+Z2162*AF2162+AA2162*AE2162)</f>
        <v>0</v>
      </c>
      <c r="AL2162" s="8"/>
      <c r="AM2162" s="54">
        <f t="shared" ref="AM2162" si="7075">(180/PI())*ATAN(-1*(($AH2150*AI2159+AK2159+$AH$8*AI2162+AK2162)/($AH$8*AH2159+AJ2159+$AH$8*AH2162+AJ2162)))</f>
        <v>17.594024432562655</v>
      </c>
      <c r="AO2162" s="151">
        <f t="shared" ref="AO2162" si="7076">20*LOG(((($AH$8*AH2159+AJ2159-$AH$8*AH2162-AJ2162)^2+($AH$8*AI2159+AK2159-$AH$8*AI2162-AK2162)^2)/(($AH$8*AH2159+AJ2159+$AH$8*AH2162+AJ2162)^2+($AH$8*AI2159+AK2159+$AH$8*AI2162+AK2162)^2))^0.5)</f>
        <v>-39.152095005851578</v>
      </c>
      <c r="AP2162" s="149"/>
      <c r="AQ2162" s="44"/>
      <c r="AR2162" s="44"/>
      <c r="AS2162" s="44"/>
      <c r="AT2162" s="44"/>
    </row>
    <row r="2163" spans="2:46" ht="18.649999999999999" customHeight="1">
      <c r="AO2163" s="48"/>
    </row>
    <row r="2164" spans="2:46" ht="18.649999999999999" customHeight="1" thickBot="1">
      <c r="E2164" s="29" t="s">
        <v>9</v>
      </c>
      <c r="J2164" s="29" t="s">
        <v>10</v>
      </c>
      <c r="O2164" s="29" t="s">
        <v>11</v>
      </c>
      <c r="T2164" s="29" t="s">
        <v>12</v>
      </c>
      <c r="Y2164" s="29" t="s">
        <v>13</v>
      </c>
      <c r="AD2164" s="29" t="s">
        <v>12</v>
      </c>
      <c r="AI2164" s="29" t="s">
        <v>81</v>
      </c>
    </row>
    <row r="2165" spans="2:46" ht="18.649999999999999" customHeight="1" thickBot="1">
      <c r="B2165" s="28"/>
      <c r="D2165" s="227" t="s">
        <v>70</v>
      </c>
      <c r="E2165" s="228"/>
      <c r="F2165" s="229" t="s">
        <v>71</v>
      </c>
      <c r="G2165" s="230"/>
      <c r="H2165" s="203"/>
      <c r="I2165" s="231" t="s">
        <v>15</v>
      </c>
      <c r="J2165" s="232"/>
      <c r="K2165" s="233" t="s">
        <v>16</v>
      </c>
      <c r="L2165" s="234"/>
      <c r="M2165" s="30"/>
      <c r="N2165" s="231" t="s">
        <v>72</v>
      </c>
      <c r="O2165" s="232"/>
      <c r="P2165" s="233" t="s">
        <v>73</v>
      </c>
      <c r="Q2165" s="234"/>
      <c r="R2165" s="30"/>
      <c r="S2165" s="227" t="s">
        <v>74</v>
      </c>
      <c r="T2165" s="228"/>
      <c r="U2165" s="229" t="s">
        <v>75</v>
      </c>
      <c r="V2165" s="230"/>
      <c r="W2165" s="8"/>
      <c r="X2165" s="231" t="s">
        <v>76</v>
      </c>
      <c r="Y2165" s="232"/>
      <c r="Z2165" s="233" t="s">
        <v>77</v>
      </c>
      <c r="AA2165" s="234"/>
      <c r="AB2165" s="8"/>
      <c r="AC2165" s="231" t="s">
        <v>78</v>
      </c>
      <c r="AD2165" s="232"/>
      <c r="AE2165" s="233" t="s">
        <v>17</v>
      </c>
      <c r="AF2165" s="234"/>
      <c r="AG2165" s="8"/>
      <c r="AH2165" s="231" t="s">
        <v>79</v>
      </c>
      <c r="AI2165" s="232"/>
      <c r="AJ2165" s="233" t="s">
        <v>80</v>
      </c>
      <c r="AK2165" s="234"/>
      <c r="AL2165" s="8"/>
      <c r="AM2165" s="35" t="s">
        <v>82</v>
      </c>
      <c r="AO2165" s="147" t="s">
        <v>83</v>
      </c>
      <c r="AP2165" s="4"/>
      <c r="AQ2165" s="44"/>
      <c r="AR2165" s="44"/>
      <c r="AS2165" s="44"/>
      <c r="AT2165" s="44"/>
    </row>
    <row r="2166" spans="2:46" ht="18.649999999999999" customHeight="1" thickTop="1" thickBot="1">
      <c r="B2166" s="55">
        <v>6.2</v>
      </c>
      <c r="D2166" s="37">
        <v>1</v>
      </c>
      <c r="E2166" s="38">
        <v>0</v>
      </c>
      <c r="F2166" s="39">
        <v>0</v>
      </c>
      <c r="G2166" s="40">
        <f t="shared" ref="G2166" si="7077">-1/($E$8*$B2166)</f>
        <v>-0.10309354838709676</v>
      </c>
      <c r="I2166" s="37">
        <v>1</v>
      </c>
      <c r="J2166" s="41">
        <v>0</v>
      </c>
      <c r="K2166" s="39">
        <v>0</v>
      </c>
      <c r="L2166" s="40">
        <v>0</v>
      </c>
      <c r="N2166" s="37">
        <f t="shared" ref="N2166" si="7078">D2166*I2166+F2166*I2169-E2166*J2166-G2166*J2169</f>
        <v>0.98189220503524421</v>
      </c>
      <c r="O2166" s="41">
        <f t="shared" ref="O2166" si="7079">(D2166*J2166+E2166*I2166+F2166*J2169+G2166*I2169)</f>
        <v>0</v>
      </c>
      <c r="P2166" s="39">
        <f t="shared" ref="P2166" si="7080">D2166*K2166+F2166*K2169-E2166*L2166-G2166*L2169</f>
        <v>0</v>
      </c>
      <c r="Q2166" s="40">
        <f t="shared" ref="Q2166" si="7081">(D2166*L2166+E2166*K2166+F2166*L2169+G2166*K2169)</f>
        <v>-0.10309354838709676</v>
      </c>
      <c r="S2166" s="37">
        <v>1</v>
      </c>
      <c r="T2166" s="38">
        <v>0</v>
      </c>
      <c r="U2166" s="39">
        <v>0</v>
      </c>
      <c r="V2166" s="40">
        <f t="shared" ref="V2166" si="7082">-1/($T$8*$B2166)</f>
        <v>-0.20189999999999997</v>
      </c>
      <c r="X2166" s="37">
        <f t="shared" ref="X2166" si="7083">N2166*S2166+P2166*S2169-O2166*T2166-Q2166*T2169</f>
        <v>0.98189220503524421</v>
      </c>
      <c r="Y2166" s="41">
        <f t="shared" ref="Y2166" si="7084">(N2166*T2166+O2166*S2166+P2166*T2169+Q2166*S2169)</f>
        <v>0</v>
      </c>
      <c r="Z2166" s="39">
        <f t="shared" ref="Z2166" si="7085">N2166*U2166+P2166*U2169-O2166*V2166-Q2166*V2169</f>
        <v>0</v>
      </c>
      <c r="AA2166" s="40">
        <f t="shared" ref="AA2166" si="7086">(N2166*V2166+O2166*U2166+P2166*V2169+Q2166*U2169)</f>
        <v>-0.30133758458371251</v>
      </c>
      <c r="AB2166" s="8"/>
      <c r="AC2166" s="37">
        <v>1</v>
      </c>
      <c r="AD2166" s="38">
        <v>0</v>
      </c>
      <c r="AE2166" s="39">
        <v>0</v>
      </c>
      <c r="AF2166" s="40">
        <v>0</v>
      </c>
      <c r="AH2166" s="37">
        <f>X2166*AC2166+Z2166*AC2169-Y2166*AD2166-AA2166*AD2169</f>
        <v>0.94262354350872635</v>
      </c>
      <c r="AI2166" s="41">
        <f>(X2166*AD2166+Y2166*AC2166+Z2166*AD2169+AA2166*AC2169)</f>
        <v>0</v>
      </c>
      <c r="AJ2166" s="39">
        <f>X2166*AE2166+Z2166*AE2169-Y2166*AF2166-AA2166*AF2169</f>
        <v>0</v>
      </c>
      <c r="AK2166" s="40">
        <f>(X2166*AF2166+Y2166*AE2166+Z2166*AF2169+AA2166*AE2169)</f>
        <v>-0.30133758458371251</v>
      </c>
      <c r="AL2166" s="8"/>
      <c r="AM2166" s="43">
        <f t="shared" ref="AM2166" si="7087">20*LOG((2*$AH$8)/(($AH$8*AH2166+AJ2166+$AH$8*AH2169+AJ2169)^2+($AH$8*AI2166+AK2166+$AH$8*AI2169+AK2169)^2)^0.5)</f>
        <v>-5.2135847991281183E-4</v>
      </c>
      <c r="AO2166" s="148">
        <f t="shared" ref="AO2166" si="7088">((AH2166^2+AI2166^2)/(AH2169^2+AI2169^2))^0.5</f>
        <v>3.1281318649730827</v>
      </c>
      <c r="AP2166" s="4"/>
      <c r="AQ2166" s="44"/>
      <c r="AR2166" s="44"/>
      <c r="AS2166" s="44"/>
      <c r="AT2166" s="44"/>
    </row>
    <row r="2167" spans="2:46" ht="18.649999999999999" customHeight="1" thickBot="1">
      <c r="D2167" s="45"/>
      <c r="G2167" s="46"/>
      <c r="I2167" s="45"/>
      <c r="L2167" s="46"/>
      <c r="N2167" s="45"/>
      <c r="Q2167" s="46"/>
      <c r="S2167" s="45"/>
      <c r="V2167" s="46"/>
      <c r="X2167" s="45"/>
      <c r="AA2167" s="46"/>
      <c r="AC2167" s="45"/>
      <c r="AF2167" s="46"/>
      <c r="AH2167" s="45"/>
      <c r="AK2167" s="46"/>
      <c r="AO2167" s="149"/>
      <c r="AP2167" s="149"/>
      <c r="AQ2167" s="44"/>
      <c r="AR2167" s="44"/>
      <c r="AS2167" s="44"/>
      <c r="AT2167" s="44"/>
    </row>
    <row r="2168" spans="2:46" ht="18.649999999999999" customHeight="1" thickBot="1">
      <c r="D2168" s="227" t="s">
        <v>70</v>
      </c>
      <c r="E2168" s="228"/>
      <c r="F2168" s="229" t="s">
        <v>71</v>
      </c>
      <c r="G2168" s="230"/>
      <c r="H2168" s="203"/>
      <c r="I2168" s="231" t="s">
        <v>15</v>
      </c>
      <c r="J2168" s="232"/>
      <c r="K2168" s="233" t="s">
        <v>16</v>
      </c>
      <c r="L2168" s="234"/>
      <c r="M2168" s="30"/>
      <c r="N2168" s="231" t="s">
        <v>72</v>
      </c>
      <c r="O2168" s="232"/>
      <c r="P2168" s="233" t="s">
        <v>73</v>
      </c>
      <c r="Q2168" s="234"/>
      <c r="R2168" s="30"/>
      <c r="S2168" s="227" t="s">
        <v>74</v>
      </c>
      <c r="T2168" s="228"/>
      <c r="U2168" s="229" t="s">
        <v>75</v>
      </c>
      <c r="V2168" s="230"/>
      <c r="W2168" s="8"/>
      <c r="X2168" s="231" t="s">
        <v>76</v>
      </c>
      <c r="Y2168" s="232"/>
      <c r="Z2168" s="233" t="s">
        <v>77</v>
      </c>
      <c r="AA2168" s="234"/>
      <c r="AB2168" s="8"/>
      <c r="AC2168" s="231" t="s">
        <v>78</v>
      </c>
      <c r="AD2168" s="232"/>
      <c r="AE2168" s="233" t="s">
        <v>17</v>
      </c>
      <c r="AF2168" s="234"/>
      <c r="AG2168" s="8"/>
      <c r="AH2168" s="231" t="s">
        <v>79</v>
      </c>
      <c r="AI2168" s="232"/>
      <c r="AJ2168" s="233" t="s">
        <v>80</v>
      </c>
      <c r="AK2168" s="234"/>
      <c r="AL2168" s="8"/>
      <c r="AM2168" s="52" t="s">
        <v>84</v>
      </c>
      <c r="AO2168" s="150" t="s">
        <v>85</v>
      </c>
      <c r="AP2168" s="149"/>
      <c r="AQ2168" s="44"/>
      <c r="AR2168" s="44"/>
      <c r="AS2168" s="44"/>
      <c r="AT2168" s="44"/>
    </row>
    <row r="2169" spans="2:46" ht="18.649999999999999" customHeight="1" thickTop="1" thickBot="1">
      <c r="D2169" s="37">
        <v>0</v>
      </c>
      <c r="E2169" s="41">
        <v>0</v>
      </c>
      <c r="F2169" s="39">
        <v>1</v>
      </c>
      <c r="G2169" s="40">
        <v>0</v>
      </c>
      <c r="I2169" s="37">
        <v>0</v>
      </c>
      <c r="J2169" s="41">
        <f t="shared" ref="J2169" si="7089">IF(0=(1-$J$8*$K$8*$B2166^2),10^14,$B2166*$K$8/(1-$J$8*$K$8*$B2166^2))</f>
        <v>-0.17564430799068503</v>
      </c>
      <c r="K2169" s="39">
        <v>1</v>
      </c>
      <c r="L2169" s="40">
        <v>0</v>
      </c>
      <c r="N2169" s="37">
        <f t="shared" ref="N2169" si="7090">D2169*I2166+F2169*I2169-E2169*J2166-G2169*J2169</f>
        <v>0</v>
      </c>
      <c r="O2169" s="41">
        <f t="shared" ref="O2169" si="7091">(D2169*J2166+E2169*I2166+F2169*J2169+G2169*I2169)</f>
        <v>-0.17564430799068503</v>
      </c>
      <c r="P2169" s="39">
        <f t="shared" ref="P2169" si="7092">D2169*K2166+F2169*K2169-E2169*L2166-G2169*L2169</f>
        <v>1</v>
      </c>
      <c r="Q2169" s="40">
        <f t="shared" ref="Q2169" si="7093">(D2169*L2166+E2169*K2166+F2169*L2169+G2169*K2169)</f>
        <v>0</v>
      </c>
      <c r="S2169" s="37">
        <v>0</v>
      </c>
      <c r="T2169" s="41">
        <v>0</v>
      </c>
      <c r="U2169" s="39">
        <v>1</v>
      </c>
      <c r="V2169" s="40">
        <v>0</v>
      </c>
      <c r="X2169" s="37">
        <f t="shared" ref="X2169" si="7094">N2169*S2166+P2169*S2169-O2169*T2166-Q2169*T2169</f>
        <v>0</v>
      </c>
      <c r="Y2169" s="41">
        <f t="shared" ref="Y2169" si="7095">(N2169*T2166+O2169*S2166+P2169*T2169+Q2169*S2169)</f>
        <v>-0.17564430799068503</v>
      </c>
      <c r="Z2169" s="39">
        <f t="shared" ref="Z2169" si="7096">N2169*U2166+P2169*U2169-O2169*V2166-Q2169*V2169</f>
        <v>0.96453741421668071</v>
      </c>
      <c r="AA2169" s="40">
        <f t="shared" ref="AA2169" si="7097">(N2169*V2166+O2169*U2166+P2169*V2169+Q2169*U2169)</f>
        <v>0</v>
      </c>
      <c r="AB2169" s="8"/>
      <c r="AC2169" s="37">
        <v>0</v>
      </c>
      <c r="AD2169" s="40">
        <f>-1/($AD$8*$B2166)</f>
        <v>-0.13031451612903225</v>
      </c>
      <c r="AE2169" s="39">
        <v>1</v>
      </c>
      <c r="AF2169" s="40">
        <v>0</v>
      </c>
      <c r="AH2169" s="37">
        <f>X2169*AC2166+Z2169*AC2169-Y2169*AD2166-AA2169*AD2169</f>
        <v>0</v>
      </c>
      <c r="AI2169" s="41">
        <f>(X2169*AD2166+Y2169*AC2166+Z2169*AD2169+AA2169*AC2169)</f>
        <v>-0.30133753441267974</v>
      </c>
      <c r="AJ2169" s="39">
        <f>X2169*AE2166+Z2169*AE2169-Y2169*AF2166-AA2169*AF2169</f>
        <v>0.96453741421668071</v>
      </c>
      <c r="AK2169" s="40">
        <f>(X2169*AF2166+Y2169*AE2166+Z2169*AF2169+AA2169*AE2169)</f>
        <v>0</v>
      </c>
      <c r="AL2169" s="8"/>
      <c r="AM2169" s="54">
        <f t="shared" ref="AM2169" si="7098">(180/PI())*ATAN(-1*(($AH2157*AI2166+AK2166+$AH$8*AI2169+AK2169)/($AH$8*AH2166+AJ2166+$AH$8*AH2169+AJ2169)))</f>
        <v>17.536870952492887</v>
      </c>
      <c r="AO2169" s="151">
        <f t="shared" ref="AO2169" si="7099">20*LOG(((($AH$8*AH2166+AJ2166-$AH$8*AH2169-AJ2169)^2+($AH$8*AI2166+AK2166-$AH$8*AI2169-AK2169)^2)/(($AH$8*AH2166+AJ2166+$AH$8*AH2169+AJ2169)^2+($AH$8*AI2166+AK2166+$AH$8*AI2169+AK2169)^2))^0.5)</f>
        <v>-39.206739372156946</v>
      </c>
      <c r="AP2169" s="149"/>
      <c r="AQ2169" s="44"/>
      <c r="AR2169" s="44"/>
      <c r="AS2169" s="44"/>
      <c r="AT2169" s="44"/>
    </row>
    <row r="2170" spans="2:46" ht="18.649999999999999" customHeight="1">
      <c r="AO2170" s="48"/>
    </row>
    <row r="2171" spans="2:46" ht="18.649999999999999" customHeight="1" thickBot="1">
      <c r="E2171" s="29" t="s">
        <v>9</v>
      </c>
      <c r="J2171" s="29" t="s">
        <v>10</v>
      </c>
      <c r="O2171" s="29" t="s">
        <v>11</v>
      </c>
      <c r="T2171" s="29" t="s">
        <v>12</v>
      </c>
      <c r="Y2171" s="29" t="s">
        <v>13</v>
      </c>
      <c r="AD2171" s="29" t="s">
        <v>12</v>
      </c>
      <c r="AI2171" s="29" t="s">
        <v>81</v>
      </c>
    </row>
    <row r="2172" spans="2:46" ht="18.649999999999999" customHeight="1" thickBot="1">
      <c r="B2172" s="28"/>
      <c r="D2172" s="227" t="s">
        <v>70</v>
      </c>
      <c r="E2172" s="228"/>
      <c r="F2172" s="229" t="s">
        <v>71</v>
      </c>
      <c r="G2172" s="230"/>
      <c r="H2172" s="203"/>
      <c r="I2172" s="231" t="s">
        <v>15</v>
      </c>
      <c r="J2172" s="232"/>
      <c r="K2172" s="233" t="s">
        <v>16</v>
      </c>
      <c r="L2172" s="234"/>
      <c r="M2172" s="30"/>
      <c r="N2172" s="231" t="s">
        <v>72</v>
      </c>
      <c r="O2172" s="232"/>
      <c r="P2172" s="233" t="s">
        <v>73</v>
      </c>
      <c r="Q2172" s="234"/>
      <c r="R2172" s="30"/>
      <c r="S2172" s="227" t="s">
        <v>74</v>
      </c>
      <c r="T2172" s="228"/>
      <c r="U2172" s="229" t="s">
        <v>75</v>
      </c>
      <c r="V2172" s="230"/>
      <c r="W2172" s="8"/>
      <c r="X2172" s="231" t="s">
        <v>76</v>
      </c>
      <c r="Y2172" s="232"/>
      <c r="Z2172" s="233" t="s">
        <v>77</v>
      </c>
      <c r="AA2172" s="234"/>
      <c r="AB2172" s="8"/>
      <c r="AC2172" s="231" t="s">
        <v>78</v>
      </c>
      <c r="AD2172" s="232"/>
      <c r="AE2172" s="233" t="s">
        <v>17</v>
      </c>
      <c r="AF2172" s="234"/>
      <c r="AG2172" s="8"/>
      <c r="AH2172" s="231" t="s">
        <v>79</v>
      </c>
      <c r="AI2172" s="232"/>
      <c r="AJ2172" s="233" t="s">
        <v>80</v>
      </c>
      <c r="AK2172" s="234"/>
      <c r="AL2172" s="8"/>
      <c r="AM2172" s="35" t="s">
        <v>82</v>
      </c>
      <c r="AO2172" s="147" t="s">
        <v>83</v>
      </c>
      <c r="AP2172" s="4"/>
      <c r="AQ2172" s="44"/>
      <c r="AR2172" s="44"/>
      <c r="AS2172" s="44"/>
      <c r="AT2172" s="44"/>
    </row>
    <row r="2173" spans="2:46" ht="18.649999999999999" customHeight="1" thickTop="1" thickBot="1">
      <c r="B2173" s="55">
        <v>6.22</v>
      </c>
      <c r="D2173" s="37">
        <v>1</v>
      </c>
      <c r="E2173" s="38">
        <v>0</v>
      </c>
      <c r="F2173" s="39">
        <v>0</v>
      </c>
      <c r="G2173" s="40">
        <f t="shared" ref="G2173" si="7100">-1/($E$8*$B2173)</f>
        <v>-0.10276205787781351</v>
      </c>
      <c r="I2173" s="37">
        <v>1</v>
      </c>
      <c r="J2173" s="41">
        <v>0</v>
      </c>
      <c r="K2173" s="39">
        <v>0</v>
      </c>
      <c r="L2173" s="40">
        <v>0</v>
      </c>
      <c r="N2173" s="37">
        <f t="shared" ref="N2173" si="7101">D2173*I2173+F2173*I2176-E2173*J2173-G2173*J2176</f>
        <v>0.98200910497442706</v>
      </c>
      <c r="O2173" s="41">
        <f t="shared" ref="O2173" si="7102">(D2173*J2173+E2173*I2173+F2173*J2176+G2173*I2176)</f>
        <v>0</v>
      </c>
      <c r="P2173" s="39">
        <f t="shared" ref="P2173" si="7103">D2173*K2173+F2173*K2176-E2173*L2173-G2173*L2176</f>
        <v>0</v>
      </c>
      <c r="Q2173" s="40">
        <f t="shared" ref="Q2173" si="7104">(D2173*L2173+E2173*K2173+F2173*L2176+G2173*K2176)</f>
        <v>-0.10276205787781351</v>
      </c>
      <c r="S2173" s="37">
        <v>1</v>
      </c>
      <c r="T2173" s="38">
        <v>0</v>
      </c>
      <c r="U2173" s="39">
        <v>0</v>
      </c>
      <c r="V2173" s="40">
        <f t="shared" ref="V2173" si="7105">-1/($T$8*$B2173)</f>
        <v>-0.2012508038585209</v>
      </c>
      <c r="X2173" s="37">
        <f t="shared" ref="X2173" si="7106">N2173*S2173+P2173*S2176-O2173*T2173-Q2173*T2176</f>
        <v>0.98200910497442706</v>
      </c>
      <c r="Y2173" s="41">
        <f t="shared" ref="Y2173" si="7107">(N2173*T2173+O2173*S2173+P2173*T2176+Q2173*S2176)</f>
        <v>0</v>
      </c>
      <c r="Z2173" s="39">
        <f t="shared" ref="Z2173" si="7108">N2173*U2173+P2173*U2176-O2173*V2173-Q2173*V2176</f>
        <v>0</v>
      </c>
      <c r="AA2173" s="40">
        <f t="shared" ref="AA2173" si="7109">(N2173*V2173+O2173*U2173+P2173*V2176+Q2173*U2176)</f>
        <v>-0.30039217965030363</v>
      </c>
      <c r="AB2173" s="8"/>
      <c r="AC2173" s="37">
        <v>1</v>
      </c>
      <c r="AD2173" s="38">
        <v>0</v>
      </c>
      <c r="AE2173" s="39">
        <v>0</v>
      </c>
      <c r="AF2173" s="40">
        <v>0</v>
      </c>
      <c r="AH2173" s="37">
        <f>X2173*AC2173+Z2173*AC2176-Y2173*AD2173-AA2173*AD2176</f>
        <v>0.94298951308560663</v>
      </c>
      <c r="AI2173" s="41">
        <f>(X2173*AD2173+Y2173*AC2173+Z2173*AD2176+AA2173*AC2176)</f>
        <v>0</v>
      </c>
      <c r="AJ2173" s="39">
        <f>X2173*AE2173+Z2173*AE2176-Y2173*AF2173-AA2173*AF2176</f>
        <v>0</v>
      </c>
      <c r="AK2173" s="40">
        <f>(X2173*AF2173+Y2173*AE2173+Z2173*AF2176+AA2173*AE2176)</f>
        <v>-0.30039217965030363</v>
      </c>
      <c r="AL2173" s="8"/>
      <c r="AM2173" s="43">
        <f t="shared" ref="AM2173" si="7110">20*LOG((2*$AH$8)/(($AH$8*AH2173+AJ2173+$AH$8*AH2176+AJ2176)^2+($AH$8*AI2173+AK2173+$AH$8*AI2176+AK2176)^2)^0.5)</f>
        <v>-5.1485897593573921E-4</v>
      </c>
      <c r="AO2173" s="148">
        <f t="shared" ref="AO2173" si="7111">((AH2173^2+AI2173^2)/(AH2176^2+AI2176^2))^0.5</f>
        <v>3.1391951353730962</v>
      </c>
      <c r="AP2173" s="4"/>
      <c r="AQ2173" s="44"/>
      <c r="AR2173" s="44"/>
      <c r="AS2173" s="44"/>
      <c r="AT2173" s="44"/>
    </row>
    <row r="2174" spans="2:46" ht="18.649999999999999" customHeight="1" thickBot="1">
      <c r="D2174" s="45"/>
      <c r="G2174" s="46"/>
      <c r="I2174" s="45"/>
      <c r="L2174" s="46"/>
      <c r="N2174" s="45"/>
      <c r="Q2174" s="46"/>
      <c r="S2174" s="45"/>
      <c r="V2174" s="46"/>
      <c r="X2174" s="45"/>
      <c r="AA2174" s="46"/>
      <c r="AC2174" s="45"/>
      <c r="AF2174" s="46"/>
      <c r="AH2174" s="45"/>
      <c r="AK2174" s="46"/>
      <c r="AO2174" s="149"/>
      <c r="AP2174" s="149"/>
      <c r="AQ2174" s="44"/>
      <c r="AR2174" s="44"/>
      <c r="AS2174" s="44"/>
      <c r="AT2174" s="44"/>
    </row>
    <row r="2175" spans="2:46" ht="18.649999999999999" customHeight="1" thickBot="1">
      <c r="D2175" s="227" t="s">
        <v>70</v>
      </c>
      <c r="E2175" s="228"/>
      <c r="F2175" s="229" t="s">
        <v>71</v>
      </c>
      <c r="G2175" s="230"/>
      <c r="H2175" s="203"/>
      <c r="I2175" s="231" t="s">
        <v>15</v>
      </c>
      <c r="J2175" s="232"/>
      <c r="K2175" s="233" t="s">
        <v>16</v>
      </c>
      <c r="L2175" s="234"/>
      <c r="M2175" s="30"/>
      <c r="N2175" s="231" t="s">
        <v>72</v>
      </c>
      <c r="O2175" s="232"/>
      <c r="P2175" s="233" t="s">
        <v>73</v>
      </c>
      <c r="Q2175" s="234"/>
      <c r="R2175" s="30"/>
      <c r="S2175" s="227" t="s">
        <v>74</v>
      </c>
      <c r="T2175" s="228"/>
      <c r="U2175" s="229" t="s">
        <v>75</v>
      </c>
      <c r="V2175" s="230"/>
      <c r="W2175" s="8"/>
      <c r="X2175" s="231" t="s">
        <v>76</v>
      </c>
      <c r="Y2175" s="232"/>
      <c r="Z2175" s="233" t="s">
        <v>77</v>
      </c>
      <c r="AA2175" s="234"/>
      <c r="AB2175" s="8"/>
      <c r="AC2175" s="231" t="s">
        <v>78</v>
      </c>
      <c r="AD2175" s="232"/>
      <c r="AE2175" s="233" t="s">
        <v>17</v>
      </c>
      <c r="AF2175" s="234"/>
      <c r="AG2175" s="8"/>
      <c r="AH2175" s="231" t="s">
        <v>79</v>
      </c>
      <c r="AI2175" s="232"/>
      <c r="AJ2175" s="233" t="s">
        <v>80</v>
      </c>
      <c r="AK2175" s="234"/>
      <c r="AL2175" s="8"/>
      <c r="AM2175" s="52" t="s">
        <v>84</v>
      </c>
      <c r="AO2175" s="150" t="s">
        <v>85</v>
      </c>
      <c r="AP2175" s="149"/>
      <c r="AQ2175" s="44"/>
      <c r="AR2175" s="44"/>
      <c r="AS2175" s="44"/>
      <c r="AT2175" s="44"/>
    </row>
    <row r="2176" spans="2:46" ht="18.649999999999999" customHeight="1" thickTop="1" thickBot="1">
      <c r="D2176" s="37">
        <v>0</v>
      </c>
      <c r="E2176" s="41">
        <v>0</v>
      </c>
      <c r="F2176" s="39">
        <v>1</v>
      </c>
      <c r="G2176" s="40">
        <v>0</v>
      </c>
      <c r="I2176" s="37">
        <v>0</v>
      </c>
      <c r="J2176" s="41">
        <f t="shared" ref="J2176" si="7112">IF(0=(1-$J$8*$K$8*$B2173^2),10^14,$B2173*$K$8/(1-$J$8*$K$8*$B2173^2))</f>
        <v>-0.17507332372581025</v>
      </c>
      <c r="K2176" s="39">
        <v>1</v>
      </c>
      <c r="L2176" s="40">
        <v>0</v>
      </c>
      <c r="N2176" s="37">
        <f t="shared" ref="N2176" si="7113">D2176*I2173+F2176*I2176-E2176*J2173-G2176*J2176</f>
        <v>0</v>
      </c>
      <c r="O2176" s="41">
        <f t="shared" ref="O2176" si="7114">(D2176*J2173+E2176*I2173+F2176*J2176+G2176*I2176)</f>
        <v>-0.17507332372581025</v>
      </c>
      <c r="P2176" s="39">
        <f t="shared" ref="P2176" si="7115">D2176*K2173+F2176*K2176-E2176*L2173-G2176*L2176</f>
        <v>1</v>
      </c>
      <c r="Q2176" s="40">
        <f t="shared" ref="Q2176" si="7116">(D2176*L2173+E2176*K2173+F2176*L2176+G2176*K2176)</f>
        <v>0</v>
      </c>
      <c r="S2176" s="37">
        <v>0</v>
      </c>
      <c r="T2176" s="41">
        <v>0</v>
      </c>
      <c r="U2176" s="39">
        <v>1</v>
      </c>
      <c r="V2176" s="40">
        <v>0</v>
      </c>
      <c r="X2176" s="37">
        <f t="shared" ref="X2176" si="7117">N2176*S2173+P2176*S2176-O2176*T2173-Q2176*T2176</f>
        <v>0</v>
      </c>
      <c r="Y2176" s="41">
        <f t="shared" ref="Y2176" si="7118">(N2176*T2173+O2176*S2173+P2176*T2176+Q2176*S2176)</f>
        <v>-0.17507332372581025</v>
      </c>
      <c r="Z2176" s="39">
        <f t="shared" ref="Z2176" si="7119">N2176*U2173+P2176*U2176-O2176*V2173-Q2176*V2176</f>
        <v>0.96476635286599766</v>
      </c>
      <c r="AA2176" s="40">
        <f t="shared" ref="AA2176" si="7120">(N2176*V2173+O2176*U2173+P2176*V2176+Q2176*U2176)</f>
        <v>0</v>
      </c>
      <c r="AB2176" s="8"/>
      <c r="AC2176" s="37">
        <v>0</v>
      </c>
      <c r="AD2176" s="40">
        <f>-1/($AD$8*$B2173)</f>
        <v>-0.12989549839228295</v>
      </c>
      <c r="AE2176" s="39">
        <v>1</v>
      </c>
      <c r="AF2176" s="40">
        <v>0</v>
      </c>
      <c r="AH2176" s="37">
        <f>X2176*AC2173+Z2176*AC2176-Y2176*AD2173-AA2176*AD2176</f>
        <v>0</v>
      </c>
      <c r="AI2176" s="41">
        <f>(X2176*AD2173+Y2176*AC2173+Z2176*AD2176+AA2176*AC2176)</f>
        <v>-0.30039212996344411</v>
      </c>
      <c r="AJ2176" s="39">
        <f>X2176*AE2173+Z2176*AE2176-Y2176*AF2173-AA2176*AF2176</f>
        <v>0.96476635286599766</v>
      </c>
      <c r="AK2176" s="40">
        <f>(X2176*AF2173+Y2176*AE2173+Z2176*AF2176+AA2176*AE2176)</f>
        <v>0</v>
      </c>
      <c r="AL2176" s="8"/>
      <c r="AM2176" s="54">
        <f t="shared" ref="AM2176" si="7121">(180/PI())*ATAN(-1*(($AH2164*AI2173+AK2173+$AH$8*AI2176+AK2176)/($AH$8*AH2173+AJ2173+$AH$8*AH2176+AJ2176)))</f>
        <v>17.480088802113684</v>
      </c>
      <c r="AO2176" s="151">
        <f t="shared" ref="AO2176" si="7122">20*LOG(((($AH$8*AH2173+AJ2173-$AH$8*AH2176-AJ2176)^2+($AH$8*AI2173+AK2173-$AH$8*AI2176-AK2176)^2)/(($AH$8*AH2173+AJ2173+$AH$8*AH2176+AJ2176)^2+($AH$8*AI2173+AK2173+$AH$8*AI2176+AK2176)^2))^0.5)</f>
        <v>-39.261217654579774</v>
      </c>
      <c r="AP2176" s="149"/>
      <c r="AQ2176" s="44"/>
      <c r="AR2176" s="44"/>
      <c r="AS2176" s="44"/>
      <c r="AT2176" s="44"/>
    </row>
    <row r="2177" spans="2:46" ht="18.649999999999999" customHeight="1">
      <c r="AO2177" s="48"/>
    </row>
    <row r="2178" spans="2:46" ht="18.649999999999999" customHeight="1" thickBot="1">
      <c r="E2178" s="29" t="s">
        <v>9</v>
      </c>
      <c r="J2178" s="29" t="s">
        <v>10</v>
      </c>
      <c r="O2178" s="29" t="s">
        <v>11</v>
      </c>
      <c r="T2178" s="29" t="s">
        <v>12</v>
      </c>
      <c r="Y2178" s="29" t="s">
        <v>13</v>
      </c>
      <c r="AD2178" s="29" t="s">
        <v>12</v>
      </c>
      <c r="AI2178" s="29" t="s">
        <v>81</v>
      </c>
    </row>
    <row r="2179" spans="2:46" ht="18.649999999999999" customHeight="1" thickBot="1">
      <c r="B2179" s="28"/>
      <c r="D2179" s="227" t="s">
        <v>70</v>
      </c>
      <c r="E2179" s="228"/>
      <c r="F2179" s="229" t="s">
        <v>71</v>
      </c>
      <c r="G2179" s="230"/>
      <c r="H2179" s="203"/>
      <c r="I2179" s="231" t="s">
        <v>15</v>
      </c>
      <c r="J2179" s="232"/>
      <c r="K2179" s="233" t="s">
        <v>16</v>
      </c>
      <c r="L2179" s="234"/>
      <c r="M2179" s="30"/>
      <c r="N2179" s="231" t="s">
        <v>72</v>
      </c>
      <c r="O2179" s="232"/>
      <c r="P2179" s="233" t="s">
        <v>73</v>
      </c>
      <c r="Q2179" s="234"/>
      <c r="R2179" s="30"/>
      <c r="S2179" s="227" t="s">
        <v>74</v>
      </c>
      <c r="T2179" s="228"/>
      <c r="U2179" s="229" t="s">
        <v>75</v>
      </c>
      <c r="V2179" s="230"/>
      <c r="W2179" s="8"/>
      <c r="X2179" s="231" t="s">
        <v>76</v>
      </c>
      <c r="Y2179" s="232"/>
      <c r="Z2179" s="233" t="s">
        <v>77</v>
      </c>
      <c r="AA2179" s="234"/>
      <c r="AB2179" s="8"/>
      <c r="AC2179" s="231" t="s">
        <v>78</v>
      </c>
      <c r="AD2179" s="232"/>
      <c r="AE2179" s="233" t="s">
        <v>17</v>
      </c>
      <c r="AF2179" s="234"/>
      <c r="AG2179" s="8"/>
      <c r="AH2179" s="231" t="s">
        <v>79</v>
      </c>
      <c r="AI2179" s="232"/>
      <c r="AJ2179" s="233" t="s">
        <v>80</v>
      </c>
      <c r="AK2179" s="234"/>
      <c r="AL2179" s="8"/>
      <c r="AM2179" s="35" t="s">
        <v>82</v>
      </c>
      <c r="AO2179" s="147" t="s">
        <v>83</v>
      </c>
      <c r="AP2179" s="4"/>
      <c r="AQ2179" s="44"/>
      <c r="AR2179" s="44"/>
      <c r="AS2179" s="44"/>
      <c r="AT2179" s="44"/>
    </row>
    <row r="2180" spans="2:46" ht="18.649999999999999" customHeight="1" thickTop="1" thickBot="1">
      <c r="B2180" s="55">
        <v>6.24</v>
      </c>
      <c r="D2180" s="37">
        <v>1</v>
      </c>
      <c r="E2180" s="38">
        <v>0</v>
      </c>
      <c r="F2180" s="39">
        <v>0</v>
      </c>
      <c r="G2180" s="40">
        <f t="shared" ref="G2180" si="7123">-1/($E$8*$B2180)</f>
        <v>-0.10243269230769229</v>
      </c>
      <c r="I2180" s="37">
        <v>1</v>
      </c>
      <c r="J2180" s="41">
        <v>0</v>
      </c>
      <c r="K2180" s="39">
        <v>0</v>
      </c>
      <c r="L2180" s="40">
        <v>0</v>
      </c>
      <c r="N2180" s="37">
        <f t="shared" ref="N2180" si="7124">D2180*I2180+F2180*I2183-E2180*J2180-G2180*J2183</f>
        <v>0.98212487450251007</v>
      </c>
      <c r="O2180" s="41">
        <f t="shared" ref="O2180" si="7125">(D2180*J2180+E2180*I2180+F2180*J2183+G2180*I2183)</f>
        <v>0</v>
      </c>
      <c r="P2180" s="39">
        <f t="shared" ref="P2180" si="7126">D2180*K2180+F2180*K2183-E2180*L2180-G2180*L2183</f>
        <v>0</v>
      </c>
      <c r="Q2180" s="40">
        <f t="shared" ref="Q2180" si="7127">(D2180*L2180+E2180*K2180+F2180*L2183+G2180*K2183)</f>
        <v>-0.10243269230769229</v>
      </c>
      <c r="S2180" s="37">
        <v>1</v>
      </c>
      <c r="T2180" s="38">
        <v>0</v>
      </c>
      <c r="U2180" s="39">
        <v>0</v>
      </c>
      <c r="V2180" s="40">
        <f t="shared" ref="V2180" si="7128">-1/($T$8*$B2180)</f>
        <v>-0.20060576923076923</v>
      </c>
      <c r="X2180" s="37">
        <f t="shared" ref="X2180" si="7129">N2180*S2180+P2180*S2183-O2180*T2180-Q2180*T2183</f>
        <v>0.98212487450251007</v>
      </c>
      <c r="Y2180" s="41">
        <f t="shared" ref="Y2180" si="7130">(N2180*T2180+O2180*S2180+P2180*T2183+Q2180*S2183)</f>
        <v>0</v>
      </c>
      <c r="Z2180" s="39">
        <f t="shared" ref="Z2180" si="7131">N2180*U2180+P2180*U2183-O2180*V2180-Q2180*V2183</f>
        <v>0</v>
      </c>
      <c r="AA2180" s="40">
        <f t="shared" ref="AA2180" si="7132">(N2180*V2180+O2180*U2180+P2180*V2183+Q2180*U2183)</f>
        <v>-0.29945260823794101</v>
      </c>
      <c r="AB2180" s="8"/>
      <c r="AC2180" s="37">
        <v>1</v>
      </c>
      <c r="AD2180" s="38">
        <v>0</v>
      </c>
      <c r="AE2180" s="39">
        <v>0</v>
      </c>
      <c r="AF2180" s="40">
        <v>0</v>
      </c>
      <c r="AH2180" s="37">
        <f>X2180*AC2180+Z2180*AC2183-Y2180*AD2180-AA2180*AD2183</f>
        <v>0.94335200033170163</v>
      </c>
      <c r="AI2180" s="41">
        <f>(X2180*AD2180+Y2180*AC2180+Z2180*AD2183+AA2180*AC2183)</f>
        <v>0</v>
      </c>
      <c r="AJ2180" s="39">
        <f>X2180*AE2180+Z2180*AE2183-Y2180*AF2180-AA2180*AF2183</f>
        <v>0</v>
      </c>
      <c r="AK2180" s="40">
        <f>(X2180*AF2180+Y2180*AE2180+Z2180*AF2183+AA2180*AE2183)</f>
        <v>-0.29945260823794101</v>
      </c>
      <c r="AL2180" s="8"/>
      <c r="AM2180" s="43">
        <f t="shared" ref="AM2180" si="7133">20*LOG((2*$AH$8)/(($AH$8*AH2180+AJ2180+$AH$8*AH2183+AJ2183)^2+($AH$8*AI2180+AK2180+$AH$8*AI2183+AK2183)^2)^0.5)</f>
        <v>-5.0845983489012714E-4</v>
      </c>
      <c r="AO2180" s="148">
        <f t="shared" ref="AO2180" si="7134">((AH2180^2+AI2180^2)/(AH2183^2+AI2183^2))^0.5</f>
        <v>3.1502552637735866</v>
      </c>
      <c r="AP2180" s="4"/>
      <c r="AQ2180" s="44"/>
      <c r="AR2180" s="44"/>
      <c r="AS2180" s="44"/>
      <c r="AT2180" s="44"/>
    </row>
    <row r="2181" spans="2:46" ht="18.649999999999999" customHeight="1" thickBot="1">
      <c r="D2181" s="45"/>
      <c r="G2181" s="46"/>
      <c r="I2181" s="45"/>
      <c r="L2181" s="46"/>
      <c r="N2181" s="45"/>
      <c r="Q2181" s="46"/>
      <c r="S2181" s="45"/>
      <c r="V2181" s="46"/>
      <c r="X2181" s="45"/>
      <c r="AA2181" s="46"/>
      <c r="AC2181" s="45"/>
      <c r="AF2181" s="46"/>
      <c r="AH2181" s="45"/>
      <c r="AK2181" s="46"/>
      <c r="AO2181" s="149"/>
      <c r="AP2181" s="149"/>
      <c r="AQ2181" s="44"/>
      <c r="AR2181" s="44"/>
      <c r="AS2181" s="44"/>
      <c r="AT2181" s="44"/>
    </row>
    <row r="2182" spans="2:46" ht="18.649999999999999" customHeight="1" thickBot="1">
      <c r="D2182" s="227" t="s">
        <v>70</v>
      </c>
      <c r="E2182" s="228"/>
      <c r="F2182" s="229" t="s">
        <v>71</v>
      </c>
      <c r="G2182" s="230"/>
      <c r="H2182" s="203"/>
      <c r="I2182" s="231" t="s">
        <v>15</v>
      </c>
      <c r="J2182" s="232"/>
      <c r="K2182" s="233" t="s">
        <v>16</v>
      </c>
      <c r="L2182" s="234"/>
      <c r="M2182" s="30"/>
      <c r="N2182" s="231" t="s">
        <v>72</v>
      </c>
      <c r="O2182" s="232"/>
      <c r="P2182" s="233" t="s">
        <v>73</v>
      </c>
      <c r="Q2182" s="234"/>
      <c r="R2182" s="30"/>
      <c r="S2182" s="227" t="s">
        <v>74</v>
      </c>
      <c r="T2182" s="228"/>
      <c r="U2182" s="229" t="s">
        <v>75</v>
      </c>
      <c r="V2182" s="230"/>
      <c r="W2182" s="8"/>
      <c r="X2182" s="231" t="s">
        <v>76</v>
      </c>
      <c r="Y2182" s="232"/>
      <c r="Z2182" s="233" t="s">
        <v>77</v>
      </c>
      <c r="AA2182" s="234"/>
      <c r="AB2182" s="8"/>
      <c r="AC2182" s="231" t="s">
        <v>78</v>
      </c>
      <c r="AD2182" s="232"/>
      <c r="AE2182" s="233" t="s">
        <v>17</v>
      </c>
      <c r="AF2182" s="234"/>
      <c r="AG2182" s="8"/>
      <c r="AH2182" s="231" t="s">
        <v>79</v>
      </c>
      <c r="AI2182" s="232"/>
      <c r="AJ2182" s="233" t="s">
        <v>80</v>
      </c>
      <c r="AK2182" s="234"/>
      <c r="AL2182" s="8"/>
      <c r="AM2182" s="52" t="s">
        <v>84</v>
      </c>
      <c r="AO2182" s="150" t="s">
        <v>85</v>
      </c>
      <c r="AP2182" s="149"/>
      <c r="AQ2182" s="44"/>
      <c r="AR2182" s="44"/>
      <c r="AS2182" s="44"/>
      <c r="AT2182" s="44"/>
    </row>
    <row r="2183" spans="2:46" ht="18.649999999999999" customHeight="1" thickTop="1" thickBot="1">
      <c r="D2183" s="37">
        <v>0</v>
      </c>
      <c r="E2183" s="41">
        <v>0</v>
      </c>
      <c r="F2183" s="39">
        <v>1</v>
      </c>
      <c r="G2183" s="40">
        <v>0</v>
      </c>
      <c r="I2183" s="37">
        <v>0</v>
      </c>
      <c r="J2183" s="41">
        <f t="shared" ref="J2183" si="7135">IF(0=(1-$J$8*$K$8*$B2180^2),10^14,$B2180*$K$8/(1-$J$8*$K$8*$B2180^2))</f>
        <v>-0.17450605948924694</v>
      </c>
      <c r="K2183" s="39">
        <v>1</v>
      </c>
      <c r="L2183" s="40">
        <v>0</v>
      </c>
      <c r="N2183" s="37">
        <f t="shared" ref="N2183" si="7136">D2183*I2180+F2183*I2183-E2183*J2180-G2183*J2183</f>
        <v>0</v>
      </c>
      <c r="O2183" s="41">
        <f t="shared" ref="O2183" si="7137">(D2183*J2180+E2183*I2180+F2183*J2183+G2183*I2183)</f>
        <v>-0.17450605948924694</v>
      </c>
      <c r="P2183" s="39">
        <f t="shared" ref="P2183" si="7138">D2183*K2180+F2183*K2183-E2183*L2180-G2183*L2183</f>
        <v>1</v>
      </c>
      <c r="Q2183" s="40">
        <f t="shared" ref="Q2183" si="7139">(D2183*L2180+E2183*K2180+F2183*L2183+G2183*K2183)</f>
        <v>0</v>
      </c>
      <c r="S2183" s="37">
        <v>0</v>
      </c>
      <c r="T2183" s="41">
        <v>0</v>
      </c>
      <c r="U2183" s="39">
        <v>1</v>
      </c>
      <c r="V2183" s="40">
        <v>0</v>
      </c>
      <c r="X2183" s="37">
        <f t="shared" ref="X2183" si="7140">N2183*S2180+P2183*S2183-O2183*T2180-Q2183*T2183</f>
        <v>0</v>
      </c>
      <c r="Y2183" s="41">
        <f t="shared" ref="Y2183" si="7141">(N2183*T2180+O2183*S2180+P2183*T2183+Q2183*S2183)</f>
        <v>-0.17450605948924694</v>
      </c>
      <c r="Z2183" s="39">
        <f t="shared" ref="Z2183" si="7142">N2183*U2180+P2183*U2183-O2183*V2180-Q2183*V2183</f>
        <v>0.96499307770072928</v>
      </c>
      <c r="AA2183" s="40">
        <f t="shared" ref="AA2183" si="7143">(N2183*V2180+O2183*U2180+P2183*V2183+Q2183*U2183)</f>
        <v>0</v>
      </c>
      <c r="AB2183" s="8"/>
      <c r="AC2183" s="37">
        <v>0</v>
      </c>
      <c r="AD2183" s="40">
        <f>-1/($AD$8*$B2180)</f>
        <v>-0.12947916666666665</v>
      </c>
      <c r="AE2183" s="39">
        <v>1</v>
      </c>
      <c r="AF2183" s="40">
        <v>0</v>
      </c>
      <c r="AH2183" s="37">
        <f>X2183*AC2180+Z2183*AC2183-Y2183*AD2180-AA2183*AD2183</f>
        <v>0</v>
      </c>
      <c r="AI2183" s="41">
        <f>(X2183*AD2180+Y2183*AC2180+Z2183*AD2183+AA2183*AC2183)</f>
        <v>-0.29945255902903928</v>
      </c>
      <c r="AJ2183" s="39">
        <f>X2183*AE2180+Z2183*AE2183-Y2183*AF2180-AA2183*AF2183</f>
        <v>0.96499307770072928</v>
      </c>
      <c r="AK2183" s="40">
        <f>(X2183*AF2180+Y2183*AE2180+Z2183*AF2183+AA2183*AE2183)</f>
        <v>0</v>
      </c>
      <c r="AL2183" s="8"/>
      <c r="AM2183" s="54">
        <f t="shared" ref="AM2183" si="7144">(180/PI())*ATAN(-1*(($AH2171*AI2180+AK2180+$AH$8*AI2183+AK2183)/($AH$8*AH2180+AJ2180+$AH$8*AH2183+AJ2183)))</f>
        <v>17.423674363318252</v>
      </c>
      <c r="AO2183" s="151">
        <f t="shared" ref="AO2183" si="7145">20*LOG(((($AH$8*AH2180+AJ2180-$AH$8*AH2183-AJ2183)^2+($AH$8*AI2180+AK2180-$AH$8*AI2183-AK2183)^2)/(($AH$8*AH2180+AJ2180+$AH$8*AH2183+AJ2183)^2+($AH$8*AI2180+AK2180+$AH$8*AI2183+AK2183)^2))^0.5)</f>
        <v>-39.315530819469124</v>
      </c>
      <c r="AP2183" s="149"/>
      <c r="AQ2183" s="44"/>
      <c r="AR2183" s="44"/>
      <c r="AS2183" s="44"/>
      <c r="AT2183" s="44"/>
    </row>
    <row r="2184" spans="2:46" ht="18.649999999999999" customHeight="1">
      <c r="AO2184" s="48"/>
    </row>
    <row r="2185" spans="2:46" ht="18.649999999999999" customHeight="1" thickBot="1">
      <c r="E2185" s="29" t="s">
        <v>9</v>
      </c>
      <c r="J2185" s="29" t="s">
        <v>10</v>
      </c>
      <c r="O2185" s="29" t="s">
        <v>11</v>
      </c>
      <c r="T2185" s="29" t="s">
        <v>12</v>
      </c>
      <c r="Y2185" s="29" t="s">
        <v>13</v>
      </c>
      <c r="AD2185" s="29" t="s">
        <v>12</v>
      </c>
      <c r="AI2185" s="29" t="s">
        <v>81</v>
      </c>
    </row>
    <row r="2186" spans="2:46" ht="18.649999999999999" customHeight="1" thickBot="1">
      <c r="B2186" s="28"/>
      <c r="D2186" s="227" t="s">
        <v>70</v>
      </c>
      <c r="E2186" s="228"/>
      <c r="F2186" s="229" t="s">
        <v>71</v>
      </c>
      <c r="G2186" s="230"/>
      <c r="H2186" s="203"/>
      <c r="I2186" s="231" t="s">
        <v>15</v>
      </c>
      <c r="J2186" s="232"/>
      <c r="K2186" s="233" t="s">
        <v>16</v>
      </c>
      <c r="L2186" s="234"/>
      <c r="M2186" s="30"/>
      <c r="N2186" s="231" t="s">
        <v>72</v>
      </c>
      <c r="O2186" s="232"/>
      <c r="P2186" s="233" t="s">
        <v>73</v>
      </c>
      <c r="Q2186" s="234"/>
      <c r="R2186" s="30"/>
      <c r="S2186" s="227" t="s">
        <v>74</v>
      </c>
      <c r="T2186" s="228"/>
      <c r="U2186" s="229" t="s">
        <v>75</v>
      </c>
      <c r="V2186" s="230"/>
      <c r="W2186" s="8"/>
      <c r="X2186" s="231" t="s">
        <v>76</v>
      </c>
      <c r="Y2186" s="232"/>
      <c r="Z2186" s="233" t="s">
        <v>77</v>
      </c>
      <c r="AA2186" s="234"/>
      <c r="AB2186" s="8"/>
      <c r="AC2186" s="231" t="s">
        <v>78</v>
      </c>
      <c r="AD2186" s="232"/>
      <c r="AE2186" s="233" t="s">
        <v>17</v>
      </c>
      <c r="AF2186" s="234"/>
      <c r="AG2186" s="8"/>
      <c r="AH2186" s="231" t="s">
        <v>79</v>
      </c>
      <c r="AI2186" s="232"/>
      <c r="AJ2186" s="233" t="s">
        <v>80</v>
      </c>
      <c r="AK2186" s="234"/>
      <c r="AL2186" s="8"/>
      <c r="AM2186" s="35" t="s">
        <v>82</v>
      </c>
      <c r="AO2186" s="147" t="s">
        <v>83</v>
      </c>
      <c r="AP2186" s="4"/>
      <c r="AQ2186" s="44"/>
      <c r="AR2186" s="44"/>
      <c r="AS2186" s="44"/>
      <c r="AT2186" s="44"/>
    </row>
    <row r="2187" spans="2:46" ht="18.649999999999999" customHeight="1" thickTop="1" thickBot="1">
      <c r="B2187" s="55">
        <v>6.26</v>
      </c>
      <c r="D2187" s="37">
        <v>1</v>
      </c>
      <c r="E2187" s="38">
        <v>0</v>
      </c>
      <c r="F2187" s="39">
        <v>0</v>
      </c>
      <c r="G2187" s="40">
        <f t="shared" ref="G2187" si="7146">-1/($E$8*$B2187)</f>
        <v>-0.10210543130990414</v>
      </c>
      <c r="I2187" s="37">
        <v>1</v>
      </c>
      <c r="J2187" s="41">
        <v>0</v>
      </c>
      <c r="K2187" s="39">
        <v>0</v>
      </c>
      <c r="L2187" s="40">
        <v>0</v>
      </c>
      <c r="N2187" s="37">
        <f t="shared" ref="N2187" si="7147">D2187*I2187+F2187*I2190-E2187*J2187-G2187*J2190</f>
        <v>0.98223952817315197</v>
      </c>
      <c r="O2187" s="41">
        <f t="shared" ref="O2187" si="7148">(D2187*J2187+E2187*I2187+F2187*J2190+G2187*I2190)</f>
        <v>0</v>
      </c>
      <c r="P2187" s="39">
        <f t="shared" ref="P2187" si="7149">D2187*K2187+F2187*K2190-E2187*L2187-G2187*L2190</f>
        <v>0</v>
      </c>
      <c r="Q2187" s="40">
        <f t="shared" ref="Q2187" si="7150">(D2187*L2187+E2187*K2187+F2187*L2190+G2187*K2190)</f>
        <v>-0.10210543130990414</v>
      </c>
      <c r="S2187" s="37">
        <v>1</v>
      </c>
      <c r="T2187" s="38">
        <v>0</v>
      </c>
      <c r="U2187" s="39">
        <v>0</v>
      </c>
      <c r="V2187" s="40">
        <f t="shared" ref="V2187" si="7151">-1/($T$8*$B2187)</f>
        <v>-0.19996485623003193</v>
      </c>
      <c r="X2187" s="37">
        <f t="shared" ref="X2187" si="7152">N2187*S2187+P2187*S2190-O2187*T2187-Q2187*T2190</f>
        <v>0.98223952817315197</v>
      </c>
      <c r="Y2187" s="41">
        <f t="shared" ref="Y2187" si="7153">(N2187*T2187+O2187*S2187+P2187*T2190+Q2187*S2190)</f>
        <v>0</v>
      </c>
      <c r="Z2187" s="39">
        <f t="shared" ref="Z2187" si="7154">N2187*U2187+P2187*U2190-O2187*V2187-Q2187*V2190</f>
        <v>0</v>
      </c>
      <c r="AA2187" s="40">
        <f t="shared" ref="AA2187" si="7155">(N2187*V2187+O2187*U2187+P2187*V2190+Q2187*U2190)</f>
        <v>-0.29851881734450286</v>
      </c>
      <c r="AB2187" s="8"/>
      <c r="AC2187" s="37">
        <v>1</v>
      </c>
      <c r="AD2187" s="38">
        <v>0</v>
      </c>
      <c r="AE2187" s="39">
        <v>0</v>
      </c>
      <c r="AF2187" s="40">
        <v>0</v>
      </c>
      <c r="AH2187" s="37">
        <f>X2187*AC2187+Z2187*AC2190-Y2187*AD2187-AA2187*AD2190</f>
        <v>0.94371104918377635</v>
      </c>
      <c r="AI2187" s="41">
        <f>(X2187*AD2187+Y2187*AC2187+Z2187*AD2190+AA2187*AC2190)</f>
        <v>0</v>
      </c>
      <c r="AJ2187" s="39">
        <f>X2187*AE2187+Z2187*AE2190-Y2187*AF2187-AA2187*AF2190</f>
        <v>0</v>
      </c>
      <c r="AK2187" s="40">
        <f>(X2187*AF2187+Y2187*AE2187+Z2187*AF2190+AA2187*AE2190)</f>
        <v>-0.29851881734450286</v>
      </c>
      <c r="AL2187" s="8"/>
      <c r="AM2187" s="43">
        <f t="shared" ref="AM2187" si="7156">20*LOG((2*$AH$8)/(($AH$8*AH2187+AJ2187+$AH$8*AH2190+AJ2190)^2+($AH$8*AI2187+AK2187+$AH$8*AI2190+AK2190)^2)^0.5)</f>
        <v>-5.0215921472301006E-4</v>
      </c>
      <c r="AO2187" s="148">
        <f t="shared" ref="AO2187" si="7157">((AH2187^2+AI2187^2)/(AH2190^2+AI2190^2))^0.5</f>
        <v>3.1613122805848506</v>
      </c>
      <c r="AP2187" s="4"/>
      <c r="AQ2187" s="44"/>
      <c r="AR2187" s="44"/>
      <c r="AS2187" s="44"/>
      <c r="AT2187" s="44"/>
    </row>
    <row r="2188" spans="2:46" ht="18.649999999999999" customHeight="1" thickBot="1">
      <c r="D2188" s="45"/>
      <c r="G2188" s="46"/>
      <c r="I2188" s="45"/>
      <c r="L2188" s="46"/>
      <c r="N2188" s="45"/>
      <c r="Q2188" s="46"/>
      <c r="S2188" s="45"/>
      <c r="V2188" s="46"/>
      <c r="X2188" s="45"/>
      <c r="AA2188" s="46"/>
      <c r="AC2188" s="45"/>
      <c r="AF2188" s="46"/>
      <c r="AH2188" s="45"/>
      <c r="AK2188" s="46"/>
      <c r="AO2188" s="149"/>
      <c r="AP2188" s="149"/>
      <c r="AQ2188" s="44"/>
      <c r="AR2188" s="44"/>
      <c r="AS2188" s="44"/>
      <c r="AT2188" s="44"/>
    </row>
    <row r="2189" spans="2:46" ht="18.649999999999999" customHeight="1" thickBot="1">
      <c r="D2189" s="227" t="s">
        <v>70</v>
      </c>
      <c r="E2189" s="228"/>
      <c r="F2189" s="229" t="s">
        <v>71</v>
      </c>
      <c r="G2189" s="230"/>
      <c r="H2189" s="203"/>
      <c r="I2189" s="231" t="s">
        <v>15</v>
      </c>
      <c r="J2189" s="232"/>
      <c r="K2189" s="233" t="s">
        <v>16</v>
      </c>
      <c r="L2189" s="234"/>
      <c r="M2189" s="30"/>
      <c r="N2189" s="231" t="s">
        <v>72</v>
      </c>
      <c r="O2189" s="232"/>
      <c r="P2189" s="233" t="s">
        <v>73</v>
      </c>
      <c r="Q2189" s="234"/>
      <c r="R2189" s="30"/>
      <c r="S2189" s="227" t="s">
        <v>74</v>
      </c>
      <c r="T2189" s="228"/>
      <c r="U2189" s="229" t="s">
        <v>75</v>
      </c>
      <c r="V2189" s="230"/>
      <c r="W2189" s="8"/>
      <c r="X2189" s="231" t="s">
        <v>76</v>
      </c>
      <c r="Y2189" s="232"/>
      <c r="Z2189" s="233" t="s">
        <v>77</v>
      </c>
      <c r="AA2189" s="234"/>
      <c r="AB2189" s="8"/>
      <c r="AC2189" s="231" t="s">
        <v>78</v>
      </c>
      <c r="AD2189" s="232"/>
      <c r="AE2189" s="233" t="s">
        <v>17</v>
      </c>
      <c r="AF2189" s="234"/>
      <c r="AG2189" s="8"/>
      <c r="AH2189" s="231" t="s">
        <v>79</v>
      </c>
      <c r="AI2189" s="232"/>
      <c r="AJ2189" s="233" t="s">
        <v>80</v>
      </c>
      <c r="AK2189" s="234"/>
      <c r="AL2189" s="8"/>
      <c r="AM2189" s="52" t="s">
        <v>84</v>
      </c>
      <c r="AO2189" s="150" t="s">
        <v>85</v>
      </c>
      <c r="AP2189" s="149"/>
      <c r="AQ2189" s="44"/>
      <c r="AR2189" s="44"/>
      <c r="AS2189" s="44"/>
      <c r="AT2189" s="44"/>
    </row>
    <row r="2190" spans="2:46" ht="18.649999999999999" customHeight="1" thickTop="1" thickBot="1">
      <c r="D2190" s="37">
        <v>0</v>
      </c>
      <c r="E2190" s="41">
        <v>0</v>
      </c>
      <c r="F2190" s="39">
        <v>1</v>
      </c>
      <c r="G2190" s="40">
        <v>0</v>
      </c>
      <c r="I2190" s="37">
        <v>0</v>
      </c>
      <c r="J2190" s="41">
        <f t="shared" ref="J2190" si="7158">IF(0=(1-$J$8*$K$8*$B2187^2),10^14,$B2187*$K$8/(1-$J$8*$K$8*$B2187^2))</f>
        <v>-0.17394247885739303</v>
      </c>
      <c r="K2190" s="39">
        <v>1</v>
      </c>
      <c r="L2190" s="40">
        <v>0</v>
      </c>
      <c r="N2190" s="37">
        <f t="shared" ref="N2190" si="7159">D2190*I2187+F2190*I2190-E2190*J2187-G2190*J2190</f>
        <v>0</v>
      </c>
      <c r="O2190" s="41">
        <f t="shared" ref="O2190" si="7160">(D2190*J2187+E2190*I2187+F2190*J2190+G2190*I2190)</f>
        <v>-0.17394247885739303</v>
      </c>
      <c r="P2190" s="39">
        <f t="shared" ref="P2190" si="7161">D2190*K2187+F2190*K2190-E2190*L2187-G2190*L2190</f>
        <v>1</v>
      </c>
      <c r="Q2190" s="40">
        <f t="shared" ref="Q2190" si="7162">(D2190*L2187+E2190*K2187+F2190*L2190+G2190*K2190)</f>
        <v>0</v>
      </c>
      <c r="S2190" s="37">
        <v>0</v>
      </c>
      <c r="T2190" s="41">
        <v>0</v>
      </c>
      <c r="U2190" s="39">
        <v>1</v>
      </c>
      <c r="V2190" s="40">
        <v>0</v>
      </c>
      <c r="X2190" s="37">
        <f t="shared" ref="X2190" si="7163">N2190*S2187+P2190*S2190-O2190*T2187-Q2190*T2190</f>
        <v>0</v>
      </c>
      <c r="Y2190" s="41">
        <f t="shared" ref="Y2190" si="7164">(N2190*T2187+O2190*S2187+P2190*T2190+Q2190*S2190)</f>
        <v>-0.17394247885739303</v>
      </c>
      <c r="Z2190" s="39">
        <f t="shared" ref="Z2190" si="7165">N2190*U2187+P2190*U2190-O2190*V2187-Q2190*V2190</f>
        <v>0.96521761722298605</v>
      </c>
      <c r="AA2190" s="40">
        <f t="shared" ref="AA2190" si="7166">(N2190*V2187+O2190*U2187+P2190*V2190+Q2190*U2190)</f>
        <v>0</v>
      </c>
      <c r="AB2190" s="8"/>
      <c r="AC2190" s="37">
        <v>0</v>
      </c>
      <c r="AD2190" s="40">
        <f>-1/($AD$8*$B2187)</f>
        <v>-0.12906549520766772</v>
      </c>
      <c r="AE2190" s="39">
        <v>1</v>
      </c>
      <c r="AF2190" s="40">
        <v>0</v>
      </c>
      <c r="AH2190" s="37">
        <f>X2190*AC2187+Z2190*AC2190-Y2190*AD2187-AA2190*AD2190</f>
        <v>0</v>
      </c>
      <c r="AI2190" s="41">
        <f>(X2190*AD2187+Y2190*AC2187+Z2190*AD2190+AA2190*AC2190)</f>
        <v>-0.29851876860744281</v>
      </c>
      <c r="AJ2190" s="39">
        <f>X2190*AE2187+Z2190*AE2190-Y2190*AF2187-AA2190*AF2190</f>
        <v>0.96521761722298605</v>
      </c>
      <c r="AK2190" s="40">
        <f>(X2190*AF2187+Y2190*AE2187+Z2190*AF2190+AA2190*AE2190)</f>
        <v>0</v>
      </c>
      <c r="AL2190" s="8"/>
      <c r="AM2190" s="54">
        <f t="shared" ref="AM2190" si="7167">(180/PI())*ATAN(-1*(($AH2178*AI2187+AK2187+$AH$8*AI2190+AK2190)/($AH$8*AH2187+AJ2187+$AH$8*AH2190+AJ2190)))</f>
        <v>17.367624064983538</v>
      </c>
      <c r="AO2190" s="151">
        <f t="shared" ref="AO2190" si="7168">20*LOG(((($AH$8*AH2187+AJ2187-$AH$8*AH2190-AJ2190)^2+($AH$8*AI2187+AK2187-$AH$8*AI2190-AK2190)^2)/(($AH$8*AH2187+AJ2187+$AH$8*AH2190+AJ2190)^2+($AH$8*AI2187+AK2187+$AH$8*AI2190+AK2190)^2))^0.5)</f>
        <v>-39.3696798252533</v>
      </c>
      <c r="AP2190" s="149"/>
      <c r="AQ2190" s="44"/>
      <c r="AR2190" s="44"/>
      <c r="AS2190" s="44"/>
      <c r="AT2190" s="44"/>
    </row>
    <row r="2191" spans="2:46" ht="18.649999999999999" customHeight="1">
      <c r="AO2191" s="48"/>
    </row>
    <row r="2192" spans="2:46" ht="18.649999999999999" customHeight="1" thickBot="1">
      <c r="E2192" s="29" t="s">
        <v>9</v>
      </c>
      <c r="J2192" s="29" t="s">
        <v>10</v>
      </c>
      <c r="O2192" s="29" t="s">
        <v>11</v>
      </c>
      <c r="T2192" s="29" t="s">
        <v>12</v>
      </c>
      <c r="Y2192" s="29" t="s">
        <v>13</v>
      </c>
      <c r="AD2192" s="29" t="s">
        <v>12</v>
      </c>
      <c r="AI2192" s="29" t="s">
        <v>81</v>
      </c>
    </row>
    <row r="2193" spans="2:46" ht="18.649999999999999" customHeight="1" thickBot="1">
      <c r="B2193" s="28"/>
      <c r="D2193" s="227" t="s">
        <v>70</v>
      </c>
      <c r="E2193" s="228"/>
      <c r="F2193" s="229" t="s">
        <v>71</v>
      </c>
      <c r="G2193" s="230"/>
      <c r="H2193" s="203"/>
      <c r="I2193" s="231" t="s">
        <v>15</v>
      </c>
      <c r="J2193" s="232"/>
      <c r="K2193" s="233" t="s">
        <v>16</v>
      </c>
      <c r="L2193" s="234"/>
      <c r="M2193" s="30"/>
      <c r="N2193" s="231" t="s">
        <v>72</v>
      </c>
      <c r="O2193" s="232"/>
      <c r="P2193" s="233" t="s">
        <v>73</v>
      </c>
      <c r="Q2193" s="234"/>
      <c r="R2193" s="30"/>
      <c r="S2193" s="227" t="s">
        <v>74</v>
      </c>
      <c r="T2193" s="228"/>
      <c r="U2193" s="229" t="s">
        <v>75</v>
      </c>
      <c r="V2193" s="230"/>
      <c r="W2193" s="8"/>
      <c r="X2193" s="231" t="s">
        <v>76</v>
      </c>
      <c r="Y2193" s="232"/>
      <c r="Z2193" s="233" t="s">
        <v>77</v>
      </c>
      <c r="AA2193" s="234"/>
      <c r="AB2193" s="8"/>
      <c r="AC2193" s="231" t="s">
        <v>78</v>
      </c>
      <c r="AD2193" s="232"/>
      <c r="AE2193" s="233" t="s">
        <v>17</v>
      </c>
      <c r="AF2193" s="234"/>
      <c r="AG2193" s="8"/>
      <c r="AH2193" s="231" t="s">
        <v>79</v>
      </c>
      <c r="AI2193" s="232"/>
      <c r="AJ2193" s="233" t="s">
        <v>80</v>
      </c>
      <c r="AK2193" s="234"/>
      <c r="AL2193" s="8"/>
      <c r="AM2193" s="35" t="s">
        <v>82</v>
      </c>
      <c r="AO2193" s="147" t="s">
        <v>83</v>
      </c>
      <c r="AP2193" s="4"/>
      <c r="AQ2193" s="44"/>
      <c r="AR2193" s="44"/>
      <c r="AS2193" s="44"/>
      <c r="AT2193" s="44"/>
    </row>
    <row r="2194" spans="2:46" ht="18.649999999999999" customHeight="1" thickTop="1" thickBot="1">
      <c r="B2194" s="55">
        <v>6.28</v>
      </c>
      <c r="D2194" s="37">
        <v>1</v>
      </c>
      <c r="E2194" s="38">
        <v>0</v>
      </c>
      <c r="F2194" s="39">
        <v>0</v>
      </c>
      <c r="G2194" s="40">
        <f t="shared" ref="G2194" si="7169">-1/($E$8*$B2194)</f>
        <v>-0.10178025477707005</v>
      </c>
      <c r="I2194" s="37">
        <v>1</v>
      </c>
      <c r="J2194" s="41">
        <v>0</v>
      </c>
      <c r="K2194" s="39">
        <v>0</v>
      </c>
      <c r="L2194" s="40">
        <v>0</v>
      </c>
      <c r="N2194" s="37">
        <f t="shared" ref="N2194" si="7170">D2194*I2194+F2194*I2197-E2194*J2194-G2194*J2197</f>
        <v>0.98235308030613633</v>
      </c>
      <c r="O2194" s="41">
        <f t="shared" ref="O2194" si="7171">(D2194*J2194+E2194*I2194+F2194*J2197+G2194*I2197)</f>
        <v>0</v>
      </c>
      <c r="P2194" s="39">
        <f t="shared" ref="P2194" si="7172">D2194*K2194+F2194*K2197-E2194*L2194-G2194*L2197</f>
        <v>0</v>
      </c>
      <c r="Q2194" s="40">
        <f t="shared" ref="Q2194" si="7173">(D2194*L2194+E2194*K2194+F2194*L2197+G2194*K2197)</f>
        <v>-0.10178025477707005</v>
      </c>
      <c r="S2194" s="37">
        <v>1</v>
      </c>
      <c r="T2194" s="38">
        <v>0</v>
      </c>
      <c r="U2194" s="39">
        <v>0</v>
      </c>
      <c r="V2194" s="40">
        <f t="shared" ref="V2194" si="7174">-1/($T$8*$B2194)</f>
        <v>-0.19932802547770698</v>
      </c>
      <c r="X2194" s="37">
        <f t="shared" ref="X2194" si="7175">N2194*S2194+P2194*S2197-O2194*T2194-Q2194*T2197</f>
        <v>0.98235308030613633</v>
      </c>
      <c r="Y2194" s="41">
        <f t="shared" ref="Y2194" si="7176">(N2194*T2194+O2194*S2194+P2194*T2197+Q2194*S2197)</f>
        <v>0</v>
      </c>
      <c r="Z2194" s="39">
        <f t="shared" ref="Z2194" si="7177">N2194*U2194+P2194*U2197-O2194*V2194-Q2194*V2197</f>
        <v>0</v>
      </c>
      <c r="AA2194" s="40">
        <f t="shared" ref="AA2194" si="7178">(N2194*V2194+O2194*U2194+P2194*V2197+Q2194*U2197)</f>
        <v>-0.29759075459643552</v>
      </c>
      <c r="AB2194" s="8"/>
      <c r="AC2194" s="37">
        <v>1</v>
      </c>
      <c r="AD2194" s="38">
        <v>0</v>
      </c>
      <c r="AE2194" s="39">
        <v>0</v>
      </c>
      <c r="AF2194" s="40">
        <v>0</v>
      </c>
      <c r="AH2194" s="37">
        <f>X2194*AC2194+Z2194*AC2197-Y2194*AD2194-AA2194*AD2197</f>
        <v>0.94406670288954553</v>
      </c>
      <c r="AI2194" s="41">
        <f>(X2194*AD2194+Y2194*AC2194+Z2194*AD2197+AA2194*AC2197)</f>
        <v>0</v>
      </c>
      <c r="AJ2194" s="39">
        <f>X2194*AE2194+Z2194*AE2197-Y2194*AF2194-AA2194*AF2197</f>
        <v>0</v>
      </c>
      <c r="AK2194" s="40">
        <f>(X2194*AF2194+Y2194*AE2194+Z2194*AF2197+AA2194*AE2197)</f>
        <v>-0.29759075459643552</v>
      </c>
      <c r="AL2194" s="8"/>
      <c r="AM2194" s="43">
        <f t="shared" ref="AM2194" si="7179">20*LOG((2*$AH$8)/(($AH$8*AH2194+AJ2194+$AH$8*AH2197+AJ2197)^2+($AH$8*AI2194+AK2194+$AH$8*AI2197+AK2197)^2)^0.5)</f>
        <v>-4.9595531243704571E-4</v>
      </c>
      <c r="AO2194" s="148">
        <f t="shared" ref="AO2194" si="7180">((AH2194^2+AI2194^2)/(AH2197^2+AI2197^2))^0.5</f>
        <v>3.1723662158249541</v>
      </c>
      <c r="AP2194" s="4"/>
      <c r="AQ2194" s="44"/>
      <c r="AR2194" s="44"/>
      <c r="AS2194" s="44"/>
      <c r="AT2194" s="44"/>
    </row>
    <row r="2195" spans="2:46" ht="18.649999999999999" customHeight="1" thickBot="1">
      <c r="D2195" s="45"/>
      <c r="G2195" s="46"/>
      <c r="I2195" s="45"/>
      <c r="L2195" s="46"/>
      <c r="N2195" s="45"/>
      <c r="Q2195" s="46"/>
      <c r="S2195" s="45"/>
      <c r="V2195" s="46"/>
      <c r="X2195" s="45"/>
      <c r="AA2195" s="46"/>
      <c r="AC2195" s="45"/>
      <c r="AF2195" s="46"/>
      <c r="AH2195" s="45"/>
      <c r="AK2195" s="46"/>
      <c r="AO2195" s="149"/>
      <c r="AP2195" s="149"/>
      <c r="AQ2195" s="44"/>
      <c r="AR2195" s="44"/>
      <c r="AS2195" s="44"/>
      <c r="AT2195" s="44"/>
    </row>
    <row r="2196" spans="2:46" ht="18.649999999999999" customHeight="1" thickBot="1">
      <c r="D2196" s="227" t="s">
        <v>70</v>
      </c>
      <c r="E2196" s="228"/>
      <c r="F2196" s="229" t="s">
        <v>71</v>
      </c>
      <c r="G2196" s="230"/>
      <c r="H2196" s="203"/>
      <c r="I2196" s="231" t="s">
        <v>15</v>
      </c>
      <c r="J2196" s="232"/>
      <c r="K2196" s="233" t="s">
        <v>16</v>
      </c>
      <c r="L2196" s="234"/>
      <c r="M2196" s="30"/>
      <c r="N2196" s="231" t="s">
        <v>72</v>
      </c>
      <c r="O2196" s="232"/>
      <c r="P2196" s="233" t="s">
        <v>73</v>
      </c>
      <c r="Q2196" s="234"/>
      <c r="R2196" s="30"/>
      <c r="S2196" s="227" t="s">
        <v>74</v>
      </c>
      <c r="T2196" s="228"/>
      <c r="U2196" s="229" t="s">
        <v>75</v>
      </c>
      <c r="V2196" s="230"/>
      <c r="W2196" s="8"/>
      <c r="X2196" s="231" t="s">
        <v>76</v>
      </c>
      <c r="Y2196" s="232"/>
      <c r="Z2196" s="233" t="s">
        <v>77</v>
      </c>
      <c r="AA2196" s="234"/>
      <c r="AB2196" s="8"/>
      <c r="AC2196" s="231" t="s">
        <v>78</v>
      </c>
      <c r="AD2196" s="232"/>
      <c r="AE2196" s="233" t="s">
        <v>17</v>
      </c>
      <c r="AF2196" s="234"/>
      <c r="AG2196" s="8"/>
      <c r="AH2196" s="231" t="s">
        <v>79</v>
      </c>
      <c r="AI2196" s="232"/>
      <c r="AJ2196" s="233" t="s">
        <v>80</v>
      </c>
      <c r="AK2196" s="234"/>
      <c r="AL2196" s="8"/>
      <c r="AM2196" s="52" t="s">
        <v>84</v>
      </c>
      <c r="AO2196" s="150" t="s">
        <v>85</v>
      </c>
      <c r="AP2196" s="149"/>
      <c r="AQ2196" s="44"/>
      <c r="AR2196" s="44"/>
      <c r="AS2196" s="44"/>
      <c r="AT2196" s="44"/>
    </row>
    <row r="2197" spans="2:46" ht="18.649999999999999" customHeight="1" thickTop="1" thickBot="1">
      <c r="D2197" s="37">
        <v>0</v>
      </c>
      <c r="E2197" s="41">
        <v>0</v>
      </c>
      <c r="F2197" s="39">
        <v>1</v>
      </c>
      <c r="G2197" s="40">
        <v>0</v>
      </c>
      <c r="I2197" s="37">
        <v>0</v>
      </c>
      <c r="J2197" s="41">
        <f t="shared" ref="J2197" si="7181">IF(0=(1-$J$8*$K$8*$B2194^2),10^14,$B2194*$K$8/(1-$J$8*$K$8*$B2194^2))</f>
        <v>-0.17338254588294952</v>
      </c>
      <c r="K2197" s="39">
        <v>1</v>
      </c>
      <c r="L2197" s="40">
        <v>0</v>
      </c>
      <c r="N2197" s="37">
        <f t="shared" ref="N2197" si="7182">D2197*I2194+F2197*I2197-E2197*J2194-G2197*J2197</f>
        <v>0</v>
      </c>
      <c r="O2197" s="41">
        <f t="shared" ref="O2197" si="7183">(D2197*J2194+E2197*I2194+F2197*J2197+G2197*I2197)</f>
        <v>-0.17338254588294952</v>
      </c>
      <c r="P2197" s="39">
        <f t="shared" ref="P2197" si="7184">D2197*K2194+F2197*K2197-E2197*L2194-G2197*L2197</f>
        <v>1</v>
      </c>
      <c r="Q2197" s="40">
        <f t="shared" ref="Q2197" si="7185">(D2197*L2194+E2197*K2194+F2197*L2197+G2197*K2197)</f>
        <v>0</v>
      </c>
      <c r="S2197" s="37">
        <v>0</v>
      </c>
      <c r="T2197" s="41">
        <v>0</v>
      </c>
      <c r="U2197" s="39">
        <v>1</v>
      </c>
      <c r="V2197" s="40">
        <v>0</v>
      </c>
      <c r="X2197" s="37">
        <f t="shared" ref="X2197" si="7186">N2197*S2194+P2197*S2197-O2197*T2194-Q2197*T2197</f>
        <v>0</v>
      </c>
      <c r="Y2197" s="41">
        <f t="shared" ref="Y2197" si="7187">(N2197*T2194+O2197*S2194+P2197*T2197+Q2197*S2197)</f>
        <v>-0.17338254588294952</v>
      </c>
      <c r="Z2197" s="39">
        <f t="shared" ref="Z2197" si="7188">N2197*U2194+P2197*U2197-O2197*V2194-Q2197*V2197</f>
        <v>0.96543999947685377</v>
      </c>
      <c r="AA2197" s="40">
        <f t="shared" ref="AA2197" si="7189">(N2197*V2194+O2197*U2194+P2197*V2197+Q2197*U2197)</f>
        <v>0</v>
      </c>
      <c r="AB2197" s="8"/>
      <c r="AC2197" s="37">
        <v>0</v>
      </c>
      <c r="AD2197" s="40">
        <f>-1/($AD$8*$B2194)</f>
        <v>-0.1286544585987261</v>
      </c>
      <c r="AE2197" s="39">
        <v>1</v>
      </c>
      <c r="AF2197" s="40">
        <v>0</v>
      </c>
      <c r="AH2197" s="37">
        <f>X2197*AC2194+Z2197*AC2197-Y2197*AD2194-AA2197*AD2197</f>
        <v>0</v>
      </c>
      <c r="AI2197" s="41">
        <f>(X2197*AD2194+Y2197*AC2194+Z2197*AD2197+AA2197*AC2197)</f>
        <v>-0.29759070632519857</v>
      </c>
      <c r="AJ2197" s="39">
        <f>X2197*AE2194+Z2197*AE2197-Y2197*AF2194-AA2197*AF2197</f>
        <v>0.96543999947685377</v>
      </c>
      <c r="AK2197" s="40">
        <f>(X2197*AF2194+Y2197*AE2194+Z2197*AF2197+AA2197*AE2197)</f>
        <v>0</v>
      </c>
      <c r="AL2197" s="8"/>
      <c r="AM2197" s="54">
        <f t="shared" ref="AM2197" si="7190">(180/PI())*ATAN(-1*(($AH2185*AI2194+AK2194+$AH$8*AI2197+AK2197)/($AH$8*AH2194+AJ2194+$AH$8*AH2197+AJ2197)))</f>
        <v>17.311934382208101</v>
      </c>
      <c r="AO2197" s="151">
        <f t="shared" ref="AO2197" si="7191">20*LOG(((($AH$8*AH2194+AJ2194-$AH$8*AH2197-AJ2197)^2+($AH$8*AI2194+AK2194-$AH$8*AI2197-AK2197)^2)/(($AH$8*AH2194+AJ2194+$AH$8*AH2197+AJ2197)^2+($AH$8*AI2194+AK2194+$AH$8*AI2197+AK2197)^2))^0.5)</f>
        <v>-39.423665622517817</v>
      </c>
      <c r="AP2197" s="149"/>
      <c r="AQ2197" s="44"/>
      <c r="AR2197" s="44"/>
      <c r="AS2197" s="44"/>
      <c r="AT2197" s="44"/>
    </row>
    <row r="2198" spans="2:46" ht="18.649999999999999" customHeight="1">
      <c r="AO2198" s="48"/>
    </row>
    <row r="2199" spans="2:46" ht="18.649999999999999" customHeight="1" thickBot="1">
      <c r="E2199" s="29" t="s">
        <v>9</v>
      </c>
      <c r="J2199" s="29" t="s">
        <v>10</v>
      </c>
      <c r="O2199" s="29" t="s">
        <v>11</v>
      </c>
      <c r="T2199" s="29" t="s">
        <v>12</v>
      </c>
      <c r="Y2199" s="29" t="s">
        <v>13</v>
      </c>
      <c r="AD2199" s="29" t="s">
        <v>12</v>
      </c>
      <c r="AI2199" s="29" t="s">
        <v>81</v>
      </c>
    </row>
    <row r="2200" spans="2:46" ht="18.649999999999999" customHeight="1" thickBot="1">
      <c r="B2200" s="28"/>
      <c r="D2200" s="227" t="s">
        <v>70</v>
      </c>
      <c r="E2200" s="228"/>
      <c r="F2200" s="229" t="s">
        <v>71</v>
      </c>
      <c r="G2200" s="230"/>
      <c r="H2200" s="203"/>
      <c r="I2200" s="231" t="s">
        <v>15</v>
      </c>
      <c r="J2200" s="232"/>
      <c r="K2200" s="233" t="s">
        <v>16</v>
      </c>
      <c r="L2200" s="234"/>
      <c r="M2200" s="30"/>
      <c r="N2200" s="231" t="s">
        <v>72</v>
      </c>
      <c r="O2200" s="232"/>
      <c r="P2200" s="233" t="s">
        <v>73</v>
      </c>
      <c r="Q2200" s="234"/>
      <c r="R2200" s="30"/>
      <c r="S2200" s="227" t="s">
        <v>74</v>
      </c>
      <c r="T2200" s="228"/>
      <c r="U2200" s="229" t="s">
        <v>75</v>
      </c>
      <c r="V2200" s="230"/>
      <c r="W2200" s="8"/>
      <c r="X2200" s="231" t="s">
        <v>76</v>
      </c>
      <c r="Y2200" s="232"/>
      <c r="Z2200" s="233" t="s">
        <v>77</v>
      </c>
      <c r="AA2200" s="234"/>
      <c r="AB2200" s="8"/>
      <c r="AC2200" s="231" t="s">
        <v>78</v>
      </c>
      <c r="AD2200" s="232"/>
      <c r="AE2200" s="233" t="s">
        <v>17</v>
      </c>
      <c r="AF2200" s="234"/>
      <c r="AG2200" s="8"/>
      <c r="AH2200" s="231" t="s">
        <v>79</v>
      </c>
      <c r="AI2200" s="232"/>
      <c r="AJ2200" s="233" t="s">
        <v>80</v>
      </c>
      <c r="AK2200" s="234"/>
      <c r="AL2200" s="8"/>
      <c r="AM2200" s="35" t="s">
        <v>82</v>
      </c>
      <c r="AO2200" s="147" t="s">
        <v>83</v>
      </c>
      <c r="AP2200" s="4"/>
      <c r="AQ2200" s="44"/>
      <c r="AR2200" s="44"/>
      <c r="AS2200" s="44"/>
      <c r="AT2200" s="44"/>
    </row>
    <row r="2201" spans="2:46" ht="18.649999999999999" customHeight="1" thickTop="1" thickBot="1">
      <c r="B2201" s="55">
        <v>6.3</v>
      </c>
      <c r="D2201" s="37">
        <v>1</v>
      </c>
      <c r="E2201" s="38">
        <v>0</v>
      </c>
      <c r="F2201" s="39">
        <v>0</v>
      </c>
      <c r="G2201" s="40">
        <f t="shared" ref="G2201" si="7192">-1/($E$8*$B2201)</f>
        <v>-0.10145714285714284</v>
      </c>
      <c r="I2201" s="37">
        <v>1</v>
      </c>
      <c r="J2201" s="41">
        <v>0</v>
      </c>
      <c r="K2201" s="39">
        <v>0</v>
      </c>
      <c r="L2201" s="40">
        <v>0</v>
      </c>
      <c r="N2201" s="37">
        <f t="shared" ref="N2201" si="7193">D2201*I2201+F2201*I2204-E2201*J2201-G2201*J2204</f>
        <v>0.98246554499187488</v>
      </c>
      <c r="O2201" s="41">
        <f t="shared" ref="O2201" si="7194">(D2201*J2201+E2201*I2201+F2201*J2204+G2201*I2204)</f>
        <v>0</v>
      </c>
      <c r="P2201" s="39">
        <f t="shared" ref="P2201" si="7195">D2201*K2201+F2201*K2204-E2201*L2201-G2201*L2204</f>
        <v>0</v>
      </c>
      <c r="Q2201" s="40">
        <f t="shared" ref="Q2201" si="7196">(D2201*L2201+E2201*K2201+F2201*L2204+G2201*K2204)</f>
        <v>-0.10145714285714284</v>
      </c>
      <c r="S2201" s="37">
        <v>1</v>
      </c>
      <c r="T2201" s="38">
        <v>0</v>
      </c>
      <c r="U2201" s="39">
        <v>0</v>
      </c>
      <c r="V2201" s="40">
        <f t="shared" ref="V2201" si="7197">-1/($T$8*$B2201)</f>
        <v>-0.19869523809523806</v>
      </c>
      <c r="X2201" s="37">
        <f t="shared" ref="X2201" si="7198">N2201*S2201+P2201*S2204-O2201*T2201-Q2201*T2204</f>
        <v>0.98246554499187488</v>
      </c>
      <c r="Y2201" s="41">
        <f t="shared" ref="Y2201" si="7199">(N2201*T2201+O2201*S2201+P2201*T2204+Q2201*S2204)</f>
        <v>0</v>
      </c>
      <c r="Z2201" s="39">
        <f t="shared" ref="Z2201" si="7200">N2201*U2201+P2201*U2204-O2201*V2201-Q2201*V2204</f>
        <v>0</v>
      </c>
      <c r="AA2201" s="40">
        <f t="shared" ref="AA2201" si="7201">(N2201*V2201+O2201*U2201+P2201*V2204+Q2201*U2204)</f>
        <v>-0.29666836823967124</v>
      </c>
      <c r="AB2201" s="8"/>
      <c r="AC2201" s="37">
        <v>1</v>
      </c>
      <c r="AD2201" s="38">
        <v>0</v>
      </c>
      <c r="AE2201" s="39">
        <v>0</v>
      </c>
      <c r="AF2201" s="40">
        <v>0</v>
      </c>
      <c r="AH2201" s="37">
        <f>X2201*AC2201+Z2201*AC2204-Y2201*AD2201-AA2201*AD2204</f>
        <v>0.94441900402056655</v>
      </c>
      <c r="AI2201" s="41">
        <f>(X2201*AD2201+Y2201*AC2201+Z2201*AD2204+AA2201*AC2204)</f>
        <v>0</v>
      </c>
      <c r="AJ2201" s="39">
        <f>X2201*AE2201+Z2201*AE2204-Y2201*AF2201-AA2201*AF2204</f>
        <v>0</v>
      </c>
      <c r="AK2201" s="40">
        <f>(X2201*AF2201+Y2201*AE2201+Z2201*AF2204+AA2201*AE2204)</f>
        <v>-0.29666836823967124</v>
      </c>
      <c r="AL2201" s="8"/>
      <c r="AM2201" s="43">
        <f t="shared" ref="AM2201" si="7202">20*LOG((2*$AH$8)/(($AH$8*AH2201+AJ2201+$AH$8*AH2204+AJ2204)^2+($AH$8*AI2201+AK2201+$AH$8*AI2204+AK2204)^2)^0.5)</f>
        <v>-4.8984636313832621E-4</v>
      </c>
      <c r="AO2201" s="148">
        <f t="shared" ref="AO2201" si="7203">((AH2201^2+AI2201^2)/(AH2204^2+AI2204^2))^0.5</f>
        <v>3.1834170991260504</v>
      </c>
      <c r="AP2201" s="4"/>
      <c r="AQ2201" s="44"/>
      <c r="AR2201" s="44"/>
      <c r="AS2201" s="44"/>
      <c r="AT2201" s="44"/>
    </row>
    <row r="2202" spans="2:46" ht="18.649999999999999" customHeight="1" thickBot="1">
      <c r="D2202" s="45"/>
      <c r="G2202" s="46"/>
      <c r="I2202" s="45"/>
      <c r="L2202" s="46"/>
      <c r="N2202" s="45"/>
      <c r="Q2202" s="46"/>
      <c r="S2202" s="45"/>
      <c r="V2202" s="46"/>
      <c r="X2202" s="45"/>
      <c r="AA2202" s="46"/>
      <c r="AC2202" s="45"/>
      <c r="AF2202" s="46"/>
      <c r="AH2202" s="45"/>
      <c r="AK2202" s="46"/>
      <c r="AO2202" s="149"/>
      <c r="AP2202" s="149"/>
      <c r="AQ2202" s="44"/>
      <c r="AR2202" s="44"/>
      <c r="AS2202" s="44"/>
      <c r="AT2202" s="44"/>
    </row>
    <row r="2203" spans="2:46" ht="18.649999999999999" customHeight="1" thickBot="1">
      <c r="D2203" s="227" t="s">
        <v>70</v>
      </c>
      <c r="E2203" s="228"/>
      <c r="F2203" s="229" t="s">
        <v>71</v>
      </c>
      <c r="G2203" s="230"/>
      <c r="H2203" s="203"/>
      <c r="I2203" s="231" t="s">
        <v>15</v>
      </c>
      <c r="J2203" s="232"/>
      <c r="K2203" s="233" t="s">
        <v>16</v>
      </c>
      <c r="L2203" s="234"/>
      <c r="M2203" s="30"/>
      <c r="N2203" s="231" t="s">
        <v>72</v>
      </c>
      <c r="O2203" s="232"/>
      <c r="P2203" s="233" t="s">
        <v>73</v>
      </c>
      <c r="Q2203" s="234"/>
      <c r="R2203" s="30"/>
      <c r="S2203" s="227" t="s">
        <v>74</v>
      </c>
      <c r="T2203" s="228"/>
      <c r="U2203" s="229" t="s">
        <v>75</v>
      </c>
      <c r="V2203" s="230"/>
      <c r="W2203" s="8"/>
      <c r="X2203" s="231" t="s">
        <v>76</v>
      </c>
      <c r="Y2203" s="232"/>
      <c r="Z2203" s="233" t="s">
        <v>77</v>
      </c>
      <c r="AA2203" s="234"/>
      <c r="AB2203" s="8"/>
      <c r="AC2203" s="231" t="s">
        <v>78</v>
      </c>
      <c r="AD2203" s="232"/>
      <c r="AE2203" s="233" t="s">
        <v>17</v>
      </c>
      <c r="AF2203" s="234"/>
      <c r="AG2203" s="8"/>
      <c r="AH2203" s="231" t="s">
        <v>79</v>
      </c>
      <c r="AI2203" s="232"/>
      <c r="AJ2203" s="233" t="s">
        <v>80</v>
      </c>
      <c r="AK2203" s="234"/>
      <c r="AL2203" s="8"/>
      <c r="AM2203" s="52" t="s">
        <v>84</v>
      </c>
      <c r="AO2203" s="150" t="s">
        <v>85</v>
      </c>
      <c r="AP2203" s="149"/>
      <c r="AQ2203" s="44"/>
      <c r="AR2203" s="44"/>
      <c r="AS2203" s="44"/>
      <c r="AT2203" s="44"/>
    </row>
    <row r="2204" spans="2:46" ht="18.649999999999999" customHeight="1" thickTop="1" thickBot="1">
      <c r="D2204" s="37">
        <v>0</v>
      </c>
      <c r="E2204" s="41">
        <v>0</v>
      </c>
      <c r="F2204" s="39">
        <v>1</v>
      </c>
      <c r="G2204" s="40">
        <v>0</v>
      </c>
      <c r="I2204" s="37">
        <v>0</v>
      </c>
      <c r="J2204" s="41">
        <f t="shared" ref="J2204" si="7204">IF(0=(1-$J$8*$K$8*$B2201^2),10^14,$B2201*$K$8/(1-$J$8*$K$8*$B2201^2))</f>
        <v>-0.17282622508712434</v>
      </c>
      <c r="K2204" s="39">
        <v>1</v>
      </c>
      <c r="L2204" s="40">
        <v>0</v>
      </c>
      <c r="N2204" s="37">
        <f t="shared" ref="N2204" si="7205">D2204*I2201+F2204*I2204-E2204*J2201-G2204*J2204</f>
        <v>0</v>
      </c>
      <c r="O2204" s="41">
        <f t="shared" ref="O2204" si="7206">(D2204*J2201+E2204*I2201+F2204*J2204+G2204*I2204)</f>
        <v>-0.17282622508712434</v>
      </c>
      <c r="P2204" s="39">
        <f t="shared" ref="P2204" si="7207">D2204*K2201+F2204*K2204-E2204*L2201-G2204*L2204</f>
        <v>1</v>
      </c>
      <c r="Q2204" s="40">
        <f t="shared" ref="Q2204" si="7208">(D2204*L2201+E2204*K2201+F2204*L2204+G2204*K2204)</f>
        <v>0</v>
      </c>
      <c r="S2204" s="37">
        <v>0</v>
      </c>
      <c r="T2204" s="41">
        <v>0</v>
      </c>
      <c r="U2204" s="39">
        <v>1</v>
      </c>
      <c r="V2204" s="40">
        <v>0</v>
      </c>
      <c r="X2204" s="37">
        <f t="shared" ref="X2204" si="7209">N2204*S2201+P2204*S2204-O2204*T2201-Q2204*T2204</f>
        <v>0</v>
      </c>
      <c r="Y2204" s="41">
        <f t="shared" ref="Y2204" si="7210">(N2204*T2201+O2204*S2201+P2204*T2204+Q2204*S2204)</f>
        <v>-0.17282622508712434</v>
      </c>
      <c r="Z2204" s="39">
        <f t="shared" ref="Z2204" si="7211">N2204*U2201+P2204*U2204-O2204*V2201-Q2204*V2204</f>
        <v>0.96566025205721262</v>
      </c>
      <c r="AA2204" s="40">
        <f t="shared" ref="AA2204" si="7212">(N2204*V2201+O2204*U2201+P2204*V2204+Q2204*U2204)</f>
        <v>0</v>
      </c>
      <c r="AB2204" s="8"/>
      <c r="AC2204" s="37">
        <v>0</v>
      </c>
      <c r="AD2204" s="40">
        <f>-1/($AD$8*$B2201)</f>
        <v>-0.12824603174603175</v>
      </c>
      <c r="AE2204" s="39">
        <v>1</v>
      </c>
      <c r="AF2204" s="40">
        <v>0</v>
      </c>
      <c r="AH2204" s="37">
        <f>X2204*AC2201+Z2204*AC2204-Y2204*AD2201-AA2204*AD2204</f>
        <v>0</v>
      </c>
      <c r="AI2204" s="41">
        <f>(X2204*AD2201+Y2204*AC2201+Z2204*AD2204+AA2204*AC2204)</f>
        <v>-0.29666832042833463</v>
      </c>
      <c r="AJ2204" s="39">
        <f>X2204*AE2201+Z2204*AE2204-Y2204*AF2201-AA2204*AF2204</f>
        <v>0.96566025205721262</v>
      </c>
      <c r="AK2204" s="40">
        <f>(X2204*AF2201+Y2204*AE2201+Z2204*AF2204+AA2204*AE2204)</f>
        <v>0</v>
      </c>
      <c r="AL2204" s="8"/>
      <c r="AM2204" s="54">
        <f t="shared" ref="AM2204" si="7213">(180/PI())*ATAN(-1*(($AH2192*AI2201+AK2201+$AH$8*AI2204+AK2204)/($AH$8*AH2201+AJ2201+$AH$8*AH2204+AJ2204)))</f>
        <v>17.256601835564862</v>
      </c>
      <c r="AO2204" s="151">
        <f t="shared" ref="AO2204" si="7214">20*LOG(((($AH$8*AH2201+AJ2201-$AH$8*AH2204-AJ2204)^2+($AH$8*AI2201+AK2201-$AH$8*AI2204-AK2204)^2)/(($AH$8*AH2201+AJ2201+$AH$8*AH2204+AJ2204)^2+($AH$8*AI2201+AK2201+$AH$8*AI2204+AK2204)^2))^0.5)</f>
        <v>-39.477489154082662</v>
      </c>
      <c r="AP2204" s="149"/>
      <c r="AQ2204" s="44"/>
      <c r="AR2204" s="44"/>
      <c r="AS2204" s="44"/>
      <c r="AT2204" s="44"/>
    </row>
    <row r="2205" spans="2:46" ht="18.649999999999999" customHeight="1">
      <c r="AO2205" s="48"/>
    </row>
    <row r="2206" spans="2:46" ht="18.649999999999999" customHeight="1" thickBot="1">
      <c r="E2206" s="29" t="s">
        <v>9</v>
      </c>
      <c r="J2206" s="29" t="s">
        <v>10</v>
      </c>
      <c r="O2206" s="29" t="s">
        <v>11</v>
      </c>
      <c r="T2206" s="29" t="s">
        <v>12</v>
      </c>
      <c r="Y2206" s="29" t="s">
        <v>13</v>
      </c>
      <c r="AD2206" s="29" t="s">
        <v>12</v>
      </c>
      <c r="AI2206" s="29" t="s">
        <v>81</v>
      </c>
    </row>
    <row r="2207" spans="2:46" ht="18.649999999999999" customHeight="1" thickBot="1">
      <c r="B2207" s="28"/>
      <c r="D2207" s="227" t="s">
        <v>70</v>
      </c>
      <c r="E2207" s="228"/>
      <c r="F2207" s="229" t="s">
        <v>71</v>
      </c>
      <c r="G2207" s="230"/>
      <c r="H2207" s="203"/>
      <c r="I2207" s="231" t="s">
        <v>15</v>
      </c>
      <c r="J2207" s="232"/>
      <c r="K2207" s="233" t="s">
        <v>16</v>
      </c>
      <c r="L2207" s="234"/>
      <c r="M2207" s="30"/>
      <c r="N2207" s="231" t="s">
        <v>72</v>
      </c>
      <c r="O2207" s="232"/>
      <c r="P2207" s="233" t="s">
        <v>73</v>
      </c>
      <c r="Q2207" s="234"/>
      <c r="R2207" s="30"/>
      <c r="S2207" s="227" t="s">
        <v>74</v>
      </c>
      <c r="T2207" s="228"/>
      <c r="U2207" s="229" t="s">
        <v>75</v>
      </c>
      <c r="V2207" s="230"/>
      <c r="W2207" s="8"/>
      <c r="X2207" s="231" t="s">
        <v>76</v>
      </c>
      <c r="Y2207" s="232"/>
      <c r="Z2207" s="233" t="s">
        <v>77</v>
      </c>
      <c r="AA2207" s="234"/>
      <c r="AB2207" s="8"/>
      <c r="AC2207" s="231" t="s">
        <v>78</v>
      </c>
      <c r="AD2207" s="232"/>
      <c r="AE2207" s="233" t="s">
        <v>17</v>
      </c>
      <c r="AF2207" s="234"/>
      <c r="AG2207" s="8"/>
      <c r="AH2207" s="231" t="s">
        <v>79</v>
      </c>
      <c r="AI2207" s="232"/>
      <c r="AJ2207" s="233" t="s">
        <v>80</v>
      </c>
      <c r="AK2207" s="234"/>
      <c r="AL2207" s="8"/>
      <c r="AM2207" s="35" t="s">
        <v>82</v>
      </c>
      <c r="AO2207" s="147" t="s">
        <v>83</v>
      </c>
      <c r="AP2207" s="4"/>
      <c r="AQ2207" s="44"/>
      <c r="AR2207" s="44"/>
      <c r="AS2207" s="44"/>
      <c r="AT2207" s="44"/>
    </row>
    <row r="2208" spans="2:46" ht="18.649999999999999" customHeight="1" thickTop="1" thickBot="1">
      <c r="B2208" s="55">
        <v>6.32</v>
      </c>
      <c r="D2208" s="37">
        <v>1</v>
      </c>
      <c r="E2208" s="38">
        <v>0</v>
      </c>
      <c r="F2208" s="39">
        <v>0</v>
      </c>
      <c r="G2208" s="40">
        <f t="shared" ref="G2208" si="7215">-1/($E$8*$B2208)</f>
        <v>-0.10113607594936708</v>
      </c>
      <c r="I2208" s="37">
        <v>1</v>
      </c>
      <c r="J2208" s="41">
        <v>0</v>
      </c>
      <c r="K2208" s="39">
        <v>0</v>
      </c>
      <c r="L2208" s="40">
        <v>0</v>
      </c>
      <c r="N2208" s="37">
        <f t="shared" ref="N2208" si="7216">D2208*I2208+F2208*I2211-E2208*J2208-G2208*J2211</f>
        <v>0.98257693609580976</v>
      </c>
      <c r="O2208" s="41">
        <f t="shared" ref="O2208" si="7217">(D2208*J2208+E2208*I2208+F2208*J2211+G2208*I2211)</f>
        <v>0</v>
      </c>
      <c r="P2208" s="39">
        <f t="shared" ref="P2208" si="7218">D2208*K2208+F2208*K2211-E2208*L2208-G2208*L2211</f>
        <v>0</v>
      </c>
      <c r="Q2208" s="40">
        <f t="shared" ref="Q2208" si="7219">(D2208*L2208+E2208*K2208+F2208*L2211+G2208*K2211)</f>
        <v>-0.10113607594936708</v>
      </c>
      <c r="S2208" s="37">
        <v>1</v>
      </c>
      <c r="T2208" s="38">
        <v>0</v>
      </c>
      <c r="U2208" s="39">
        <v>0</v>
      </c>
      <c r="V2208" s="40">
        <f t="shared" ref="V2208" si="7220">-1/($T$8*$B2208)</f>
        <v>-0.19806645569620249</v>
      </c>
      <c r="X2208" s="37">
        <f t="shared" ref="X2208" si="7221">N2208*S2208+P2208*S2211-O2208*T2208-Q2208*T2211</f>
        <v>0.98257693609580976</v>
      </c>
      <c r="Y2208" s="41">
        <f t="shared" ref="Y2208" si="7222">(N2208*T2208+O2208*S2208+P2208*T2211+Q2208*S2211)</f>
        <v>0</v>
      </c>
      <c r="Z2208" s="39">
        <f t="shared" ref="Z2208" si="7223">N2208*U2208+P2208*U2211-O2208*V2208-Q2208*V2211</f>
        <v>0</v>
      </c>
      <c r="AA2208" s="40">
        <f t="shared" ref="AA2208" si="7224">(N2208*V2208+O2208*U2208+P2208*V2211+Q2208*U2211)</f>
        <v>-0.29575160713069815</v>
      </c>
      <c r="AB2208" s="8"/>
      <c r="AC2208" s="37">
        <v>1</v>
      </c>
      <c r="AD2208" s="38">
        <v>0</v>
      </c>
      <c r="AE2208" s="39">
        <v>0</v>
      </c>
      <c r="AF2208" s="40">
        <v>0</v>
      </c>
      <c r="AH2208" s="37">
        <f>X2208*AC2208+Z2208*AC2211-Y2208*AD2208-AA2208*AD2211</f>
        <v>0.94476799448485282</v>
      </c>
      <c r="AI2208" s="41">
        <f>(X2208*AD2208+Y2208*AC2208+Z2208*AD2211+AA2208*AC2211)</f>
        <v>0</v>
      </c>
      <c r="AJ2208" s="39">
        <f>X2208*AE2208+Z2208*AE2211-Y2208*AF2208-AA2208*AF2211</f>
        <v>0</v>
      </c>
      <c r="AK2208" s="40">
        <f>(X2208*AF2208+Y2208*AE2208+Z2208*AF2211+AA2208*AE2211)</f>
        <v>-0.29575160713069815</v>
      </c>
      <c r="AL2208" s="8"/>
      <c r="AM2208" s="43">
        <f t="shared" ref="AM2208" si="7225">20*LOG((2*$AH$8)/(($AH$8*AH2208+AJ2208+$AH$8*AH2211+AJ2211)^2+($AH$8*AI2208+AK2208+$AH$8*AI2211+AK2211)^2)^0.5)</f>
        <v>-4.8383063913724344E-4</v>
      </c>
      <c r="AO2208" s="148">
        <f t="shared" ref="AO2208" si="7226">((AH2208^2+AI2208^2)/(AH2211^2+AI2211^2))^0.5</f>
        <v>3.1944649597405776</v>
      </c>
      <c r="AP2208" s="4"/>
      <c r="AQ2208" s="44"/>
      <c r="AR2208" s="44"/>
      <c r="AS2208" s="44"/>
      <c r="AT2208" s="44"/>
    </row>
    <row r="2209" spans="2:46" ht="18.649999999999999" customHeight="1" thickBot="1">
      <c r="D2209" s="45"/>
      <c r="G2209" s="46"/>
      <c r="I2209" s="45"/>
      <c r="L2209" s="46"/>
      <c r="N2209" s="45"/>
      <c r="Q2209" s="46"/>
      <c r="S2209" s="45"/>
      <c r="V2209" s="46"/>
      <c r="X2209" s="45"/>
      <c r="AA2209" s="46"/>
      <c r="AC2209" s="45"/>
      <c r="AF2209" s="46"/>
      <c r="AH2209" s="45"/>
      <c r="AK2209" s="46"/>
      <c r="AO2209" s="149"/>
      <c r="AP2209" s="149"/>
      <c r="AQ2209" s="44"/>
      <c r="AR2209" s="44"/>
      <c r="AS2209" s="44"/>
      <c r="AT2209" s="44"/>
    </row>
    <row r="2210" spans="2:46" ht="18.649999999999999" customHeight="1" thickBot="1">
      <c r="D2210" s="227" t="s">
        <v>70</v>
      </c>
      <c r="E2210" s="228"/>
      <c r="F2210" s="229" t="s">
        <v>71</v>
      </c>
      <c r="G2210" s="230"/>
      <c r="H2210" s="203"/>
      <c r="I2210" s="231" t="s">
        <v>15</v>
      </c>
      <c r="J2210" s="232"/>
      <c r="K2210" s="233" t="s">
        <v>16</v>
      </c>
      <c r="L2210" s="234"/>
      <c r="M2210" s="30"/>
      <c r="N2210" s="231" t="s">
        <v>72</v>
      </c>
      <c r="O2210" s="232"/>
      <c r="P2210" s="233" t="s">
        <v>73</v>
      </c>
      <c r="Q2210" s="234"/>
      <c r="R2210" s="30"/>
      <c r="S2210" s="227" t="s">
        <v>74</v>
      </c>
      <c r="T2210" s="228"/>
      <c r="U2210" s="229" t="s">
        <v>75</v>
      </c>
      <c r="V2210" s="230"/>
      <c r="W2210" s="8"/>
      <c r="X2210" s="231" t="s">
        <v>76</v>
      </c>
      <c r="Y2210" s="232"/>
      <c r="Z2210" s="233" t="s">
        <v>77</v>
      </c>
      <c r="AA2210" s="234"/>
      <c r="AB2210" s="8"/>
      <c r="AC2210" s="231" t="s">
        <v>78</v>
      </c>
      <c r="AD2210" s="232"/>
      <c r="AE2210" s="233" t="s">
        <v>17</v>
      </c>
      <c r="AF2210" s="234"/>
      <c r="AG2210" s="8"/>
      <c r="AH2210" s="231" t="s">
        <v>79</v>
      </c>
      <c r="AI2210" s="232"/>
      <c r="AJ2210" s="233" t="s">
        <v>80</v>
      </c>
      <c r="AK2210" s="234"/>
      <c r="AL2210" s="8"/>
      <c r="AM2210" s="52" t="s">
        <v>84</v>
      </c>
      <c r="AO2210" s="150" t="s">
        <v>85</v>
      </c>
      <c r="AP2210" s="149"/>
      <c r="AQ2210" s="44"/>
      <c r="AR2210" s="44"/>
      <c r="AS2210" s="44"/>
      <c r="AT2210" s="44"/>
    </row>
    <row r="2211" spans="2:46" ht="18.649999999999999" customHeight="1" thickTop="1" thickBot="1">
      <c r="D2211" s="37">
        <v>0</v>
      </c>
      <c r="E2211" s="41">
        <v>0</v>
      </c>
      <c r="F2211" s="39">
        <v>1</v>
      </c>
      <c r="G2211" s="40">
        <v>0</v>
      </c>
      <c r="I2211" s="37">
        <v>0</v>
      </c>
      <c r="J2211" s="41">
        <f t="shared" ref="J2211" si="7227">IF(0=(1-$J$8*$K$8*$B2208^2),10^14,$B2208*$K$8/(1-$J$8*$K$8*$B2208^2))</f>
        <v>-0.17227348145198876</v>
      </c>
      <c r="K2211" s="39">
        <v>1</v>
      </c>
      <c r="L2211" s="40">
        <v>0</v>
      </c>
      <c r="N2211" s="37">
        <f t="shared" ref="N2211" si="7228">D2211*I2208+F2211*I2211-E2211*J2208-G2211*J2211</f>
        <v>0</v>
      </c>
      <c r="O2211" s="41">
        <f t="shared" ref="O2211" si="7229">(D2211*J2208+E2211*I2208+F2211*J2211+G2211*I2211)</f>
        <v>-0.17227348145198876</v>
      </c>
      <c r="P2211" s="39">
        <f t="shared" ref="P2211" si="7230">D2211*K2208+F2211*K2211-E2211*L2208-G2211*L2211</f>
        <v>1</v>
      </c>
      <c r="Q2211" s="40">
        <f t="shared" ref="Q2211" si="7231">(D2211*L2208+E2211*K2208+F2211*L2211+G2211*K2211)</f>
        <v>0</v>
      </c>
      <c r="S2211" s="37">
        <v>0</v>
      </c>
      <c r="T2211" s="41">
        <v>0</v>
      </c>
      <c r="U2211" s="39">
        <v>1</v>
      </c>
      <c r="V2211" s="40">
        <v>0</v>
      </c>
      <c r="X2211" s="37">
        <f t="shared" ref="X2211" si="7232">N2211*S2208+P2211*S2211-O2211*T2208-Q2211*T2211</f>
        <v>0</v>
      </c>
      <c r="Y2211" s="41">
        <f t="shared" ref="Y2211" si="7233">(N2211*T2208+O2211*S2208+P2211*T2211+Q2211*S2211)</f>
        <v>-0.17227348145198876</v>
      </c>
      <c r="Z2211" s="39">
        <f t="shared" ref="Z2211" si="7234">N2211*U2208+P2211*U2211-O2211*V2208-Q2211*V2211</f>
        <v>0.96587840211835907</v>
      </c>
      <c r="AA2211" s="40">
        <f t="shared" ref="AA2211" si="7235">(N2211*V2208+O2211*U2208+P2211*V2211+Q2211*U2211)</f>
        <v>0</v>
      </c>
      <c r="AB2211" s="8"/>
      <c r="AC2211" s="37">
        <v>0</v>
      </c>
      <c r="AD2211" s="40">
        <f>-1/($AD$8*$B2208)</f>
        <v>-0.12784018987341769</v>
      </c>
      <c r="AE2211" s="39">
        <v>1</v>
      </c>
      <c r="AF2211" s="40">
        <v>0</v>
      </c>
      <c r="AH2211" s="37">
        <f>X2211*AC2208+Z2211*AC2211-Y2211*AD2208-AA2211*AD2211</f>
        <v>0</v>
      </c>
      <c r="AI2211" s="41">
        <f>(X2211*AD2208+Y2211*AC2208+Z2211*AD2211+AA2211*AC2211)</f>
        <v>-0.29575155977343304</v>
      </c>
      <c r="AJ2211" s="39">
        <f>X2211*AE2208+Z2211*AE2211-Y2211*AF2208-AA2211*AF2211</f>
        <v>0.96587840211835907</v>
      </c>
      <c r="AK2211" s="40">
        <f>(X2211*AF2208+Y2211*AE2208+Z2211*AF2211+AA2211*AE2211)</f>
        <v>0</v>
      </c>
      <c r="AL2211" s="8"/>
      <c r="AM2211" s="54">
        <f t="shared" ref="AM2211" si="7236">(180/PI())*ATAN(-1*(($AH2199*AI2208+AK2208+$AH$8*AI2211+AK2211)/($AH$8*AH2208+AJ2208+$AH$8*AH2211+AJ2211)))</f>
        <v>17.201622990368271</v>
      </c>
      <c r="AO2211" s="151">
        <f t="shared" ref="AO2211" si="7237">20*LOG(((($AH$8*AH2208+AJ2208-$AH$8*AH2211-AJ2211)^2+($AH$8*AI2208+AK2208-$AH$8*AI2211-AK2211)^2)/(($AH$8*AH2208+AJ2208+$AH$8*AH2211+AJ2211)^2+($AH$8*AI2208+AK2208+$AH$8*AI2211+AK2211)^2))^0.5)</f>
        <v>-39.531151355078528</v>
      </c>
      <c r="AP2211" s="149"/>
      <c r="AQ2211" s="44"/>
      <c r="AR2211" s="44"/>
      <c r="AS2211" s="44"/>
      <c r="AT2211" s="44"/>
    </row>
    <row r="2212" spans="2:46" ht="18.649999999999999" customHeight="1">
      <c r="AO2212" s="48"/>
    </row>
    <row r="2213" spans="2:46" ht="18.649999999999999" customHeight="1" thickBot="1">
      <c r="E2213" s="29" t="s">
        <v>9</v>
      </c>
      <c r="J2213" s="29" t="s">
        <v>10</v>
      </c>
      <c r="O2213" s="29" t="s">
        <v>11</v>
      </c>
      <c r="T2213" s="29" t="s">
        <v>12</v>
      </c>
      <c r="Y2213" s="29" t="s">
        <v>13</v>
      </c>
      <c r="AD2213" s="29" t="s">
        <v>12</v>
      </c>
      <c r="AI2213" s="29" t="s">
        <v>81</v>
      </c>
    </row>
    <row r="2214" spans="2:46" ht="18.649999999999999" customHeight="1" thickBot="1">
      <c r="B2214" s="28"/>
      <c r="D2214" s="227" t="s">
        <v>70</v>
      </c>
      <c r="E2214" s="228"/>
      <c r="F2214" s="229" t="s">
        <v>71</v>
      </c>
      <c r="G2214" s="230"/>
      <c r="H2214" s="203"/>
      <c r="I2214" s="231" t="s">
        <v>15</v>
      </c>
      <c r="J2214" s="232"/>
      <c r="K2214" s="233" t="s">
        <v>16</v>
      </c>
      <c r="L2214" s="234"/>
      <c r="M2214" s="30"/>
      <c r="N2214" s="231" t="s">
        <v>72</v>
      </c>
      <c r="O2214" s="232"/>
      <c r="P2214" s="233" t="s">
        <v>73</v>
      </c>
      <c r="Q2214" s="234"/>
      <c r="R2214" s="30"/>
      <c r="S2214" s="227" t="s">
        <v>74</v>
      </c>
      <c r="T2214" s="228"/>
      <c r="U2214" s="229" t="s">
        <v>75</v>
      </c>
      <c r="V2214" s="230"/>
      <c r="W2214" s="8"/>
      <c r="X2214" s="231" t="s">
        <v>76</v>
      </c>
      <c r="Y2214" s="232"/>
      <c r="Z2214" s="233" t="s">
        <v>77</v>
      </c>
      <c r="AA2214" s="234"/>
      <c r="AB2214" s="8"/>
      <c r="AC2214" s="231" t="s">
        <v>78</v>
      </c>
      <c r="AD2214" s="232"/>
      <c r="AE2214" s="233" t="s">
        <v>17</v>
      </c>
      <c r="AF2214" s="234"/>
      <c r="AG2214" s="8"/>
      <c r="AH2214" s="231" t="s">
        <v>79</v>
      </c>
      <c r="AI2214" s="232"/>
      <c r="AJ2214" s="233" t="s">
        <v>80</v>
      </c>
      <c r="AK2214" s="234"/>
      <c r="AL2214" s="8"/>
      <c r="AM2214" s="35" t="s">
        <v>82</v>
      </c>
      <c r="AO2214" s="147" t="s">
        <v>83</v>
      </c>
      <c r="AP2214" s="4"/>
      <c r="AQ2214" s="44"/>
      <c r="AR2214" s="44"/>
      <c r="AS2214" s="44"/>
      <c r="AT2214" s="44"/>
    </row>
    <row r="2215" spans="2:46" ht="18.649999999999999" customHeight="1" thickTop="1" thickBot="1">
      <c r="B2215" s="55">
        <v>6.34</v>
      </c>
      <c r="D2215" s="37">
        <v>1</v>
      </c>
      <c r="E2215" s="38">
        <v>0</v>
      </c>
      <c r="F2215" s="39">
        <v>0</v>
      </c>
      <c r="G2215" s="40">
        <f t="shared" ref="G2215" si="7238">-1/($E$8*$B2215)</f>
        <v>-0.10081703470031546</v>
      </c>
      <c r="I2215" s="37">
        <v>1</v>
      </c>
      <c r="J2215" s="41">
        <v>0</v>
      </c>
      <c r="K2215" s="39">
        <v>0</v>
      </c>
      <c r="L2215" s="40">
        <v>0</v>
      </c>
      <c r="N2215" s="37">
        <f t="shared" ref="N2215" si="7239">D2215*I2215+F2215*I2218-E2215*J2215-G2215*J2218</f>
        <v>0.98268726726271749</v>
      </c>
      <c r="O2215" s="41">
        <f t="shared" ref="O2215" si="7240">(D2215*J2215+E2215*I2215+F2215*J2218+G2215*I2218)</f>
        <v>0</v>
      </c>
      <c r="P2215" s="39">
        <f t="shared" ref="P2215" si="7241">D2215*K2215+F2215*K2218-E2215*L2215-G2215*L2218</f>
        <v>0</v>
      </c>
      <c r="Q2215" s="40">
        <f t="shared" ref="Q2215" si="7242">(D2215*L2215+E2215*K2215+F2215*L2218+G2215*K2218)</f>
        <v>-0.10081703470031546</v>
      </c>
      <c r="S2215" s="37">
        <v>1</v>
      </c>
      <c r="T2215" s="38">
        <v>0</v>
      </c>
      <c r="U2215" s="39">
        <v>0</v>
      </c>
      <c r="V2215" s="40">
        <f t="shared" ref="V2215" si="7243">-1/($T$8*$B2215)</f>
        <v>-0.19744164037854889</v>
      </c>
      <c r="X2215" s="37">
        <f t="shared" ref="X2215" si="7244">N2215*S2215+P2215*S2218-O2215*T2215-Q2215*T2218</f>
        <v>0.98268726726271749</v>
      </c>
      <c r="Y2215" s="41">
        <f t="shared" ref="Y2215" si="7245">(N2215*T2215+O2215*S2215+P2215*T2218+Q2215*S2218)</f>
        <v>0</v>
      </c>
      <c r="Z2215" s="39">
        <f t="shared" ref="Z2215" si="7246">N2215*U2215+P2215*U2218-O2215*V2215-Q2215*V2218</f>
        <v>0</v>
      </c>
      <c r="AA2215" s="40">
        <f t="shared" ref="AA2215" si="7247">(N2215*V2215+O2215*U2215+P2215*V2218+Q2215*U2218)</f>
        <v>-0.29484042072777988</v>
      </c>
      <c r="AB2215" s="8"/>
      <c r="AC2215" s="37">
        <v>1</v>
      </c>
      <c r="AD2215" s="38">
        <v>0</v>
      </c>
      <c r="AE2215" s="39">
        <v>0</v>
      </c>
      <c r="AF2215" s="40">
        <v>0</v>
      </c>
      <c r="AH2215" s="37">
        <f>X2215*AC2215+Z2215*AC2218-Y2215*AD2215-AA2215*AD2218</f>
        <v>0.94511371553921442</v>
      </c>
      <c r="AI2215" s="41">
        <f>(X2215*AD2215+Y2215*AC2215+Z2215*AD2218+AA2215*AC2218)</f>
        <v>0</v>
      </c>
      <c r="AJ2215" s="39">
        <f>X2215*AE2215+Z2215*AE2218-Y2215*AF2215-AA2215*AF2218</f>
        <v>0</v>
      </c>
      <c r="AK2215" s="40">
        <f>(X2215*AF2215+Y2215*AE2215+Z2215*AF2218+AA2215*AE2218)</f>
        <v>-0.29484042072777988</v>
      </c>
      <c r="AL2215" s="8"/>
      <c r="AM2215" s="43">
        <f t="shared" ref="AM2215" si="7248">20*LOG((2*$AH$8)/(($AH$8*AH2215+AJ2215+$AH$8*AH2218+AJ2218)^2+($AH$8*AI2215+AK2215+$AH$8*AI2218+AK2218)^2)^0.5)</f>
        <v>-4.7790644905901301E-4</v>
      </c>
      <c r="AO2215" s="148">
        <f t="shared" ref="AO2215" si="7249">((AH2215^2+AI2215^2)/(AH2218^2+AI2218^2))^0.5</f>
        <v>3.2055098265473436</v>
      </c>
      <c r="AP2215" s="4"/>
      <c r="AQ2215" s="44"/>
      <c r="AR2215" s="44"/>
      <c r="AS2215" s="44"/>
      <c r="AT2215" s="44"/>
    </row>
    <row r="2216" spans="2:46" ht="18.649999999999999" customHeight="1" thickBot="1">
      <c r="D2216" s="45"/>
      <c r="G2216" s="46"/>
      <c r="I2216" s="45"/>
      <c r="L2216" s="46"/>
      <c r="N2216" s="45"/>
      <c r="Q2216" s="46"/>
      <c r="S2216" s="45"/>
      <c r="V2216" s="46"/>
      <c r="X2216" s="45"/>
      <c r="AA2216" s="46"/>
      <c r="AC2216" s="45"/>
      <c r="AF2216" s="46"/>
      <c r="AH2216" s="45"/>
      <c r="AK2216" s="46"/>
      <c r="AO2216" s="149"/>
      <c r="AP2216" s="149"/>
      <c r="AQ2216" s="44"/>
      <c r="AR2216" s="44"/>
      <c r="AS2216" s="44"/>
      <c r="AT2216" s="44"/>
    </row>
    <row r="2217" spans="2:46" ht="18.649999999999999" customHeight="1" thickBot="1">
      <c r="D2217" s="227" t="s">
        <v>70</v>
      </c>
      <c r="E2217" s="228"/>
      <c r="F2217" s="229" t="s">
        <v>71</v>
      </c>
      <c r="G2217" s="230"/>
      <c r="H2217" s="203"/>
      <c r="I2217" s="231" t="s">
        <v>15</v>
      </c>
      <c r="J2217" s="232"/>
      <c r="K2217" s="233" t="s">
        <v>16</v>
      </c>
      <c r="L2217" s="234"/>
      <c r="M2217" s="30"/>
      <c r="N2217" s="231" t="s">
        <v>72</v>
      </c>
      <c r="O2217" s="232"/>
      <c r="P2217" s="233" t="s">
        <v>73</v>
      </c>
      <c r="Q2217" s="234"/>
      <c r="R2217" s="30"/>
      <c r="S2217" s="227" t="s">
        <v>74</v>
      </c>
      <c r="T2217" s="228"/>
      <c r="U2217" s="229" t="s">
        <v>75</v>
      </c>
      <c r="V2217" s="230"/>
      <c r="W2217" s="8"/>
      <c r="X2217" s="231" t="s">
        <v>76</v>
      </c>
      <c r="Y2217" s="232"/>
      <c r="Z2217" s="233" t="s">
        <v>77</v>
      </c>
      <c r="AA2217" s="234"/>
      <c r="AB2217" s="8"/>
      <c r="AC2217" s="231" t="s">
        <v>78</v>
      </c>
      <c r="AD2217" s="232"/>
      <c r="AE2217" s="233" t="s">
        <v>17</v>
      </c>
      <c r="AF2217" s="234"/>
      <c r="AG2217" s="8"/>
      <c r="AH2217" s="231" t="s">
        <v>79</v>
      </c>
      <c r="AI2217" s="232"/>
      <c r="AJ2217" s="233" t="s">
        <v>80</v>
      </c>
      <c r="AK2217" s="234"/>
      <c r="AL2217" s="8"/>
      <c r="AM2217" s="52" t="s">
        <v>84</v>
      </c>
      <c r="AO2217" s="150" t="s">
        <v>85</v>
      </c>
      <c r="AP2217" s="149"/>
      <c r="AQ2217" s="44"/>
      <c r="AR2217" s="44"/>
      <c r="AS2217" s="44"/>
      <c r="AT2217" s="44"/>
    </row>
    <row r="2218" spans="2:46" ht="18.649999999999999" customHeight="1" thickTop="1" thickBot="1">
      <c r="D2218" s="37">
        <v>0</v>
      </c>
      <c r="E2218" s="41">
        <v>0</v>
      </c>
      <c r="F2218" s="39">
        <v>1</v>
      </c>
      <c r="G2218" s="40">
        <v>0</v>
      </c>
      <c r="I2218" s="37">
        <v>0</v>
      </c>
      <c r="J2218" s="41">
        <f t="shared" ref="J2218" si="7250">IF(0=(1-$J$8*$K$8*$B2215^2),10^14,$B2215*$K$8/(1-$J$8*$K$8*$B2215^2))</f>
        <v>-0.17172428041298396</v>
      </c>
      <c r="K2218" s="39">
        <v>1</v>
      </c>
      <c r="L2218" s="40">
        <v>0</v>
      </c>
      <c r="N2218" s="37">
        <f t="shared" ref="N2218" si="7251">D2218*I2215+F2218*I2218-E2218*J2215-G2218*J2218</f>
        <v>0</v>
      </c>
      <c r="O2218" s="41">
        <f t="shared" ref="O2218" si="7252">(D2218*J2215+E2218*I2215+F2218*J2218+G2218*I2218)</f>
        <v>-0.17172428041298396</v>
      </c>
      <c r="P2218" s="39">
        <f t="shared" ref="P2218" si="7253">D2218*K2215+F2218*K2218-E2218*L2215-G2218*L2218</f>
        <v>1</v>
      </c>
      <c r="Q2218" s="40">
        <f t="shared" ref="Q2218" si="7254">(D2218*L2215+E2218*K2215+F2218*L2218+G2218*K2218)</f>
        <v>0</v>
      </c>
      <c r="S2218" s="37">
        <v>0</v>
      </c>
      <c r="T2218" s="41">
        <v>0</v>
      </c>
      <c r="U2218" s="39">
        <v>1</v>
      </c>
      <c r="V2218" s="40">
        <v>0</v>
      </c>
      <c r="X2218" s="37">
        <f t="shared" ref="X2218" si="7255">N2218*S2215+P2218*S2218-O2218*T2215-Q2218*T2218</f>
        <v>0</v>
      </c>
      <c r="Y2218" s="41">
        <f t="shared" ref="Y2218" si="7256">(N2218*T2215+O2218*S2215+P2218*T2218+Q2218*S2218)</f>
        <v>-0.17172428041298396</v>
      </c>
      <c r="Z2218" s="39">
        <f t="shared" ref="Z2218" si="7257">N2218*U2215+P2218*U2218-O2218*V2215-Q2218*V2218</f>
        <v>0.96609447638243451</v>
      </c>
      <c r="AA2218" s="40">
        <f t="shared" ref="AA2218" si="7258">(N2218*V2215+O2218*U2215+P2218*V2218+Q2218*U2218)</f>
        <v>0</v>
      </c>
      <c r="AB2218" s="8"/>
      <c r="AC2218" s="37">
        <v>0</v>
      </c>
      <c r="AD2218" s="40">
        <f>-1/($AD$8*$B2215)</f>
        <v>-0.12743690851735015</v>
      </c>
      <c r="AE2218" s="39">
        <v>1</v>
      </c>
      <c r="AF2218" s="40">
        <v>0</v>
      </c>
      <c r="AH2218" s="37">
        <f>X2218*AC2215+Z2218*AC2218-Y2218*AD2215-AA2218*AD2218</f>
        <v>0</v>
      </c>
      <c r="AI2218" s="41">
        <f>(X2218*AD2215+Y2218*AC2215+Z2218*AD2218+AA2218*AC2218)</f>
        <v>-0.29484037381884953</v>
      </c>
      <c r="AJ2218" s="39">
        <f>X2218*AE2215+Z2218*AE2218-Y2218*AF2215-AA2218*AF2218</f>
        <v>0.96609447638243451</v>
      </c>
      <c r="AK2218" s="40">
        <f>(X2218*AF2215+Y2218*AE2215+Z2218*AF2218+AA2218*AE2218)</f>
        <v>0</v>
      </c>
      <c r="AL2218" s="8"/>
      <c r="AM2218" s="54">
        <f t="shared" ref="AM2218" si="7259">(180/PI())*ATAN(-1*(($AH2206*AI2215+AK2215+$AH$8*AI2218+AK2218)/($AH$8*AH2215+AJ2215+$AH$8*AH2218+AJ2218)))</f>
        <v>17.14699445595566</v>
      </c>
      <c r="AO2218" s="151">
        <f t="shared" ref="AO2218" si="7260">20*LOG(((($AH$8*AH2215+AJ2215-$AH$8*AH2218-AJ2218)^2+($AH$8*AI2215+AK2215-$AH$8*AI2218-AK2218)^2)/(($AH$8*AH2215+AJ2215+$AH$8*AH2218+AJ2218)^2+($AH$8*AI2215+AK2215+$AH$8*AI2218+AK2218)^2))^0.5)</f>
        <v>-39.584653153022657</v>
      </c>
      <c r="AP2218" s="149"/>
      <c r="AQ2218" s="44"/>
      <c r="AR2218" s="44"/>
      <c r="AS2218" s="44"/>
      <c r="AT2218" s="44"/>
    </row>
    <row r="2219" spans="2:46" ht="18.649999999999999" customHeight="1">
      <c r="AO2219" s="48"/>
    </row>
    <row r="2220" spans="2:46" ht="18.649999999999999" customHeight="1" thickBot="1">
      <c r="E2220" s="29" t="s">
        <v>9</v>
      </c>
      <c r="J2220" s="29" t="s">
        <v>10</v>
      </c>
      <c r="O2220" s="29" t="s">
        <v>11</v>
      </c>
      <c r="T2220" s="29" t="s">
        <v>12</v>
      </c>
      <c r="Y2220" s="29" t="s">
        <v>13</v>
      </c>
      <c r="AD2220" s="29" t="s">
        <v>12</v>
      </c>
      <c r="AI2220" s="29" t="s">
        <v>81</v>
      </c>
    </row>
    <row r="2221" spans="2:46" ht="18.649999999999999" customHeight="1" thickBot="1">
      <c r="B2221" s="28"/>
      <c r="D2221" s="227" t="s">
        <v>70</v>
      </c>
      <c r="E2221" s="228"/>
      <c r="F2221" s="229" t="s">
        <v>71</v>
      </c>
      <c r="G2221" s="230"/>
      <c r="H2221" s="203"/>
      <c r="I2221" s="231" t="s">
        <v>15</v>
      </c>
      <c r="J2221" s="232"/>
      <c r="K2221" s="233" t="s">
        <v>16</v>
      </c>
      <c r="L2221" s="234"/>
      <c r="M2221" s="30"/>
      <c r="N2221" s="231" t="s">
        <v>72</v>
      </c>
      <c r="O2221" s="232"/>
      <c r="P2221" s="233" t="s">
        <v>73</v>
      </c>
      <c r="Q2221" s="234"/>
      <c r="R2221" s="30"/>
      <c r="S2221" s="227" t="s">
        <v>74</v>
      </c>
      <c r="T2221" s="228"/>
      <c r="U2221" s="229" t="s">
        <v>75</v>
      </c>
      <c r="V2221" s="230"/>
      <c r="W2221" s="8"/>
      <c r="X2221" s="231" t="s">
        <v>76</v>
      </c>
      <c r="Y2221" s="232"/>
      <c r="Z2221" s="233" t="s">
        <v>77</v>
      </c>
      <c r="AA2221" s="234"/>
      <c r="AB2221" s="8"/>
      <c r="AC2221" s="231" t="s">
        <v>78</v>
      </c>
      <c r="AD2221" s="232"/>
      <c r="AE2221" s="233" t="s">
        <v>17</v>
      </c>
      <c r="AF2221" s="234"/>
      <c r="AG2221" s="8"/>
      <c r="AH2221" s="231" t="s">
        <v>79</v>
      </c>
      <c r="AI2221" s="232"/>
      <c r="AJ2221" s="233" t="s">
        <v>80</v>
      </c>
      <c r="AK2221" s="234"/>
      <c r="AL2221" s="8"/>
      <c r="AM2221" s="35" t="s">
        <v>82</v>
      </c>
      <c r="AO2221" s="147" t="s">
        <v>83</v>
      </c>
      <c r="AP2221" s="4"/>
      <c r="AQ2221" s="44"/>
      <c r="AR2221" s="44"/>
      <c r="AS2221" s="44"/>
      <c r="AT2221" s="44"/>
    </row>
    <row r="2222" spans="2:46" ht="18.649999999999999" customHeight="1" thickTop="1" thickBot="1">
      <c r="B2222" s="55">
        <v>6.36</v>
      </c>
      <c r="D2222" s="37">
        <v>1</v>
      </c>
      <c r="E2222" s="38">
        <v>0</v>
      </c>
      <c r="F2222" s="39">
        <v>0</v>
      </c>
      <c r="G2222" s="40">
        <f t="shared" ref="G2222" si="7261">-1/($E$8*$B2222)</f>
        <v>-0.10049999999999999</v>
      </c>
      <c r="I2222" s="37">
        <v>1</v>
      </c>
      <c r="J2222" s="41">
        <v>0</v>
      </c>
      <c r="K2222" s="39">
        <v>0</v>
      </c>
      <c r="L2222" s="40">
        <v>0</v>
      </c>
      <c r="N2222" s="37">
        <f t="shared" ref="N2222" si="7262">D2222*I2222+F2222*I2225-E2222*J2222-G2222*J2225</f>
        <v>0.98279655192091686</v>
      </c>
      <c r="O2222" s="41">
        <f t="shared" ref="O2222" si="7263">(D2222*J2222+E2222*I2222+F2222*J2225+G2222*I2225)</f>
        <v>0</v>
      </c>
      <c r="P2222" s="39">
        <f t="shared" ref="P2222" si="7264">D2222*K2222+F2222*K2225-E2222*L2222-G2222*L2225</f>
        <v>0</v>
      </c>
      <c r="Q2222" s="40">
        <f t="shared" ref="Q2222" si="7265">(D2222*L2222+E2222*K2222+F2222*L2225+G2222*K2225)</f>
        <v>-0.10049999999999999</v>
      </c>
      <c r="S2222" s="37">
        <v>1</v>
      </c>
      <c r="T2222" s="38">
        <v>0</v>
      </c>
      <c r="U2222" s="39">
        <v>0</v>
      </c>
      <c r="V2222" s="40">
        <f t="shared" ref="V2222" si="7266">-1/($T$8*$B2222)</f>
        <v>-0.1968207547169811</v>
      </c>
      <c r="X2222" s="37">
        <f t="shared" ref="X2222" si="7267">N2222*S2222+P2222*S2225-O2222*T2222-Q2222*T2225</f>
        <v>0.98279655192091686</v>
      </c>
      <c r="Y2222" s="41">
        <f t="shared" ref="Y2222" si="7268">(N2222*T2222+O2222*S2222+P2222*T2225+Q2222*S2225)</f>
        <v>0</v>
      </c>
      <c r="Z2222" s="39">
        <f t="shared" ref="Z2222" si="7269">N2222*U2222+P2222*U2225-O2222*V2222-Q2222*V2225</f>
        <v>0</v>
      </c>
      <c r="AA2222" s="40">
        <f t="shared" ref="AA2222" si="7270">(N2222*V2222+O2222*U2222+P2222*V2225+Q2222*U2225)</f>
        <v>-0.29393475908232153</v>
      </c>
      <c r="AB2222" s="8"/>
      <c r="AC2222" s="37">
        <v>1</v>
      </c>
      <c r="AD2222" s="38">
        <v>0</v>
      </c>
      <c r="AE2222" s="39">
        <v>0</v>
      </c>
      <c r="AF2222" s="40">
        <v>0</v>
      </c>
      <c r="AH2222" s="37">
        <f>X2222*AC2222+Z2222*AC2225-Y2222*AD2222-AA2222*AD2225</f>
        <v>0.94545620780133166</v>
      </c>
      <c r="AI2222" s="41">
        <f>(X2222*AD2222+Y2222*AC2222+Z2222*AD2225+AA2222*AC2225)</f>
        <v>0</v>
      </c>
      <c r="AJ2222" s="39">
        <f>X2222*AE2222+Z2222*AE2225-Y2222*AF2222-AA2222*AF2225</f>
        <v>0</v>
      </c>
      <c r="AK2222" s="40">
        <f>(X2222*AF2222+Y2222*AE2222+Z2222*AF2225+AA2222*AE2225)</f>
        <v>-0.29393475908232153</v>
      </c>
      <c r="AL2222" s="8"/>
      <c r="AM2222" s="43">
        <f t="shared" ref="AM2222" si="7271">20*LOG((2*$AH$8)/(($AH$8*AH2222+AJ2222+$AH$8*AH2225+AJ2225)^2+($AH$8*AI2222+AK2222+$AH$8*AI2225+AK2225)^2)^0.5)</f>
        <v>-4.7207213697349703E-4</v>
      </c>
      <c r="AO2222" s="148">
        <f t="shared" ref="AO2222" si="7272">((AH2222^2+AI2222^2)/(AH2225^2+AI2225^2))^0.5</f>
        <v>3.2165517280574858</v>
      </c>
      <c r="AP2222" s="4"/>
      <c r="AQ2222" s="44"/>
      <c r="AR2222" s="44"/>
      <c r="AS2222" s="44"/>
      <c r="AT2222" s="44"/>
    </row>
    <row r="2223" spans="2:46" ht="18.649999999999999" customHeight="1" thickBot="1">
      <c r="D2223" s="45"/>
      <c r="G2223" s="46"/>
      <c r="I2223" s="45"/>
      <c r="L2223" s="46"/>
      <c r="N2223" s="45"/>
      <c r="Q2223" s="46"/>
      <c r="S2223" s="45"/>
      <c r="V2223" s="46"/>
      <c r="X2223" s="45"/>
      <c r="AA2223" s="46"/>
      <c r="AC2223" s="45"/>
      <c r="AF2223" s="46"/>
      <c r="AH2223" s="45"/>
      <c r="AK2223" s="46"/>
      <c r="AO2223" s="149"/>
      <c r="AP2223" s="149"/>
      <c r="AQ2223" s="44"/>
      <c r="AR2223" s="44"/>
      <c r="AS2223" s="44"/>
      <c r="AT2223" s="44"/>
    </row>
    <row r="2224" spans="2:46" ht="18.649999999999999" customHeight="1" thickBot="1">
      <c r="D2224" s="227" t="s">
        <v>70</v>
      </c>
      <c r="E2224" s="228"/>
      <c r="F2224" s="229" t="s">
        <v>71</v>
      </c>
      <c r="G2224" s="230"/>
      <c r="H2224" s="203"/>
      <c r="I2224" s="231" t="s">
        <v>15</v>
      </c>
      <c r="J2224" s="232"/>
      <c r="K2224" s="233" t="s">
        <v>16</v>
      </c>
      <c r="L2224" s="234"/>
      <c r="M2224" s="30"/>
      <c r="N2224" s="231" t="s">
        <v>72</v>
      </c>
      <c r="O2224" s="232"/>
      <c r="P2224" s="233" t="s">
        <v>73</v>
      </c>
      <c r="Q2224" s="234"/>
      <c r="R2224" s="30"/>
      <c r="S2224" s="227" t="s">
        <v>74</v>
      </c>
      <c r="T2224" s="228"/>
      <c r="U2224" s="229" t="s">
        <v>75</v>
      </c>
      <c r="V2224" s="230"/>
      <c r="W2224" s="8"/>
      <c r="X2224" s="231" t="s">
        <v>76</v>
      </c>
      <c r="Y2224" s="232"/>
      <c r="Z2224" s="233" t="s">
        <v>77</v>
      </c>
      <c r="AA2224" s="234"/>
      <c r="AB2224" s="8"/>
      <c r="AC2224" s="231" t="s">
        <v>78</v>
      </c>
      <c r="AD2224" s="232"/>
      <c r="AE2224" s="233" t="s">
        <v>17</v>
      </c>
      <c r="AF2224" s="234"/>
      <c r="AG2224" s="8"/>
      <c r="AH2224" s="231" t="s">
        <v>79</v>
      </c>
      <c r="AI2224" s="232"/>
      <c r="AJ2224" s="233" t="s">
        <v>80</v>
      </c>
      <c r="AK2224" s="234"/>
      <c r="AL2224" s="8"/>
      <c r="AM2224" s="52" t="s">
        <v>84</v>
      </c>
      <c r="AO2224" s="150" t="s">
        <v>85</v>
      </c>
      <c r="AP2224" s="149"/>
      <c r="AQ2224" s="44"/>
      <c r="AR2224" s="44"/>
      <c r="AS2224" s="44"/>
      <c r="AT2224" s="44"/>
    </row>
    <row r="2225" spans="2:46" ht="18.649999999999999" customHeight="1" thickTop="1" thickBot="1">
      <c r="D2225" s="37">
        <v>0</v>
      </c>
      <c r="E2225" s="41">
        <v>0</v>
      </c>
      <c r="F2225" s="39">
        <v>1</v>
      </c>
      <c r="G2225" s="40">
        <v>0</v>
      </c>
      <c r="I2225" s="37">
        <v>0</v>
      </c>
      <c r="J2225" s="41">
        <f t="shared" ref="J2225" si="7273">IF(0=(1-$J$8*$K$8*$B2222^2),10^14,$B2222*$K$8/(1-$J$8*$K$8*$B2222^2))</f>
        <v>-0.17117858785157397</v>
      </c>
      <c r="K2225" s="39">
        <v>1</v>
      </c>
      <c r="L2225" s="40">
        <v>0</v>
      </c>
      <c r="N2225" s="37">
        <f t="shared" ref="N2225" si="7274">D2225*I2222+F2225*I2225-E2225*J2222-G2225*J2225</f>
        <v>0</v>
      </c>
      <c r="O2225" s="41">
        <f t="shared" ref="O2225" si="7275">(D2225*J2222+E2225*I2222+F2225*J2225+G2225*I2225)</f>
        <v>-0.17117858785157397</v>
      </c>
      <c r="P2225" s="39">
        <f t="shared" ref="P2225" si="7276">D2225*K2222+F2225*K2225-E2225*L2222-G2225*L2225</f>
        <v>1</v>
      </c>
      <c r="Q2225" s="40">
        <f t="shared" ref="Q2225" si="7277">(D2225*L2222+E2225*K2222+F2225*L2225+G2225*K2225)</f>
        <v>0</v>
      </c>
      <c r="S2225" s="37">
        <v>0</v>
      </c>
      <c r="T2225" s="41">
        <v>0</v>
      </c>
      <c r="U2225" s="39">
        <v>1</v>
      </c>
      <c r="V2225" s="40">
        <v>0</v>
      </c>
      <c r="X2225" s="37">
        <f t="shared" ref="X2225" si="7278">N2225*S2222+P2225*S2225-O2225*T2222-Q2225*T2225</f>
        <v>0</v>
      </c>
      <c r="Y2225" s="41">
        <f t="shared" ref="Y2225" si="7279">(N2225*T2222+O2225*S2222+P2225*T2225+Q2225*S2225)</f>
        <v>-0.17117858785157397</v>
      </c>
      <c r="Z2225" s="39">
        <f t="shared" ref="Z2225" si="7280">N2225*U2222+P2225*U2225-O2225*V2222-Q2225*V2225</f>
        <v>0.9663085011476662</v>
      </c>
      <c r="AA2225" s="40">
        <f t="shared" ref="AA2225" si="7281">(N2225*V2222+O2225*U2222+P2225*V2225+Q2225*U2225)</f>
        <v>0</v>
      </c>
      <c r="AB2225" s="8"/>
      <c r="AC2225" s="37">
        <v>0</v>
      </c>
      <c r="AD2225" s="40">
        <f>-1/($AD$8*$B2222)</f>
        <v>-0.12703616352201255</v>
      </c>
      <c r="AE2225" s="39">
        <v>1</v>
      </c>
      <c r="AF2225" s="40">
        <v>0</v>
      </c>
      <c r="AH2225" s="37">
        <f>X2225*AC2222+Z2225*AC2225-Y2225*AD2222-AA2225*AD2225</f>
        <v>0</v>
      </c>
      <c r="AI2225" s="41">
        <f>(X2225*AD2222+Y2225*AC2222+Z2225*AD2225+AA2225*AC2225)</f>
        <v>-0.29393471261607973</v>
      </c>
      <c r="AJ2225" s="39">
        <f>X2225*AE2222+Z2225*AE2225-Y2225*AF2222-AA2225*AF2225</f>
        <v>0.9663085011476662</v>
      </c>
      <c r="AK2225" s="40">
        <f>(X2225*AF2222+Y2225*AE2222+Z2225*AF2225+AA2225*AE2225)</f>
        <v>0</v>
      </c>
      <c r="AL2225" s="8"/>
      <c r="AM2225" s="54">
        <f t="shared" ref="AM2225" si="7282">(180/PI())*ATAN(-1*(($AH2213*AI2222+AK2222+$AH$8*AI2225+AK2225)/($AH$8*AH2222+AJ2222+$AH$8*AH2225+AJ2225)))</f>
        <v>17.092712884982451</v>
      </c>
      <c r="AO2225" s="151">
        <f t="shared" ref="AO2225" si="7283">20*LOG(((($AH$8*AH2222+AJ2222-$AH$8*AH2225-AJ2225)^2+($AH$8*AI2222+AK2222-$AH$8*AI2225-AK2225)^2)/(($AH$8*AH2222+AJ2222+$AH$8*AH2225+AJ2225)^2+($AH$8*AI2222+AK2222+$AH$8*AI2225+AK2225)^2))^0.5)</f>
        <v>-39.637995467893468</v>
      </c>
      <c r="AP2225" s="149"/>
      <c r="AQ2225" s="44"/>
      <c r="AR2225" s="44"/>
      <c r="AS2225" s="44"/>
      <c r="AT2225" s="44"/>
    </row>
    <row r="2226" spans="2:46" ht="18.649999999999999" customHeight="1">
      <c r="AO2226" s="48"/>
    </row>
    <row r="2227" spans="2:46" ht="18.649999999999999" customHeight="1" thickBot="1">
      <c r="E2227" s="29" t="s">
        <v>9</v>
      </c>
      <c r="J2227" s="29" t="s">
        <v>10</v>
      </c>
      <c r="O2227" s="29" t="s">
        <v>11</v>
      </c>
      <c r="T2227" s="29" t="s">
        <v>12</v>
      </c>
      <c r="Y2227" s="29" t="s">
        <v>13</v>
      </c>
      <c r="AD2227" s="29" t="s">
        <v>12</v>
      </c>
      <c r="AI2227" s="29" t="s">
        <v>81</v>
      </c>
    </row>
    <row r="2228" spans="2:46" ht="18.649999999999999" customHeight="1" thickBot="1">
      <c r="B2228" s="28"/>
      <c r="D2228" s="227" t="s">
        <v>70</v>
      </c>
      <c r="E2228" s="228"/>
      <c r="F2228" s="229" t="s">
        <v>71</v>
      </c>
      <c r="G2228" s="230"/>
      <c r="H2228" s="203"/>
      <c r="I2228" s="231" t="s">
        <v>15</v>
      </c>
      <c r="J2228" s="232"/>
      <c r="K2228" s="233" t="s">
        <v>16</v>
      </c>
      <c r="L2228" s="234"/>
      <c r="M2228" s="30"/>
      <c r="N2228" s="231" t="s">
        <v>72</v>
      </c>
      <c r="O2228" s="232"/>
      <c r="P2228" s="233" t="s">
        <v>73</v>
      </c>
      <c r="Q2228" s="234"/>
      <c r="R2228" s="30"/>
      <c r="S2228" s="227" t="s">
        <v>74</v>
      </c>
      <c r="T2228" s="228"/>
      <c r="U2228" s="229" t="s">
        <v>75</v>
      </c>
      <c r="V2228" s="230"/>
      <c r="W2228" s="8"/>
      <c r="X2228" s="231" t="s">
        <v>76</v>
      </c>
      <c r="Y2228" s="232"/>
      <c r="Z2228" s="233" t="s">
        <v>77</v>
      </c>
      <c r="AA2228" s="234"/>
      <c r="AB2228" s="8"/>
      <c r="AC2228" s="231" t="s">
        <v>78</v>
      </c>
      <c r="AD2228" s="232"/>
      <c r="AE2228" s="233" t="s">
        <v>17</v>
      </c>
      <c r="AF2228" s="234"/>
      <c r="AG2228" s="8"/>
      <c r="AH2228" s="231" t="s">
        <v>79</v>
      </c>
      <c r="AI2228" s="232"/>
      <c r="AJ2228" s="233" t="s">
        <v>80</v>
      </c>
      <c r="AK2228" s="234"/>
      <c r="AL2228" s="8"/>
      <c r="AM2228" s="35" t="s">
        <v>82</v>
      </c>
      <c r="AO2228" s="147" t="s">
        <v>83</v>
      </c>
      <c r="AP2228" s="4"/>
      <c r="AQ2228" s="44"/>
      <c r="AR2228" s="44"/>
      <c r="AS2228" s="44"/>
      <c r="AT2228" s="44"/>
    </row>
    <row r="2229" spans="2:46" ht="18.649999999999999" customHeight="1" thickTop="1" thickBot="1">
      <c r="B2229" s="55">
        <v>6.38</v>
      </c>
      <c r="D2229" s="37">
        <v>1</v>
      </c>
      <c r="E2229" s="38">
        <v>0</v>
      </c>
      <c r="F2229" s="39">
        <v>0</v>
      </c>
      <c r="G2229" s="40">
        <f t="shared" ref="G2229" si="7284">-1/($E$8*$B2229)</f>
        <v>-0.10018495297805641</v>
      </c>
      <c r="I2229" s="37">
        <v>1</v>
      </c>
      <c r="J2229" s="41">
        <v>0</v>
      </c>
      <c r="K2229" s="39">
        <v>0</v>
      </c>
      <c r="L2229" s="40">
        <v>0</v>
      </c>
      <c r="N2229" s="37">
        <f t="shared" ref="N2229" si="7285">D2229*I2229+F2229*I2232-E2229*J2229-G2229*J2232</f>
        <v>0.9829048032863833</v>
      </c>
      <c r="O2229" s="41">
        <f t="shared" ref="O2229" si="7286">(D2229*J2229+E2229*I2229+F2229*J2232+G2229*I2232)</f>
        <v>0</v>
      </c>
      <c r="P2229" s="39">
        <f t="shared" ref="P2229" si="7287">D2229*K2229+F2229*K2232-E2229*L2229-G2229*L2232</f>
        <v>0</v>
      </c>
      <c r="Q2229" s="40">
        <f t="shared" ref="Q2229" si="7288">(D2229*L2229+E2229*K2229+F2229*L2232+G2229*K2232)</f>
        <v>-0.10018495297805641</v>
      </c>
      <c r="S2229" s="37">
        <v>1</v>
      </c>
      <c r="T2229" s="38">
        <v>0</v>
      </c>
      <c r="U2229" s="39">
        <v>0</v>
      </c>
      <c r="V2229" s="40">
        <f t="shared" ref="V2229" si="7289">-1/($T$8*$B2229)</f>
        <v>-0.19620376175548587</v>
      </c>
      <c r="X2229" s="37">
        <f t="shared" ref="X2229" si="7290">N2229*S2229+P2229*S2232-O2229*T2229-Q2229*T2232</f>
        <v>0.9829048032863833</v>
      </c>
      <c r="Y2229" s="41">
        <f t="shared" ref="Y2229" si="7291">(N2229*T2229+O2229*S2229+P2229*T2232+Q2229*S2232)</f>
        <v>0</v>
      </c>
      <c r="Z2229" s="39">
        <f t="shared" ref="Z2229" si="7292">N2229*U2229+P2229*U2232-O2229*V2229-Q2229*V2232</f>
        <v>0</v>
      </c>
      <c r="AA2229" s="40">
        <f t="shared" ref="AA2229" si="7293">(N2229*V2229+O2229*U2229+P2229*V2232+Q2229*U2232)</f>
        <v>-0.2930345728303807</v>
      </c>
      <c r="AB2229" s="8"/>
      <c r="AC2229" s="37">
        <v>1</v>
      </c>
      <c r="AD2229" s="38">
        <v>0</v>
      </c>
      <c r="AE2229" s="39">
        <v>0</v>
      </c>
      <c r="AF2229" s="40">
        <v>0</v>
      </c>
      <c r="AH2229" s="37">
        <f>X2229*AC2229+Z2229*AC2232-Y2229*AD2229-AA2229*AD2232</f>
        <v>0.94579551126157047</v>
      </c>
      <c r="AI2229" s="41">
        <f>(X2229*AD2229+Y2229*AC2229+Z2229*AD2232+AA2229*AC2232)</f>
        <v>0</v>
      </c>
      <c r="AJ2229" s="39">
        <f>X2229*AE2229+Z2229*AE2232-Y2229*AF2229-AA2229*AF2232</f>
        <v>0</v>
      </c>
      <c r="AK2229" s="40">
        <f>(X2229*AF2229+Y2229*AE2229+Z2229*AF2232+AA2229*AE2232)</f>
        <v>-0.2930345728303807</v>
      </c>
      <c r="AL2229" s="8"/>
      <c r="AM2229" s="43">
        <f t="shared" ref="AM2229" si="7294">20*LOG((2*$AH$8)/(($AH$8*AH2229+AJ2229+$AH$8*AH2232+AJ2232)^2+($AH$8*AI2229+AK2229+$AH$8*AI2232+AK2232)^2)^0.5)</f>
        <v>-4.6632608156458043E-4</v>
      </c>
      <c r="AO2229" s="148">
        <f t="shared" ref="AO2229" si="7295">((AH2229^2+AI2229^2)/(AH2232^2+AI2232^2))^0.5</f>
        <v>3.2275906924203182</v>
      </c>
      <c r="AP2229" s="4"/>
      <c r="AQ2229" s="44"/>
      <c r="AR2229" s="44"/>
      <c r="AS2229" s="44"/>
      <c r="AT2229" s="44"/>
    </row>
    <row r="2230" spans="2:46" ht="18.649999999999999" customHeight="1" thickBot="1">
      <c r="D2230" s="45"/>
      <c r="G2230" s="46"/>
      <c r="I2230" s="45"/>
      <c r="L2230" s="46"/>
      <c r="N2230" s="45"/>
      <c r="Q2230" s="46"/>
      <c r="S2230" s="45"/>
      <c r="V2230" s="46"/>
      <c r="X2230" s="45"/>
      <c r="AA2230" s="46"/>
      <c r="AC2230" s="45"/>
      <c r="AF2230" s="46"/>
      <c r="AH2230" s="45"/>
      <c r="AK2230" s="46"/>
      <c r="AO2230" s="149"/>
      <c r="AP2230" s="149"/>
      <c r="AQ2230" s="44"/>
      <c r="AR2230" s="44"/>
      <c r="AS2230" s="44"/>
      <c r="AT2230" s="44"/>
    </row>
    <row r="2231" spans="2:46" ht="18.649999999999999" customHeight="1" thickBot="1">
      <c r="D2231" s="227" t="s">
        <v>70</v>
      </c>
      <c r="E2231" s="228"/>
      <c r="F2231" s="229" t="s">
        <v>71</v>
      </c>
      <c r="G2231" s="230"/>
      <c r="H2231" s="203"/>
      <c r="I2231" s="231" t="s">
        <v>15</v>
      </c>
      <c r="J2231" s="232"/>
      <c r="K2231" s="233" t="s">
        <v>16</v>
      </c>
      <c r="L2231" s="234"/>
      <c r="M2231" s="30"/>
      <c r="N2231" s="231" t="s">
        <v>72</v>
      </c>
      <c r="O2231" s="232"/>
      <c r="P2231" s="233" t="s">
        <v>73</v>
      </c>
      <c r="Q2231" s="234"/>
      <c r="R2231" s="30"/>
      <c r="S2231" s="227" t="s">
        <v>74</v>
      </c>
      <c r="T2231" s="228"/>
      <c r="U2231" s="229" t="s">
        <v>75</v>
      </c>
      <c r="V2231" s="230"/>
      <c r="W2231" s="8"/>
      <c r="X2231" s="231" t="s">
        <v>76</v>
      </c>
      <c r="Y2231" s="232"/>
      <c r="Z2231" s="233" t="s">
        <v>77</v>
      </c>
      <c r="AA2231" s="234"/>
      <c r="AB2231" s="8"/>
      <c r="AC2231" s="231" t="s">
        <v>78</v>
      </c>
      <c r="AD2231" s="232"/>
      <c r="AE2231" s="233" t="s">
        <v>17</v>
      </c>
      <c r="AF2231" s="234"/>
      <c r="AG2231" s="8"/>
      <c r="AH2231" s="231" t="s">
        <v>79</v>
      </c>
      <c r="AI2231" s="232"/>
      <c r="AJ2231" s="233" t="s">
        <v>80</v>
      </c>
      <c r="AK2231" s="234"/>
      <c r="AL2231" s="8"/>
      <c r="AM2231" s="52" t="s">
        <v>84</v>
      </c>
      <c r="AO2231" s="150" t="s">
        <v>85</v>
      </c>
      <c r="AP2231" s="149"/>
      <c r="AQ2231" s="44"/>
      <c r="AR2231" s="44"/>
      <c r="AS2231" s="44"/>
      <c r="AT2231" s="44"/>
    </row>
    <row r="2232" spans="2:46" ht="18.649999999999999" customHeight="1" thickTop="1" thickBot="1">
      <c r="D2232" s="37">
        <v>0</v>
      </c>
      <c r="E2232" s="41">
        <v>0</v>
      </c>
      <c r="F2232" s="39">
        <v>1</v>
      </c>
      <c r="G2232" s="40">
        <v>0</v>
      </c>
      <c r="I2232" s="37">
        <v>0</v>
      </c>
      <c r="J2232" s="41">
        <f t="shared" ref="J2232" si="7296">IF(0=(1-$J$8*$K$8*$B2229^2),10^14,$B2229*$K$8/(1-$J$8*$K$8*$B2229^2))</f>
        <v>-0.17063637008804144</v>
      </c>
      <c r="K2232" s="39">
        <v>1</v>
      </c>
      <c r="L2232" s="40">
        <v>0</v>
      </c>
      <c r="N2232" s="37">
        <f t="shared" ref="N2232" si="7297">D2232*I2229+F2232*I2232-E2232*J2229-G2232*J2232</f>
        <v>0</v>
      </c>
      <c r="O2232" s="41">
        <f t="shared" ref="O2232" si="7298">(D2232*J2229+E2232*I2229+F2232*J2232+G2232*I2232)</f>
        <v>-0.17063637008804144</v>
      </c>
      <c r="P2232" s="39">
        <f t="shared" ref="P2232" si="7299">D2232*K2229+F2232*K2232-E2232*L2229-G2232*L2232</f>
        <v>1</v>
      </c>
      <c r="Q2232" s="40">
        <f t="shared" ref="Q2232" si="7300">(D2232*L2229+E2232*K2229+F2232*L2232+G2232*K2232)</f>
        <v>0</v>
      </c>
      <c r="S2232" s="37">
        <v>0</v>
      </c>
      <c r="T2232" s="41">
        <v>0</v>
      </c>
      <c r="U2232" s="39">
        <v>1</v>
      </c>
      <c r="V2232" s="40">
        <v>0</v>
      </c>
      <c r="X2232" s="37">
        <f t="shared" ref="X2232" si="7301">N2232*S2229+P2232*S2232-O2232*T2229-Q2232*T2232</f>
        <v>0</v>
      </c>
      <c r="Y2232" s="41">
        <f t="shared" ref="Y2232" si="7302">(N2232*T2229+O2232*S2229+P2232*T2232+Q2232*S2232)</f>
        <v>-0.17063637008804144</v>
      </c>
      <c r="Z2232" s="39">
        <f t="shared" ref="Z2232" si="7303">N2232*U2229+P2232*U2232-O2232*V2229-Q2232*V2232</f>
        <v>0.96652050229642494</v>
      </c>
      <c r="AA2232" s="40">
        <f t="shared" ref="AA2232" si="7304">(N2232*V2229+O2232*U2229+P2232*V2232+Q2232*U2232)</f>
        <v>0</v>
      </c>
      <c r="AB2232" s="8"/>
      <c r="AC2232" s="37">
        <v>0</v>
      </c>
      <c r="AD2232" s="40">
        <f>-1/($AD$8*$B2229)</f>
        <v>-0.12663793103448276</v>
      </c>
      <c r="AE2232" s="39">
        <v>1</v>
      </c>
      <c r="AF2232" s="40">
        <v>0</v>
      </c>
      <c r="AH2232" s="37">
        <f>X2232*AC2229+Z2232*AC2232-Y2232*AD2229-AA2232*AD2232</f>
        <v>0</v>
      </c>
      <c r="AI2232" s="41">
        <f>(X2232*AD2229+Y2232*AC2229+Z2232*AD2232+AA2232*AC2232)</f>
        <v>-0.29303452680126973</v>
      </c>
      <c r="AJ2232" s="39">
        <f>X2232*AE2229+Z2232*AE2232-Y2232*AF2229-AA2232*AF2232</f>
        <v>0.96652050229642494</v>
      </c>
      <c r="AK2232" s="40">
        <f>(X2232*AF2229+Y2232*AE2229+Z2232*AF2232+AA2232*AE2232)</f>
        <v>0</v>
      </c>
      <c r="AL2232" s="8"/>
      <c r="AM2232" s="54">
        <f t="shared" ref="AM2232" si="7305">(180/PI())*ATAN(-1*(($AH2220*AI2229+AK2229+$AH$8*AI2232+AK2232)/($AH$8*AH2229+AJ2229+$AH$8*AH2232+AJ2232)))</f>
        <v>17.038774972730863</v>
      </c>
      <c r="AO2232" s="151">
        <f t="shared" ref="AO2232" si="7306">20*LOG(((($AH$8*AH2229+AJ2229-$AH$8*AH2232-AJ2232)^2+($AH$8*AI2229+AK2229-$AH$8*AI2232-AK2232)^2)/(($AH$8*AH2229+AJ2229+$AH$8*AH2232+AJ2232)^2+($AH$8*AI2229+AK2229+$AH$8*AI2232+AK2232)^2))^0.5)</f>
        <v>-39.691179212205071</v>
      </c>
      <c r="AP2232" s="149"/>
      <c r="AQ2232" s="44"/>
      <c r="AR2232" s="44"/>
      <c r="AS2232" s="44"/>
      <c r="AT2232" s="44"/>
    </row>
    <row r="2233" spans="2:46" ht="18.649999999999999" customHeight="1">
      <c r="AO2233" s="48"/>
    </row>
    <row r="2234" spans="2:46" ht="18.649999999999999" customHeight="1" thickBot="1">
      <c r="E2234" s="29" t="s">
        <v>9</v>
      </c>
      <c r="J2234" s="29" t="s">
        <v>10</v>
      </c>
      <c r="O2234" s="29" t="s">
        <v>11</v>
      </c>
      <c r="T2234" s="29" t="s">
        <v>12</v>
      </c>
      <c r="Y2234" s="29" t="s">
        <v>13</v>
      </c>
      <c r="AD2234" s="29" t="s">
        <v>12</v>
      </c>
      <c r="AI2234" s="29" t="s">
        <v>81</v>
      </c>
    </row>
    <row r="2235" spans="2:46" ht="18.649999999999999" customHeight="1" thickBot="1">
      <c r="B2235" s="28"/>
      <c r="D2235" s="227" t="s">
        <v>70</v>
      </c>
      <c r="E2235" s="228"/>
      <c r="F2235" s="229" t="s">
        <v>71</v>
      </c>
      <c r="G2235" s="230"/>
      <c r="H2235" s="203"/>
      <c r="I2235" s="231" t="s">
        <v>15</v>
      </c>
      <c r="J2235" s="232"/>
      <c r="K2235" s="233" t="s">
        <v>16</v>
      </c>
      <c r="L2235" s="234"/>
      <c r="M2235" s="30"/>
      <c r="N2235" s="231" t="s">
        <v>72</v>
      </c>
      <c r="O2235" s="232"/>
      <c r="P2235" s="233" t="s">
        <v>73</v>
      </c>
      <c r="Q2235" s="234"/>
      <c r="R2235" s="30"/>
      <c r="S2235" s="227" t="s">
        <v>74</v>
      </c>
      <c r="T2235" s="228"/>
      <c r="U2235" s="229" t="s">
        <v>75</v>
      </c>
      <c r="V2235" s="230"/>
      <c r="W2235" s="8"/>
      <c r="X2235" s="231" t="s">
        <v>76</v>
      </c>
      <c r="Y2235" s="232"/>
      <c r="Z2235" s="233" t="s">
        <v>77</v>
      </c>
      <c r="AA2235" s="234"/>
      <c r="AB2235" s="8"/>
      <c r="AC2235" s="231" t="s">
        <v>78</v>
      </c>
      <c r="AD2235" s="232"/>
      <c r="AE2235" s="233" t="s">
        <v>17</v>
      </c>
      <c r="AF2235" s="234"/>
      <c r="AG2235" s="8"/>
      <c r="AH2235" s="231" t="s">
        <v>79</v>
      </c>
      <c r="AI2235" s="232"/>
      <c r="AJ2235" s="233" t="s">
        <v>80</v>
      </c>
      <c r="AK2235" s="234"/>
      <c r="AL2235" s="8"/>
      <c r="AM2235" s="35" t="s">
        <v>82</v>
      </c>
      <c r="AO2235" s="147" t="s">
        <v>83</v>
      </c>
      <c r="AP2235" s="4"/>
      <c r="AQ2235" s="44"/>
      <c r="AR2235" s="44"/>
      <c r="AS2235" s="44"/>
      <c r="AT2235" s="44"/>
    </row>
    <row r="2236" spans="2:46" ht="18.649999999999999" customHeight="1" thickTop="1" thickBot="1">
      <c r="B2236" s="55">
        <v>6.4</v>
      </c>
      <c r="D2236" s="37">
        <v>1</v>
      </c>
      <c r="E2236" s="38">
        <v>0</v>
      </c>
      <c r="F2236" s="39">
        <v>0</v>
      </c>
      <c r="G2236" s="40">
        <f t="shared" ref="G2236" si="7307">-1/($E$8*$B2236)</f>
        <v>-9.9871874999999985E-2</v>
      </c>
      <c r="I2236" s="37">
        <v>1</v>
      </c>
      <c r="J2236" s="41">
        <v>0</v>
      </c>
      <c r="K2236" s="39">
        <v>0</v>
      </c>
      <c r="L2236" s="40">
        <v>0</v>
      </c>
      <c r="N2236" s="37">
        <f t="shared" ref="N2236" si="7308">D2236*I2236+F2236*I2239-E2236*J2236-G2236*J2239</f>
        <v>0.98301203436677276</v>
      </c>
      <c r="O2236" s="41">
        <f t="shared" ref="O2236" si="7309">(D2236*J2236+E2236*I2236+F2236*J2239+G2236*I2239)</f>
        <v>0</v>
      </c>
      <c r="P2236" s="39">
        <f t="shared" ref="P2236" si="7310">D2236*K2236+F2236*K2239-E2236*L2236-G2236*L2239</f>
        <v>0</v>
      </c>
      <c r="Q2236" s="40">
        <f t="shared" ref="Q2236" si="7311">(D2236*L2236+E2236*K2236+F2236*L2239+G2236*K2239)</f>
        <v>-9.9871874999999985E-2</v>
      </c>
      <c r="S2236" s="37">
        <v>1</v>
      </c>
      <c r="T2236" s="38">
        <v>0</v>
      </c>
      <c r="U2236" s="39">
        <v>0</v>
      </c>
      <c r="V2236" s="40">
        <f t="shared" ref="V2236" si="7312">-1/($T$8*$B2236)</f>
        <v>-0.19559062499999996</v>
      </c>
      <c r="X2236" s="37">
        <f t="shared" ref="X2236" si="7313">N2236*S2236+P2236*S2239-O2236*T2236-Q2236*T2239</f>
        <v>0.98301203436677276</v>
      </c>
      <c r="Y2236" s="41">
        <f t="shared" ref="Y2236" si="7314">(N2236*T2236+O2236*S2236+P2236*T2239+Q2236*S2239)</f>
        <v>0</v>
      </c>
      <c r="Z2236" s="39">
        <f t="shared" ref="Z2236" si="7315">N2236*U2236+P2236*U2239-O2236*V2236-Q2236*V2239</f>
        <v>0</v>
      </c>
      <c r="AA2236" s="40">
        <f t="shared" ref="AA2236" si="7316">(N2236*V2236+O2236*U2236+P2236*V2239+Q2236*U2239)</f>
        <v>-0.29213981318431853</v>
      </c>
      <c r="AB2236" s="8"/>
      <c r="AC2236" s="37">
        <v>1</v>
      </c>
      <c r="AD2236" s="38">
        <v>0</v>
      </c>
      <c r="AE2236" s="39">
        <v>0</v>
      </c>
      <c r="AF2236" s="40">
        <v>0</v>
      </c>
      <c r="AH2236" s="37">
        <f>X2236*AC2236+Z2236*AC2239-Y2236*AD2236-AA2236*AD2239</f>
        <v>0.94613166529454307</v>
      </c>
      <c r="AI2236" s="41">
        <f>(X2236*AD2236+Y2236*AC2236+Z2236*AD2239+AA2236*AC2239)</f>
        <v>0</v>
      </c>
      <c r="AJ2236" s="39">
        <f>X2236*AE2236+Z2236*AE2239-Y2236*AF2236-AA2236*AF2239</f>
        <v>0</v>
      </c>
      <c r="AK2236" s="40">
        <f>(X2236*AF2236+Y2236*AE2236+Z2236*AF2239+AA2236*AE2239)</f>
        <v>-0.29213981318431853</v>
      </c>
      <c r="AL2236" s="8"/>
      <c r="AM2236" s="43">
        <f t="shared" ref="AM2236" si="7317">20*LOG((2*$AH$8)/(($AH$8*AH2236+AJ2236+$AH$8*AH2239+AJ2239)^2+($AH$8*AI2236+AK2236+$AH$8*AI2239+AK2239)^2)^0.5)</f>
        <v>-4.606666953120951E-4</v>
      </c>
      <c r="AO2236" s="148">
        <f t="shared" ref="AO2236" si="7318">((AH2236^2+AI2236^2)/(AH2239^2+AI2239^2))^0.5</f>
        <v>3.2386267474290724</v>
      </c>
      <c r="AP2236" s="4"/>
      <c r="AQ2236" s="44"/>
      <c r="AR2236" s="44"/>
      <c r="AS2236" s="44"/>
      <c r="AT2236" s="44"/>
    </row>
    <row r="2237" spans="2:46" ht="18.649999999999999" customHeight="1" thickBot="1">
      <c r="D2237" s="45"/>
      <c r="G2237" s="46"/>
      <c r="I2237" s="45"/>
      <c r="L2237" s="46"/>
      <c r="N2237" s="45"/>
      <c r="Q2237" s="46"/>
      <c r="S2237" s="45"/>
      <c r="V2237" s="46"/>
      <c r="X2237" s="45"/>
      <c r="AA2237" s="46"/>
      <c r="AC2237" s="45"/>
      <c r="AF2237" s="46"/>
      <c r="AH2237" s="45"/>
      <c r="AK2237" s="46"/>
      <c r="AO2237" s="149"/>
      <c r="AP2237" s="149"/>
      <c r="AQ2237" s="44"/>
      <c r="AR2237" s="44"/>
      <c r="AS2237" s="44"/>
      <c r="AT2237" s="44"/>
    </row>
    <row r="2238" spans="2:46" ht="18.649999999999999" customHeight="1" thickBot="1">
      <c r="D2238" s="227" t="s">
        <v>70</v>
      </c>
      <c r="E2238" s="228"/>
      <c r="F2238" s="229" t="s">
        <v>71</v>
      </c>
      <c r="G2238" s="230"/>
      <c r="H2238" s="203"/>
      <c r="I2238" s="231" t="s">
        <v>15</v>
      </c>
      <c r="J2238" s="232"/>
      <c r="K2238" s="233" t="s">
        <v>16</v>
      </c>
      <c r="L2238" s="234"/>
      <c r="M2238" s="30"/>
      <c r="N2238" s="231" t="s">
        <v>72</v>
      </c>
      <c r="O2238" s="232"/>
      <c r="P2238" s="233" t="s">
        <v>73</v>
      </c>
      <c r="Q2238" s="234"/>
      <c r="R2238" s="30"/>
      <c r="S2238" s="227" t="s">
        <v>74</v>
      </c>
      <c r="T2238" s="228"/>
      <c r="U2238" s="229" t="s">
        <v>75</v>
      </c>
      <c r="V2238" s="230"/>
      <c r="W2238" s="8"/>
      <c r="X2238" s="231" t="s">
        <v>76</v>
      </c>
      <c r="Y2238" s="232"/>
      <c r="Z2238" s="233" t="s">
        <v>77</v>
      </c>
      <c r="AA2238" s="234"/>
      <c r="AB2238" s="8"/>
      <c r="AC2238" s="231" t="s">
        <v>78</v>
      </c>
      <c r="AD2238" s="232"/>
      <c r="AE2238" s="233" t="s">
        <v>17</v>
      </c>
      <c r="AF2238" s="234"/>
      <c r="AG2238" s="8"/>
      <c r="AH2238" s="231" t="s">
        <v>79</v>
      </c>
      <c r="AI2238" s="232"/>
      <c r="AJ2238" s="233" t="s">
        <v>80</v>
      </c>
      <c r="AK2238" s="234"/>
      <c r="AL2238" s="8"/>
      <c r="AM2238" s="52" t="s">
        <v>84</v>
      </c>
      <c r="AO2238" s="150" t="s">
        <v>85</v>
      </c>
      <c r="AP2238" s="149"/>
      <c r="AQ2238" s="44"/>
      <c r="AR2238" s="44"/>
      <c r="AS2238" s="44"/>
      <c r="AT2238" s="44"/>
    </row>
    <row r="2239" spans="2:46" ht="18.649999999999999" customHeight="1" thickTop="1" thickBot="1">
      <c r="D2239" s="37">
        <v>0</v>
      </c>
      <c r="E2239" s="41">
        <v>0</v>
      </c>
      <c r="F2239" s="39">
        <v>1</v>
      </c>
      <c r="G2239" s="40">
        <v>0</v>
      </c>
      <c r="I2239" s="37">
        <v>0</v>
      </c>
      <c r="J2239" s="41">
        <f t="shared" ref="J2239" si="7319">IF(0=(1-$J$8*$K$8*$B2236^2),10^14,$B2236*$K$8/(1-$J$8*$K$8*$B2236^2))</f>
        <v>-0.1700975938744235</v>
      </c>
      <c r="K2239" s="39">
        <v>1</v>
      </c>
      <c r="L2239" s="40">
        <v>0</v>
      </c>
      <c r="N2239" s="37">
        <f t="shared" ref="N2239" si="7320">D2239*I2236+F2239*I2239-E2239*J2236-G2239*J2239</f>
        <v>0</v>
      </c>
      <c r="O2239" s="41">
        <f t="shared" ref="O2239" si="7321">(D2239*J2236+E2239*I2236+F2239*J2239+G2239*I2239)</f>
        <v>-0.1700975938744235</v>
      </c>
      <c r="P2239" s="39">
        <f t="shared" ref="P2239" si="7322">D2239*K2236+F2239*K2239-E2239*L2236-G2239*L2239</f>
        <v>1</v>
      </c>
      <c r="Q2239" s="40">
        <f t="shared" ref="Q2239" si="7323">(D2239*L2236+E2239*K2236+F2239*L2239+G2239*K2239)</f>
        <v>0</v>
      </c>
      <c r="S2239" s="37">
        <v>0</v>
      </c>
      <c r="T2239" s="41">
        <v>0</v>
      </c>
      <c r="U2239" s="39">
        <v>1</v>
      </c>
      <c r="V2239" s="40">
        <v>0</v>
      </c>
      <c r="X2239" s="37">
        <f t="shared" ref="X2239" si="7324">N2239*S2236+P2239*S2239-O2239*T2236-Q2239*T2239</f>
        <v>0</v>
      </c>
      <c r="Y2239" s="41">
        <f t="shared" ref="Y2239" si="7325">(N2239*T2236+O2239*S2236+P2239*T2239+Q2239*S2239)</f>
        <v>-0.1700975938744235</v>
      </c>
      <c r="Z2239" s="39">
        <f t="shared" ref="Z2239" si="7326">N2239*U2236+P2239*U2239-O2239*V2236-Q2239*V2239</f>
        <v>0.96673050530310534</v>
      </c>
      <c r="AA2239" s="40">
        <f t="shared" ref="AA2239" si="7327">(N2239*V2236+O2239*U2236+P2239*V2239+Q2239*U2239)</f>
        <v>0</v>
      </c>
      <c r="AB2239" s="8"/>
      <c r="AC2239" s="37">
        <v>0</v>
      </c>
      <c r="AD2239" s="40">
        <f>-1/($AD$8*$B2236)</f>
        <v>-0.12624218749999999</v>
      </c>
      <c r="AE2239" s="39">
        <v>1</v>
      </c>
      <c r="AF2239" s="40">
        <v>0</v>
      </c>
      <c r="AH2239" s="37">
        <f>X2239*AC2236+Z2239*AC2239-Y2239*AD2236-AA2239*AD2239</f>
        <v>0</v>
      </c>
      <c r="AI2239" s="41">
        <f>(X2239*AD2236+Y2239*AC2236+Z2239*AD2239+AA2239*AC2239)</f>
        <v>-0.29213976758686788</v>
      </c>
      <c r="AJ2239" s="39">
        <f>X2239*AE2236+Z2239*AE2239-Y2239*AF2236-AA2239*AF2239</f>
        <v>0.96673050530310534</v>
      </c>
      <c r="AK2239" s="40">
        <f>(X2239*AF2236+Y2239*AE2236+Z2239*AF2239+AA2239*AE2239)</f>
        <v>0</v>
      </c>
      <c r="AL2239" s="8"/>
      <c r="AM2239" s="54">
        <f t="shared" ref="AM2239" si="7328">(180/PI())*ATAN(-1*(($AH2227*AI2236+AK2236+$AH$8*AI2239+AK2239)/($AH$8*AH2236+AJ2236+$AH$8*AH2239+AJ2239)))</f>
        <v>16.985177456431828</v>
      </c>
      <c r="AO2239" s="151">
        <f t="shared" ref="AO2239" si="7329">20*LOG(((($AH$8*AH2236+AJ2236-$AH$8*AH2239-AJ2239)^2+($AH$8*AI2236+AK2236-$AH$8*AI2239-AK2239)^2)/(($AH$8*AH2236+AJ2236+$AH$8*AH2239+AJ2239)^2+($AH$8*AI2236+AK2236+$AH$8*AI2239+AK2239)^2))^0.5)</f>
        <v>-39.744205291080227</v>
      </c>
      <c r="AP2239" s="149"/>
      <c r="AQ2239" s="44"/>
      <c r="AR2239" s="44"/>
      <c r="AS2239" s="44"/>
      <c r="AT2239" s="44"/>
    </row>
    <row r="2240" spans="2:46" ht="18.649999999999999" customHeight="1">
      <c r="AO2240" s="48"/>
    </row>
    <row r="2241" spans="2:46" ht="18.649999999999999" customHeight="1" thickBot="1">
      <c r="E2241" s="29" t="s">
        <v>9</v>
      </c>
      <c r="J2241" s="29" t="s">
        <v>10</v>
      </c>
      <c r="O2241" s="29" t="s">
        <v>11</v>
      </c>
      <c r="T2241" s="29" t="s">
        <v>12</v>
      </c>
      <c r="Y2241" s="29" t="s">
        <v>13</v>
      </c>
      <c r="AD2241" s="29" t="s">
        <v>12</v>
      </c>
      <c r="AI2241" s="29" t="s">
        <v>81</v>
      </c>
    </row>
    <row r="2242" spans="2:46" ht="18.649999999999999" customHeight="1" thickBot="1">
      <c r="B2242" s="28"/>
      <c r="D2242" s="227" t="s">
        <v>70</v>
      </c>
      <c r="E2242" s="228"/>
      <c r="F2242" s="229" t="s">
        <v>71</v>
      </c>
      <c r="G2242" s="230"/>
      <c r="H2242" s="203"/>
      <c r="I2242" s="231" t="s">
        <v>15</v>
      </c>
      <c r="J2242" s="232"/>
      <c r="K2242" s="233" t="s">
        <v>16</v>
      </c>
      <c r="L2242" s="234"/>
      <c r="M2242" s="30"/>
      <c r="N2242" s="231" t="s">
        <v>72</v>
      </c>
      <c r="O2242" s="232"/>
      <c r="P2242" s="233" t="s">
        <v>73</v>
      </c>
      <c r="Q2242" s="234"/>
      <c r="R2242" s="30"/>
      <c r="S2242" s="227" t="s">
        <v>74</v>
      </c>
      <c r="T2242" s="228"/>
      <c r="U2242" s="229" t="s">
        <v>75</v>
      </c>
      <c r="V2242" s="230"/>
      <c r="W2242" s="8"/>
      <c r="X2242" s="231" t="s">
        <v>76</v>
      </c>
      <c r="Y2242" s="232"/>
      <c r="Z2242" s="233" t="s">
        <v>77</v>
      </c>
      <c r="AA2242" s="234"/>
      <c r="AB2242" s="8"/>
      <c r="AC2242" s="231" t="s">
        <v>78</v>
      </c>
      <c r="AD2242" s="232"/>
      <c r="AE2242" s="233" t="s">
        <v>17</v>
      </c>
      <c r="AF2242" s="234"/>
      <c r="AG2242" s="8"/>
      <c r="AH2242" s="231" t="s">
        <v>79</v>
      </c>
      <c r="AI2242" s="232"/>
      <c r="AJ2242" s="233" t="s">
        <v>80</v>
      </c>
      <c r="AK2242" s="234"/>
      <c r="AL2242" s="8"/>
      <c r="AM2242" s="35" t="s">
        <v>82</v>
      </c>
      <c r="AO2242" s="147" t="s">
        <v>83</v>
      </c>
      <c r="AP2242" s="4"/>
      <c r="AQ2242" s="44"/>
      <c r="AR2242" s="44"/>
      <c r="AS2242" s="44"/>
      <c r="AT2242" s="44"/>
    </row>
    <row r="2243" spans="2:46" ht="18.649999999999999" customHeight="1" thickTop="1" thickBot="1">
      <c r="B2243" s="55">
        <v>6.42</v>
      </c>
      <c r="D2243" s="37">
        <v>1</v>
      </c>
      <c r="E2243" s="38">
        <v>0</v>
      </c>
      <c r="F2243" s="39">
        <v>0</v>
      </c>
      <c r="G2243" s="40">
        <f t="shared" ref="G2243" si="7330">-1/($E$8*$B2243)</f>
        <v>-9.9560747663551386E-2</v>
      </c>
      <c r="I2243" s="37">
        <v>1</v>
      </c>
      <c r="J2243" s="41">
        <v>0</v>
      </c>
      <c r="K2243" s="39">
        <v>0</v>
      </c>
      <c r="L2243" s="40">
        <v>0</v>
      </c>
      <c r="N2243" s="37">
        <f t="shared" ref="N2243" si="7331">D2243*I2243+F2243*I2246-E2243*J2243-G2243*J2246</f>
        <v>0.98311825796535579</v>
      </c>
      <c r="O2243" s="41">
        <f t="shared" ref="O2243" si="7332">(D2243*J2243+E2243*I2243+F2243*J2246+G2243*I2246)</f>
        <v>0</v>
      </c>
      <c r="P2243" s="39">
        <f t="shared" ref="P2243" si="7333">D2243*K2243+F2243*K2246-E2243*L2243-G2243*L2246</f>
        <v>0</v>
      </c>
      <c r="Q2243" s="40">
        <f t="shared" ref="Q2243" si="7334">(D2243*L2243+E2243*K2243+F2243*L2246+G2243*K2246)</f>
        <v>-9.9560747663551386E-2</v>
      </c>
      <c r="S2243" s="37">
        <v>1</v>
      </c>
      <c r="T2243" s="38">
        <v>0</v>
      </c>
      <c r="U2243" s="39">
        <v>0</v>
      </c>
      <c r="V2243" s="40">
        <f t="shared" ref="V2243" si="7335">-1/($T$8*$B2243)</f>
        <v>-0.19498130841121494</v>
      </c>
      <c r="X2243" s="37">
        <f t="shared" ref="X2243" si="7336">N2243*S2243+P2243*S2246-O2243*T2243-Q2243*T2246</f>
        <v>0.98311825796535579</v>
      </c>
      <c r="Y2243" s="41">
        <f t="shared" ref="Y2243" si="7337">(N2243*T2243+O2243*S2243+P2243*T2246+Q2243*S2246)</f>
        <v>0</v>
      </c>
      <c r="Z2243" s="39">
        <f t="shared" ref="Z2243" si="7338">N2243*U2243+P2243*U2246-O2243*V2243-Q2243*V2246</f>
        <v>0</v>
      </c>
      <c r="AA2243" s="40">
        <f t="shared" ref="AA2243" si="7339">(N2243*V2243+O2243*U2243+P2243*V2246+Q2243*U2246)</f>
        <v>-0.29125043192459077</v>
      </c>
      <c r="AB2243" s="8"/>
      <c r="AC2243" s="37">
        <v>1</v>
      </c>
      <c r="AD2243" s="38">
        <v>0</v>
      </c>
      <c r="AE2243" s="39">
        <v>0</v>
      </c>
      <c r="AF2243" s="40">
        <v>0</v>
      </c>
      <c r="AH2243" s="37">
        <f>X2243*AC2243+Z2243*AC2246-Y2243*AD2243-AA2243*AD2246</f>
        <v>0.94646470867042232</v>
      </c>
      <c r="AI2243" s="41">
        <f>(X2243*AD2243+Y2243*AC2243+Z2243*AD2246+AA2243*AC2246)</f>
        <v>0</v>
      </c>
      <c r="AJ2243" s="39">
        <f>X2243*AE2243+Z2243*AE2246-Y2243*AF2243-AA2243*AF2246</f>
        <v>0</v>
      </c>
      <c r="AK2243" s="40">
        <f>(X2243*AF2243+Y2243*AE2243+Z2243*AF2246+AA2243*AE2246)</f>
        <v>-0.29125043192459077</v>
      </c>
      <c r="AL2243" s="8"/>
      <c r="AM2243" s="43">
        <f t="shared" ref="AM2243" si="7340">20*LOG((2*$AH$8)/(($AH$8*AH2243+AJ2243+$AH$8*AH2246+AJ2246)^2+($AH$8*AI2243+AK2243+$AH$8*AI2246+AK2246)^2)^0.5)</f>
        <v>-4.5509242368436384E-4</v>
      </c>
      <c r="AO2243" s="148">
        <f t="shared" ref="AO2243" si="7341">((AH2243^2+AI2243^2)/(AH2246^2+AI2246^2))^0.5</f>
        <v>3.2496599205265242</v>
      </c>
      <c r="AP2243" s="4"/>
      <c r="AQ2243" s="44"/>
      <c r="AR2243" s="44"/>
      <c r="AS2243" s="44"/>
      <c r="AT2243" s="44"/>
    </row>
    <row r="2244" spans="2:46" ht="18.649999999999999" customHeight="1" thickBot="1">
      <c r="D2244" s="45"/>
      <c r="G2244" s="46"/>
      <c r="I2244" s="45"/>
      <c r="L2244" s="46"/>
      <c r="N2244" s="45"/>
      <c r="Q2244" s="46"/>
      <c r="S2244" s="45"/>
      <c r="V2244" s="46"/>
      <c r="X2244" s="45"/>
      <c r="AA2244" s="46"/>
      <c r="AC2244" s="45"/>
      <c r="AF2244" s="46"/>
      <c r="AH2244" s="45"/>
      <c r="AK2244" s="46"/>
      <c r="AO2244" s="149"/>
      <c r="AP2244" s="149"/>
      <c r="AQ2244" s="44"/>
      <c r="AR2244" s="44"/>
      <c r="AS2244" s="44"/>
      <c r="AT2244" s="44"/>
    </row>
    <row r="2245" spans="2:46" ht="18.649999999999999" customHeight="1" thickBot="1">
      <c r="D2245" s="227" t="s">
        <v>70</v>
      </c>
      <c r="E2245" s="228"/>
      <c r="F2245" s="229" t="s">
        <v>71</v>
      </c>
      <c r="G2245" s="230"/>
      <c r="H2245" s="203"/>
      <c r="I2245" s="231" t="s">
        <v>15</v>
      </c>
      <c r="J2245" s="232"/>
      <c r="K2245" s="233" t="s">
        <v>16</v>
      </c>
      <c r="L2245" s="234"/>
      <c r="M2245" s="30"/>
      <c r="N2245" s="231" t="s">
        <v>72</v>
      </c>
      <c r="O2245" s="232"/>
      <c r="P2245" s="233" t="s">
        <v>73</v>
      </c>
      <c r="Q2245" s="234"/>
      <c r="R2245" s="30"/>
      <c r="S2245" s="227" t="s">
        <v>74</v>
      </c>
      <c r="T2245" s="228"/>
      <c r="U2245" s="229" t="s">
        <v>75</v>
      </c>
      <c r="V2245" s="230"/>
      <c r="W2245" s="8"/>
      <c r="X2245" s="231" t="s">
        <v>76</v>
      </c>
      <c r="Y2245" s="232"/>
      <c r="Z2245" s="233" t="s">
        <v>77</v>
      </c>
      <c r="AA2245" s="234"/>
      <c r="AB2245" s="8"/>
      <c r="AC2245" s="231" t="s">
        <v>78</v>
      </c>
      <c r="AD2245" s="232"/>
      <c r="AE2245" s="233" t="s">
        <v>17</v>
      </c>
      <c r="AF2245" s="234"/>
      <c r="AG2245" s="8"/>
      <c r="AH2245" s="231" t="s">
        <v>79</v>
      </c>
      <c r="AI2245" s="232"/>
      <c r="AJ2245" s="233" t="s">
        <v>80</v>
      </c>
      <c r="AK2245" s="234"/>
      <c r="AL2245" s="8"/>
      <c r="AM2245" s="52" t="s">
        <v>84</v>
      </c>
      <c r="AO2245" s="150" t="s">
        <v>85</v>
      </c>
      <c r="AP2245" s="149"/>
      <c r="AQ2245" s="44"/>
      <c r="AR2245" s="44"/>
      <c r="AS2245" s="44"/>
      <c r="AT2245" s="44"/>
    </row>
    <row r="2246" spans="2:46" ht="18.649999999999999" customHeight="1" thickTop="1" thickBot="1">
      <c r="D2246" s="37">
        <v>0</v>
      </c>
      <c r="E2246" s="41">
        <v>0</v>
      </c>
      <c r="F2246" s="39">
        <v>1</v>
      </c>
      <c r="G2246" s="40">
        <v>0</v>
      </c>
      <c r="I2246" s="37">
        <v>0</v>
      </c>
      <c r="J2246" s="41">
        <f t="shared" ref="J2246" si="7342">IF(0=(1-$J$8*$K$8*$B2243^2),10^14,$B2243*$K$8/(1-$J$8*$K$8*$B2243^2))</f>
        <v>-0.16956222638758384</v>
      </c>
      <c r="K2246" s="39">
        <v>1</v>
      </c>
      <c r="L2246" s="40">
        <v>0</v>
      </c>
      <c r="N2246" s="37">
        <f t="shared" ref="N2246" si="7343">D2246*I2243+F2246*I2246-E2246*J2243-G2246*J2246</f>
        <v>0</v>
      </c>
      <c r="O2246" s="41">
        <f t="shared" ref="O2246" si="7344">(D2246*J2243+E2246*I2243+F2246*J2246+G2246*I2246)</f>
        <v>-0.16956222638758384</v>
      </c>
      <c r="P2246" s="39">
        <f t="shared" ref="P2246" si="7345">D2246*K2243+F2246*K2246-E2246*L2243-G2246*L2246</f>
        <v>1</v>
      </c>
      <c r="Q2246" s="40">
        <f t="shared" ref="Q2246" si="7346">(D2246*L2243+E2246*K2243+F2246*L2246+G2246*K2246)</f>
        <v>0</v>
      </c>
      <c r="S2246" s="37">
        <v>0</v>
      </c>
      <c r="T2246" s="41">
        <v>0</v>
      </c>
      <c r="U2246" s="39">
        <v>1</v>
      </c>
      <c r="V2246" s="40">
        <v>0</v>
      </c>
      <c r="X2246" s="37">
        <f t="shared" ref="X2246" si="7347">N2246*S2243+P2246*S2246-O2246*T2243-Q2246*T2246</f>
        <v>0</v>
      </c>
      <c r="Y2246" s="41">
        <f t="shared" ref="Y2246" si="7348">(N2246*T2243+O2246*S2243+P2246*T2246+Q2246*S2246)</f>
        <v>-0.16956222638758384</v>
      </c>
      <c r="Z2246" s="39">
        <f t="shared" ref="Z2246" si="7349">N2246*U2243+P2246*U2246-O2246*V2243-Q2246*V2246</f>
        <v>0.96693853524183027</v>
      </c>
      <c r="AA2246" s="40">
        <f t="shared" ref="AA2246" si="7350">(N2246*V2243+O2246*U2243+P2246*V2246+Q2246*U2246)</f>
        <v>0</v>
      </c>
      <c r="AB2246" s="8"/>
      <c r="AC2246" s="37">
        <v>0</v>
      </c>
      <c r="AD2246" s="40">
        <f>-1/($AD$8*$B2243)</f>
        <v>-0.12584890965732087</v>
      </c>
      <c r="AE2246" s="39">
        <v>1</v>
      </c>
      <c r="AF2246" s="40">
        <v>0</v>
      </c>
      <c r="AH2246" s="37">
        <f>X2246*AC2243+Z2246*AC2246-Y2246*AD2243-AA2246*AD2246</f>
        <v>0</v>
      </c>
      <c r="AI2246" s="41">
        <f>(X2246*AD2243+Y2246*AC2243+Z2246*AD2246+AA2246*AC2246)</f>
        <v>-0.29125038675341508</v>
      </c>
      <c r="AJ2246" s="39">
        <f>X2246*AE2243+Z2246*AE2246-Y2246*AF2243-AA2246*AF2246</f>
        <v>0.96693853524183027</v>
      </c>
      <c r="AK2246" s="40">
        <f>(X2246*AF2243+Y2246*AE2243+Z2246*AF2246+AA2246*AE2246)</f>
        <v>0</v>
      </c>
      <c r="AL2246" s="8"/>
      <c r="AM2246" s="54">
        <f t="shared" ref="AM2246" si="7351">(180/PI())*ATAN(-1*(($AH2234*AI2243+AK2243+$AH$8*AI2246+AK2246)/($AH$8*AH2243+AJ2243+$AH$8*AH2246+AJ2246)))</f>
        <v>16.93191711459993</v>
      </c>
      <c r="AO2246" s="151">
        <f t="shared" ref="AO2246" si="7352">20*LOG(((($AH$8*AH2243+AJ2243-$AH$8*AH2246-AJ2246)^2+($AH$8*AI2243+AK2243-$AH$8*AI2246-AK2246)^2)/(($AH$8*AH2243+AJ2243+$AH$8*AH2246+AJ2246)^2+($AH$8*AI2243+AK2243+$AH$8*AI2246+AK2246)^2))^0.5)</f>
        <v>-39.797074602323448</v>
      </c>
      <c r="AP2246" s="149"/>
      <c r="AQ2246" s="44"/>
      <c r="AR2246" s="44"/>
      <c r="AS2246" s="44"/>
      <c r="AT2246" s="44"/>
    </row>
    <row r="2247" spans="2:46" ht="18.649999999999999" customHeight="1">
      <c r="AO2247" s="48"/>
    </row>
    <row r="2248" spans="2:46" ht="18.649999999999999" customHeight="1" thickBot="1">
      <c r="E2248" s="29" t="s">
        <v>9</v>
      </c>
      <c r="J2248" s="29" t="s">
        <v>10</v>
      </c>
      <c r="O2248" s="29" t="s">
        <v>11</v>
      </c>
      <c r="T2248" s="29" t="s">
        <v>12</v>
      </c>
      <c r="Y2248" s="29" t="s">
        <v>13</v>
      </c>
      <c r="AD2248" s="29" t="s">
        <v>12</v>
      </c>
      <c r="AI2248" s="29" t="s">
        <v>81</v>
      </c>
    </row>
    <row r="2249" spans="2:46" ht="18.649999999999999" customHeight="1" thickBot="1">
      <c r="B2249" s="28"/>
      <c r="D2249" s="227" t="s">
        <v>70</v>
      </c>
      <c r="E2249" s="228"/>
      <c r="F2249" s="229" t="s">
        <v>71</v>
      </c>
      <c r="G2249" s="230"/>
      <c r="H2249" s="203"/>
      <c r="I2249" s="231" t="s">
        <v>15</v>
      </c>
      <c r="J2249" s="232"/>
      <c r="K2249" s="233" t="s">
        <v>16</v>
      </c>
      <c r="L2249" s="234"/>
      <c r="M2249" s="30"/>
      <c r="N2249" s="231" t="s">
        <v>72</v>
      </c>
      <c r="O2249" s="232"/>
      <c r="P2249" s="233" t="s">
        <v>73</v>
      </c>
      <c r="Q2249" s="234"/>
      <c r="R2249" s="30"/>
      <c r="S2249" s="227" t="s">
        <v>74</v>
      </c>
      <c r="T2249" s="228"/>
      <c r="U2249" s="229" t="s">
        <v>75</v>
      </c>
      <c r="V2249" s="230"/>
      <c r="W2249" s="8"/>
      <c r="X2249" s="231" t="s">
        <v>76</v>
      </c>
      <c r="Y2249" s="232"/>
      <c r="Z2249" s="233" t="s">
        <v>77</v>
      </c>
      <c r="AA2249" s="234"/>
      <c r="AB2249" s="8"/>
      <c r="AC2249" s="231" t="s">
        <v>78</v>
      </c>
      <c r="AD2249" s="232"/>
      <c r="AE2249" s="233" t="s">
        <v>17</v>
      </c>
      <c r="AF2249" s="234"/>
      <c r="AG2249" s="8"/>
      <c r="AH2249" s="231" t="s">
        <v>79</v>
      </c>
      <c r="AI2249" s="232"/>
      <c r="AJ2249" s="233" t="s">
        <v>80</v>
      </c>
      <c r="AK2249" s="234"/>
      <c r="AL2249" s="8"/>
      <c r="AM2249" s="35" t="s">
        <v>82</v>
      </c>
      <c r="AO2249" s="147" t="s">
        <v>83</v>
      </c>
      <c r="AP2249" s="4"/>
      <c r="AQ2249" s="44"/>
      <c r="AR2249" s="44"/>
      <c r="AS2249" s="44"/>
      <c r="AT2249" s="44"/>
    </row>
    <row r="2250" spans="2:46" ht="18.649999999999999" customHeight="1" thickTop="1" thickBot="1">
      <c r="B2250" s="55">
        <v>6.44</v>
      </c>
      <c r="D2250" s="37">
        <v>1</v>
      </c>
      <c r="E2250" s="38">
        <v>0</v>
      </c>
      <c r="F2250" s="39">
        <v>0</v>
      </c>
      <c r="G2250" s="40">
        <f t="shared" ref="G2250" si="7353">-1/($E$8*$B2250)</f>
        <v>-9.9251552795031034E-2</v>
      </c>
      <c r="I2250" s="37">
        <v>1</v>
      </c>
      <c r="J2250" s="41">
        <v>0</v>
      </c>
      <c r="K2250" s="39">
        <v>0</v>
      </c>
      <c r="L2250" s="40">
        <v>0</v>
      </c>
      <c r="N2250" s="37">
        <f t="shared" ref="N2250" si="7354">D2250*I2250+F2250*I2253-E2250*J2250-G2250*J2253</f>
        <v>0.98322348668486559</v>
      </c>
      <c r="O2250" s="41">
        <f t="shared" ref="O2250" si="7355">(D2250*J2250+E2250*I2250+F2250*J2253+G2250*I2253)</f>
        <v>0</v>
      </c>
      <c r="P2250" s="39">
        <f t="shared" ref="P2250" si="7356">D2250*K2250+F2250*K2253-E2250*L2250-G2250*L2253</f>
        <v>0</v>
      </c>
      <c r="Q2250" s="40">
        <f t="shared" ref="Q2250" si="7357">(D2250*L2250+E2250*K2250+F2250*L2253+G2250*K2253)</f>
        <v>-9.9251552795031034E-2</v>
      </c>
      <c r="S2250" s="37">
        <v>1</v>
      </c>
      <c r="T2250" s="38">
        <v>0</v>
      </c>
      <c r="U2250" s="39">
        <v>0</v>
      </c>
      <c r="V2250" s="40">
        <f t="shared" ref="V2250" si="7358">-1/($T$8*$B2250)</f>
        <v>-0.19437577639751549</v>
      </c>
      <c r="X2250" s="37">
        <f t="shared" ref="X2250" si="7359">N2250*S2250+P2250*S2253-O2250*T2250-Q2250*T2253</f>
        <v>0.98322348668486559</v>
      </c>
      <c r="Y2250" s="41">
        <f t="shared" ref="Y2250" si="7360">(N2250*T2250+O2250*S2250+P2250*T2253+Q2250*S2253)</f>
        <v>0</v>
      </c>
      <c r="Z2250" s="39">
        <f t="shared" ref="Z2250" si="7361">N2250*U2250+P2250*U2253-O2250*V2250-Q2250*V2253</f>
        <v>0</v>
      </c>
      <c r="AA2250" s="40">
        <f t="shared" ref="AA2250" si="7362">(N2250*V2250+O2250*U2250+P2250*V2253+Q2250*U2253)</f>
        <v>-0.29036638139167403</v>
      </c>
      <c r="AB2250" s="8"/>
      <c r="AC2250" s="37">
        <v>1</v>
      </c>
      <c r="AD2250" s="38">
        <v>0</v>
      </c>
      <c r="AE2250" s="39">
        <v>0</v>
      </c>
      <c r="AF2250" s="40">
        <v>0</v>
      </c>
      <c r="AH2250" s="37">
        <f>X2250*AC2250+Z2250*AC2253-Y2250*AD2250-AA2250*AD2253</f>
        <v>0.94679467956601415</v>
      </c>
      <c r="AI2250" s="41">
        <f>(X2250*AD2250+Y2250*AC2250+Z2250*AD2253+AA2250*AC2253)</f>
        <v>0</v>
      </c>
      <c r="AJ2250" s="39">
        <f>X2250*AE2250+Z2250*AE2253-Y2250*AF2250-AA2250*AF2253</f>
        <v>0</v>
      </c>
      <c r="AK2250" s="40">
        <f>(X2250*AF2250+Y2250*AE2250+Z2250*AF2253+AA2250*AE2253)</f>
        <v>-0.29036638139167403</v>
      </c>
      <c r="AL2250" s="8"/>
      <c r="AM2250" s="43">
        <f t="shared" ref="AM2250" si="7363">20*LOG((2*$AH$8)/(($AH$8*AH2250+AJ2250+$AH$8*AH2253+AJ2253)^2+($AH$8*AI2250+AK2250+$AH$8*AI2253+AK2253)^2)^0.5)</f>
        <v>-4.4960174436933038E-4</v>
      </c>
      <c r="AO2250" s="148">
        <f t="shared" ref="AO2250" si="7364">((AH2250^2+AI2250^2)/(AH2253^2+AI2253^2))^0.5</f>
        <v>3.2606902388105103</v>
      </c>
      <c r="AP2250" s="4"/>
      <c r="AQ2250" s="44"/>
      <c r="AR2250" s="44"/>
      <c r="AS2250" s="44"/>
      <c r="AT2250" s="44"/>
    </row>
    <row r="2251" spans="2:46" ht="18.649999999999999" customHeight="1" thickBot="1">
      <c r="D2251" s="45"/>
      <c r="G2251" s="46"/>
      <c r="I2251" s="45"/>
      <c r="L2251" s="46"/>
      <c r="N2251" s="45"/>
      <c r="Q2251" s="46"/>
      <c r="S2251" s="45"/>
      <c r="V2251" s="46"/>
      <c r="X2251" s="45"/>
      <c r="AA2251" s="46"/>
      <c r="AC2251" s="45"/>
      <c r="AF2251" s="46"/>
      <c r="AH2251" s="45"/>
      <c r="AK2251" s="46"/>
      <c r="AO2251" s="149"/>
      <c r="AP2251" s="149"/>
      <c r="AQ2251" s="44"/>
      <c r="AR2251" s="44"/>
      <c r="AS2251" s="44"/>
      <c r="AT2251" s="44"/>
    </row>
    <row r="2252" spans="2:46" ht="18.649999999999999" customHeight="1" thickBot="1">
      <c r="D2252" s="227" t="s">
        <v>70</v>
      </c>
      <c r="E2252" s="228"/>
      <c r="F2252" s="229" t="s">
        <v>71</v>
      </c>
      <c r="G2252" s="230"/>
      <c r="H2252" s="203"/>
      <c r="I2252" s="231" t="s">
        <v>15</v>
      </c>
      <c r="J2252" s="232"/>
      <c r="K2252" s="233" t="s">
        <v>16</v>
      </c>
      <c r="L2252" s="234"/>
      <c r="M2252" s="30"/>
      <c r="N2252" s="231" t="s">
        <v>72</v>
      </c>
      <c r="O2252" s="232"/>
      <c r="P2252" s="233" t="s">
        <v>73</v>
      </c>
      <c r="Q2252" s="234"/>
      <c r="R2252" s="30"/>
      <c r="S2252" s="227" t="s">
        <v>74</v>
      </c>
      <c r="T2252" s="228"/>
      <c r="U2252" s="229" t="s">
        <v>75</v>
      </c>
      <c r="V2252" s="230"/>
      <c r="W2252" s="8"/>
      <c r="X2252" s="231" t="s">
        <v>76</v>
      </c>
      <c r="Y2252" s="232"/>
      <c r="Z2252" s="233" t="s">
        <v>77</v>
      </c>
      <c r="AA2252" s="234"/>
      <c r="AB2252" s="8"/>
      <c r="AC2252" s="231" t="s">
        <v>78</v>
      </c>
      <c r="AD2252" s="232"/>
      <c r="AE2252" s="233" t="s">
        <v>17</v>
      </c>
      <c r="AF2252" s="234"/>
      <c r="AG2252" s="8"/>
      <c r="AH2252" s="231" t="s">
        <v>79</v>
      </c>
      <c r="AI2252" s="232"/>
      <c r="AJ2252" s="233" t="s">
        <v>80</v>
      </c>
      <c r="AK2252" s="234"/>
      <c r="AL2252" s="8"/>
      <c r="AM2252" s="52" t="s">
        <v>84</v>
      </c>
      <c r="AO2252" s="150" t="s">
        <v>85</v>
      </c>
      <c r="AP2252" s="149"/>
      <c r="AQ2252" s="44"/>
      <c r="AR2252" s="44"/>
      <c r="AS2252" s="44"/>
      <c r="AT2252" s="44"/>
    </row>
    <row r="2253" spans="2:46" ht="18.649999999999999" customHeight="1" thickTop="1" thickBot="1">
      <c r="D2253" s="37">
        <v>0</v>
      </c>
      <c r="E2253" s="41">
        <v>0</v>
      </c>
      <c r="F2253" s="39">
        <v>1</v>
      </c>
      <c r="G2253" s="40">
        <v>0</v>
      </c>
      <c r="I2253" s="37">
        <v>0</v>
      </c>
      <c r="J2253" s="41">
        <f t="shared" ref="J2253" si="7365">IF(0=(1-$J$8*$K$8*$B2250^2),10^14,$B2250*$K$8/(1-$J$8*$K$8*$B2250^2))</f>
        <v>-0.16903023522241878</v>
      </c>
      <c r="K2253" s="39">
        <v>1</v>
      </c>
      <c r="L2253" s="40">
        <v>0</v>
      </c>
      <c r="N2253" s="37">
        <f t="shared" ref="N2253" si="7366">D2253*I2250+F2253*I2253-E2253*J2250-G2253*J2253</f>
        <v>0</v>
      </c>
      <c r="O2253" s="41">
        <f t="shared" ref="O2253" si="7367">(D2253*J2250+E2253*I2250+F2253*J2253+G2253*I2253)</f>
        <v>-0.16903023522241878</v>
      </c>
      <c r="P2253" s="39">
        <f t="shared" ref="P2253" si="7368">D2253*K2250+F2253*K2253-E2253*L2250-G2253*L2253</f>
        <v>1</v>
      </c>
      <c r="Q2253" s="40">
        <f t="shared" ref="Q2253" si="7369">(D2253*L2250+E2253*K2250+F2253*L2253+G2253*K2253)</f>
        <v>0</v>
      </c>
      <c r="S2253" s="37">
        <v>0</v>
      </c>
      <c r="T2253" s="41">
        <v>0</v>
      </c>
      <c r="U2253" s="39">
        <v>1</v>
      </c>
      <c r="V2253" s="40">
        <v>0</v>
      </c>
      <c r="X2253" s="37">
        <f t="shared" ref="X2253" si="7370">N2253*S2250+P2253*S2253-O2253*T2250-Q2253*T2253</f>
        <v>0</v>
      </c>
      <c r="Y2253" s="41">
        <f t="shared" ref="Y2253" si="7371">(N2253*T2250+O2253*S2250+P2253*T2253+Q2253*S2253)</f>
        <v>-0.16903023522241878</v>
      </c>
      <c r="Z2253" s="39">
        <f t="shared" ref="Z2253" si="7372">N2253*U2250+P2253*U2253-O2253*V2250-Q2253*V2253</f>
        <v>0.96714461679398767</v>
      </c>
      <c r="AA2253" s="40">
        <f t="shared" ref="AA2253" si="7373">(N2253*V2250+O2253*U2250+P2253*V2253+Q2253*U2253)</f>
        <v>0</v>
      </c>
      <c r="AB2253" s="8"/>
      <c r="AC2253" s="37">
        <v>0</v>
      </c>
      <c r="AD2253" s="40">
        <f>-1/($AD$8*$B2250)</f>
        <v>-0.12545807453416147</v>
      </c>
      <c r="AE2253" s="39">
        <v>1</v>
      </c>
      <c r="AF2253" s="40">
        <v>0</v>
      </c>
      <c r="AH2253" s="37">
        <f>X2253*AC2250+Z2253*AC2253-Y2253*AD2250-AA2253*AD2253</f>
        <v>0</v>
      </c>
      <c r="AI2253" s="41">
        <f>(X2253*AD2250+Y2253*AC2250+Z2253*AD2253+AA2253*AC2253)</f>
        <v>-0.29036633664147193</v>
      </c>
      <c r="AJ2253" s="39">
        <f>X2253*AE2250+Z2253*AE2253-Y2253*AF2250-AA2253*AF2253</f>
        <v>0.96714461679398767</v>
      </c>
      <c r="AK2253" s="40">
        <f>(X2253*AF2250+Y2253*AE2250+Z2253*AF2253+AA2253*AE2253)</f>
        <v>0</v>
      </c>
      <c r="AL2253" s="8"/>
      <c r="AM2253" s="54">
        <f t="shared" ref="AM2253" si="7374">(180/PI())*ATAN(-1*(($AH2241*AI2250+AK2250+$AH$8*AI2253+AK2253)/($AH$8*AH2250+AJ2250+$AH$8*AH2253+AJ2253)))</f>
        <v>16.878990766380873</v>
      </c>
      <c r="AO2253" s="151">
        <f t="shared" ref="AO2253" si="7375">20*LOG(((($AH$8*AH2250+AJ2250-$AH$8*AH2253-AJ2253)^2+($AH$8*AI2250+AK2250-$AH$8*AI2253-AK2253)^2)/(($AH$8*AH2250+AJ2250+$AH$8*AH2253+AJ2253)^2+($AH$8*AI2250+AK2250+$AH$8*AI2253+AK2253)^2))^0.5)</f>
        <v>-39.849788036492484</v>
      </c>
      <c r="AP2253" s="149"/>
      <c r="AQ2253" s="44"/>
      <c r="AR2253" s="44"/>
      <c r="AS2253" s="44"/>
      <c r="AT2253" s="44"/>
    </row>
    <row r="2254" spans="2:46" ht="18.649999999999999" customHeight="1">
      <c r="AO2254" s="48"/>
    </row>
    <row r="2255" spans="2:46" ht="18.649999999999999" customHeight="1" thickBot="1">
      <c r="E2255" s="29" t="s">
        <v>9</v>
      </c>
      <c r="J2255" s="29" t="s">
        <v>10</v>
      </c>
      <c r="O2255" s="29" t="s">
        <v>11</v>
      </c>
      <c r="T2255" s="29" t="s">
        <v>12</v>
      </c>
      <c r="Y2255" s="29" t="s">
        <v>13</v>
      </c>
      <c r="AD2255" s="29" t="s">
        <v>12</v>
      </c>
      <c r="AI2255" s="29" t="s">
        <v>81</v>
      </c>
    </row>
    <row r="2256" spans="2:46" ht="18.649999999999999" customHeight="1" thickBot="1">
      <c r="B2256" s="28"/>
      <c r="D2256" s="227" t="s">
        <v>70</v>
      </c>
      <c r="E2256" s="228"/>
      <c r="F2256" s="229" t="s">
        <v>71</v>
      </c>
      <c r="G2256" s="230"/>
      <c r="H2256" s="203"/>
      <c r="I2256" s="231" t="s">
        <v>15</v>
      </c>
      <c r="J2256" s="232"/>
      <c r="K2256" s="233" t="s">
        <v>16</v>
      </c>
      <c r="L2256" s="234"/>
      <c r="M2256" s="30"/>
      <c r="N2256" s="231" t="s">
        <v>72</v>
      </c>
      <c r="O2256" s="232"/>
      <c r="P2256" s="233" t="s">
        <v>73</v>
      </c>
      <c r="Q2256" s="234"/>
      <c r="R2256" s="30"/>
      <c r="S2256" s="227" t="s">
        <v>74</v>
      </c>
      <c r="T2256" s="228"/>
      <c r="U2256" s="229" t="s">
        <v>75</v>
      </c>
      <c r="V2256" s="230"/>
      <c r="W2256" s="8"/>
      <c r="X2256" s="231" t="s">
        <v>76</v>
      </c>
      <c r="Y2256" s="232"/>
      <c r="Z2256" s="233" t="s">
        <v>77</v>
      </c>
      <c r="AA2256" s="234"/>
      <c r="AB2256" s="8"/>
      <c r="AC2256" s="231" t="s">
        <v>78</v>
      </c>
      <c r="AD2256" s="232"/>
      <c r="AE2256" s="233" t="s">
        <v>17</v>
      </c>
      <c r="AF2256" s="234"/>
      <c r="AG2256" s="8"/>
      <c r="AH2256" s="231" t="s">
        <v>79</v>
      </c>
      <c r="AI2256" s="232"/>
      <c r="AJ2256" s="233" t="s">
        <v>80</v>
      </c>
      <c r="AK2256" s="234"/>
      <c r="AL2256" s="8"/>
      <c r="AM2256" s="35" t="s">
        <v>82</v>
      </c>
      <c r="AO2256" s="147" t="s">
        <v>83</v>
      </c>
      <c r="AP2256" s="4"/>
      <c r="AQ2256" s="44"/>
      <c r="AR2256" s="44"/>
      <c r="AS2256" s="44"/>
      <c r="AT2256" s="44"/>
    </row>
    <row r="2257" spans="2:46" ht="18.649999999999999" customHeight="1" thickTop="1" thickBot="1">
      <c r="B2257" s="55">
        <v>6.46</v>
      </c>
      <c r="D2257" s="37">
        <v>1</v>
      </c>
      <c r="E2257" s="38">
        <v>0</v>
      </c>
      <c r="F2257" s="39">
        <v>0</v>
      </c>
      <c r="G2257" s="40">
        <f t="shared" ref="G2257" si="7376">-1/($E$8*$B2257)</f>
        <v>-9.8944272445820436E-2</v>
      </c>
      <c r="I2257" s="37">
        <v>1</v>
      </c>
      <c r="J2257" s="41">
        <v>0</v>
      </c>
      <c r="K2257" s="39">
        <v>0</v>
      </c>
      <c r="L2257" s="40">
        <v>0</v>
      </c>
      <c r="N2257" s="37">
        <f t="shared" ref="N2257" si="7377">D2257*I2257+F2257*I2260-E2257*J2257-G2257*J2260</f>
        <v>0.98332773293126197</v>
      </c>
      <c r="O2257" s="41">
        <f t="shared" ref="O2257" si="7378">(D2257*J2257+E2257*I2257+F2257*J2260+G2257*I2260)</f>
        <v>0</v>
      </c>
      <c r="P2257" s="39">
        <f t="shared" ref="P2257" si="7379">D2257*K2257+F2257*K2260-E2257*L2257-G2257*L2260</f>
        <v>0</v>
      </c>
      <c r="Q2257" s="40">
        <f t="shared" ref="Q2257" si="7380">(D2257*L2257+E2257*K2257+F2257*L2260+G2257*K2260)</f>
        <v>-9.8944272445820436E-2</v>
      </c>
      <c r="S2257" s="37">
        <v>1</v>
      </c>
      <c r="T2257" s="38">
        <v>0</v>
      </c>
      <c r="U2257" s="39">
        <v>0</v>
      </c>
      <c r="V2257" s="40">
        <f t="shared" ref="V2257" si="7381">-1/($T$8*$B2257)</f>
        <v>-0.19377399380804949</v>
      </c>
      <c r="X2257" s="37">
        <f t="shared" ref="X2257" si="7382">N2257*S2257+P2257*S2260-O2257*T2257-Q2257*T2260</f>
        <v>0.98332773293126197</v>
      </c>
      <c r="Y2257" s="41">
        <f t="shared" ref="Y2257" si="7383">(N2257*T2257+O2257*S2257+P2257*T2260+Q2257*S2260)</f>
        <v>0</v>
      </c>
      <c r="Z2257" s="39">
        <f t="shared" ref="Z2257" si="7384">N2257*U2257+P2257*U2260-O2257*V2257-Q2257*V2260</f>
        <v>0</v>
      </c>
      <c r="AA2257" s="40">
        <f t="shared" ref="AA2257" si="7385">(N2257*V2257+O2257*U2257+P2257*V2260+Q2257*U2260)</f>
        <v>-0.2894876144781261</v>
      </c>
      <c r="AB2257" s="8"/>
      <c r="AC2257" s="37">
        <v>1</v>
      </c>
      <c r="AD2257" s="38">
        <v>0</v>
      </c>
      <c r="AE2257" s="39">
        <v>0</v>
      </c>
      <c r="AF2257" s="40">
        <v>0</v>
      </c>
      <c r="AH2257" s="37">
        <f>X2257*AC2257+Z2257*AC2260-Y2257*AD2257-AA2257*AD2260</f>
        <v>0.94712161557559604</v>
      </c>
      <c r="AI2257" s="41">
        <f>(X2257*AD2257+Y2257*AC2257+Z2257*AD2260+AA2257*AC2260)</f>
        <v>0</v>
      </c>
      <c r="AJ2257" s="39">
        <f>X2257*AE2257+Z2257*AE2260-Y2257*AF2257-AA2257*AF2260</f>
        <v>0</v>
      </c>
      <c r="AK2257" s="40">
        <f>(X2257*AF2257+Y2257*AE2257+Z2257*AF2260+AA2257*AE2260)</f>
        <v>-0.2894876144781261</v>
      </c>
      <c r="AL2257" s="8"/>
      <c r="AM2257" s="43">
        <f t="shared" ref="AM2257" si="7386">20*LOG((2*$AH$8)/(($AH$8*AH2257+AJ2257+$AH$8*AH2260+AJ2260)^2+($AH$8*AI2257+AK2257+$AH$8*AI2260+AK2260)^2)^0.5)</f>
        <v>-4.4419316652788085E-4</v>
      </c>
      <c r="AO2257" s="148">
        <f t="shared" ref="AO2257" si="7387">((AH2257^2+AI2257^2)/(AH2260^2+AI2260^2))^0.5</f>
        <v>3.2717177290393531</v>
      </c>
      <c r="AP2257" s="4"/>
      <c r="AQ2257" s="44"/>
      <c r="AR2257" s="44"/>
      <c r="AS2257" s="44"/>
      <c r="AT2257" s="44"/>
    </row>
    <row r="2258" spans="2:46" ht="18.649999999999999" customHeight="1" thickBot="1">
      <c r="D2258" s="45"/>
      <c r="G2258" s="46"/>
      <c r="I2258" s="45"/>
      <c r="L2258" s="46"/>
      <c r="N2258" s="45"/>
      <c r="Q2258" s="46"/>
      <c r="S2258" s="45"/>
      <c r="V2258" s="46"/>
      <c r="X2258" s="45"/>
      <c r="AA2258" s="46"/>
      <c r="AC2258" s="45"/>
      <c r="AF2258" s="46"/>
      <c r="AH2258" s="45"/>
      <c r="AK2258" s="46"/>
      <c r="AO2258" s="149"/>
      <c r="AP2258" s="149"/>
      <c r="AQ2258" s="44"/>
      <c r="AR2258" s="44"/>
      <c r="AS2258" s="44"/>
      <c r="AT2258" s="44"/>
    </row>
    <row r="2259" spans="2:46" ht="18.649999999999999" customHeight="1" thickBot="1">
      <c r="D2259" s="227" t="s">
        <v>70</v>
      </c>
      <c r="E2259" s="228"/>
      <c r="F2259" s="229" t="s">
        <v>71</v>
      </c>
      <c r="G2259" s="230"/>
      <c r="H2259" s="203"/>
      <c r="I2259" s="231" t="s">
        <v>15</v>
      </c>
      <c r="J2259" s="232"/>
      <c r="K2259" s="233" t="s">
        <v>16</v>
      </c>
      <c r="L2259" s="234"/>
      <c r="M2259" s="30"/>
      <c r="N2259" s="231" t="s">
        <v>72</v>
      </c>
      <c r="O2259" s="232"/>
      <c r="P2259" s="233" t="s">
        <v>73</v>
      </c>
      <c r="Q2259" s="234"/>
      <c r="R2259" s="30"/>
      <c r="S2259" s="227" t="s">
        <v>74</v>
      </c>
      <c r="T2259" s="228"/>
      <c r="U2259" s="229" t="s">
        <v>75</v>
      </c>
      <c r="V2259" s="230"/>
      <c r="W2259" s="8"/>
      <c r="X2259" s="231" t="s">
        <v>76</v>
      </c>
      <c r="Y2259" s="232"/>
      <c r="Z2259" s="233" t="s">
        <v>77</v>
      </c>
      <c r="AA2259" s="234"/>
      <c r="AB2259" s="8"/>
      <c r="AC2259" s="231" t="s">
        <v>78</v>
      </c>
      <c r="AD2259" s="232"/>
      <c r="AE2259" s="233" t="s">
        <v>17</v>
      </c>
      <c r="AF2259" s="234"/>
      <c r="AG2259" s="8"/>
      <c r="AH2259" s="231" t="s">
        <v>79</v>
      </c>
      <c r="AI2259" s="232"/>
      <c r="AJ2259" s="233" t="s">
        <v>80</v>
      </c>
      <c r="AK2259" s="234"/>
      <c r="AL2259" s="8"/>
      <c r="AM2259" s="52" t="s">
        <v>84</v>
      </c>
      <c r="AO2259" s="150" t="s">
        <v>85</v>
      </c>
      <c r="AP2259" s="149"/>
      <c r="AQ2259" s="44"/>
      <c r="AR2259" s="44"/>
      <c r="AS2259" s="44"/>
      <c r="AT2259" s="44"/>
    </row>
    <row r="2260" spans="2:46" ht="18.649999999999999" customHeight="1" thickTop="1" thickBot="1">
      <c r="D2260" s="37">
        <v>0</v>
      </c>
      <c r="E2260" s="41">
        <v>0</v>
      </c>
      <c r="F2260" s="39">
        <v>1</v>
      </c>
      <c r="G2260" s="40">
        <v>0</v>
      </c>
      <c r="I2260" s="37">
        <v>0</v>
      </c>
      <c r="J2260" s="41">
        <f t="shared" ref="J2260" si="7388">IF(0=(1-$J$8*$K$8*$B2257^2),10^14,$B2257*$K$8/(1-$J$8*$K$8*$B2257^2))</f>
        <v>-0.16850158838519347</v>
      </c>
      <c r="K2260" s="39">
        <v>1</v>
      </c>
      <c r="L2260" s="40">
        <v>0</v>
      </c>
      <c r="N2260" s="37">
        <f t="shared" ref="N2260" si="7389">D2260*I2257+F2260*I2260-E2260*J2257-G2260*J2260</f>
        <v>0</v>
      </c>
      <c r="O2260" s="41">
        <f t="shared" ref="O2260" si="7390">(D2260*J2257+E2260*I2257+F2260*J2260+G2260*I2260)</f>
        <v>-0.16850158838519347</v>
      </c>
      <c r="P2260" s="39">
        <f t="shared" ref="P2260" si="7391">D2260*K2257+F2260*K2260-E2260*L2257-G2260*L2260</f>
        <v>1</v>
      </c>
      <c r="Q2260" s="40">
        <f t="shared" ref="Q2260" si="7392">(D2260*L2257+E2260*K2257+F2260*L2260+G2260*K2260)</f>
        <v>0</v>
      </c>
      <c r="S2260" s="37">
        <v>0</v>
      </c>
      <c r="T2260" s="41">
        <v>0</v>
      </c>
      <c r="U2260" s="39">
        <v>1</v>
      </c>
      <c r="V2260" s="40">
        <v>0</v>
      </c>
      <c r="X2260" s="37">
        <f t="shared" ref="X2260" si="7393">N2260*S2257+P2260*S2260-O2260*T2257-Q2260*T2260</f>
        <v>0</v>
      </c>
      <c r="Y2260" s="41">
        <f t="shared" ref="Y2260" si="7394">(N2260*T2257+O2260*S2257+P2260*T2260+Q2260*S2260)</f>
        <v>-0.16850158838519347</v>
      </c>
      <c r="Z2260" s="39">
        <f t="shared" ref="Z2260" si="7395">N2260*U2257+P2260*U2260-O2260*V2257-Q2260*V2260</f>
        <v>0.96734877425560106</v>
      </c>
      <c r="AA2260" s="40">
        <f t="shared" ref="AA2260" si="7396">(N2260*V2257+O2260*U2257+P2260*V2260+Q2260*U2260)</f>
        <v>0</v>
      </c>
      <c r="AB2260" s="8"/>
      <c r="AC2260" s="37">
        <v>0</v>
      </c>
      <c r="AD2260" s="40">
        <f>-1/($AD$8*$B2257)</f>
        <v>-0.12506965944272444</v>
      </c>
      <c r="AE2260" s="39">
        <v>1</v>
      </c>
      <c r="AF2260" s="40">
        <v>0</v>
      </c>
      <c r="AH2260" s="37">
        <f>X2260*AC2257+Z2260*AC2260-Y2260*AD2257-AA2260*AD2260</f>
        <v>0</v>
      </c>
      <c r="AI2260" s="41">
        <f>(X2260*AD2257+Y2260*AC2257+Z2260*AD2260+AA2260*AC2260)</f>
        <v>-0.28948757014367843</v>
      </c>
      <c r="AJ2260" s="39">
        <f>X2260*AE2257+Z2260*AE2260-Y2260*AF2257-AA2260*AF2260</f>
        <v>0.96734877425560106</v>
      </c>
      <c r="AK2260" s="40">
        <f>(X2260*AF2257+Y2260*AE2257+Z2260*AF2260+AA2260*AE2260)</f>
        <v>0</v>
      </c>
      <c r="AL2260" s="8"/>
      <c r="AM2260" s="54">
        <f t="shared" ref="AM2260" si="7397">(180/PI())*ATAN(-1*(($AH2248*AI2257+AK2257+$AH$8*AI2260+AK2260)/($AH$8*AH2257+AJ2257+$AH$8*AH2260+AJ2260)))</f>
        <v>16.826395270911377</v>
      </c>
      <c r="AO2260" s="151">
        <f t="shared" ref="AO2260" si="7398">20*LOG(((($AH$8*AH2257+AJ2257-$AH$8*AH2260-AJ2260)^2+($AH$8*AI2257+AK2257-$AH$8*AI2260-AK2260)^2)/(($AH$8*AH2257+AJ2257+$AH$8*AH2260+AJ2260)^2+($AH$8*AI2257+AK2257+$AH$8*AI2260+AK2260)^2))^0.5)</f>
        <v>-39.902346476969925</v>
      </c>
      <c r="AP2260" s="149"/>
      <c r="AQ2260" s="44"/>
      <c r="AR2260" s="44"/>
      <c r="AS2260" s="44"/>
      <c r="AT2260" s="44"/>
    </row>
    <row r="2261" spans="2:46" ht="18.649999999999999" customHeight="1">
      <c r="AO2261" s="48"/>
    </row>
    <row r="2262" spans="2:46" ht="18.649999999999999" customHeight="1" thickBot="1">
      <c r="E2262" s="29" t="s">
        <v>9</v>
      </c>
      <c r="J2262" s="29" t="s">
        <v>10</v>
      </c>
      <c r="O2262" s="29" t="s">
        <v>11</v>
      </c>
      <c r="T2262" s="29" t="s">
        <v>12</v>
      </c>
      <c r="Y2262" s="29" t="s">
        <v>13</v>
      </c>
      <c r="AD2262" s="29" t="s">
        <v>12</v>
      </c>
      <c r="AI2262" s="29" t="s">
        <v>81</v>
      </c>
    </row>
    <row r="2263" spans="2:46" ht="18.649999999999999" customHeight="1" thickBot="1">
      <c r="B2263" s="28"/>
      <c r="D2263" s="227" t="s">
        <v>70</v>
      </c>
      <c r="E2263" s="228"/>
      <c r="F2263" s="229" t="s">
        <v>71</v>
      </c>
      <c r="G2263" s="230"/>
      <c r="H2263" s="203"/>
      <c r="I2263" s="231" t="s">
        <v>15</v>
      </c>
      <c r="J2263" s="232"/>
      <c r="K2263" s="233" t="s">
        <v>16</v>
      </c>
      <c r="L2263" s="234"/>
      <c r="M2263" s="30"/>
      <c r="N2263" s="231" t="s">
        <v>72</v>
      </c>
      <c r="O2263" s="232"/>
      <c r="P2263" s="233" t="s">
        <v>73</v>
      </c>
      <c r="Q2263" s="234"/>
      <c r="R2263" s="30"/>
      <c r="S2263" s="227" t="s">
        <v>74</v>
      </c>
      <c r="T2263" s="228"/>
      <c r="U2263" s="229" t="s">
        <v>75</v>
      </c>
      <c r="V2263" s="230"/>
      <c r="W2263" s="8"/>
      <c r="X2263" s="231" t="s">
        <v>76</v>
      </c>
      <c r="Y2263" s="232"/>
      <c r="Z2263" s="233" t="s">
        <v>77</v>
      </c>
      <c r="AA2263" s="234"/>
      <c r="AB2263" s="8"/>
      <c r="AC2263" s="231" t="s">
        <v>78</v>
      </c>
      <c r="AD2263" s="232"/>
      <c r="AE2263" s="233" t="s">
        <v>17</v>
      </c>
      <c r="AF2263" s="234"/>
      <c r="AG2263" s="8"/>
      <c r="AH2263" s="231" t="s">
        <v>79</v>
      </c>
      <c r="AI2263" s="232"/>
      <c r="AJ2263" s="233" t="s">
        <v>80</v>
      </c>
      <c r="AK2263" s="234"/>
      <c r="AL2263" s="8"/>
      <c r="AM2263" s="35" t="s">
        <v>82</v>
      </c>
      <c r="AO2263" s="147" t="s">
        <v>83</v>
      </c>
      <c r="AP2263" s="4"/>
      <c r="AQ2263" s="44"/>
      <c r="AR2263" s="44"/>
      <c r="AS2263" s="44"/>
      <c r="AT2263" s="44"/>
    </row>
    <row r="2264" spans="2:46" ht="18.649999999999999" customHeight="1" thickTop="1" thickBot="1">
      <c r="B2264" s="55">
        <v>6.48</v>
      </c>
      <c r="D2264" s="37">
        <v>1</v>
      </c>
      <c r="E2264" s="38">
        <v>0</v>
      </c>
      <c r="F2264" s="39">
        <v>0</v>
      </c>
      <c r="G2264" s="40">
        <f t="shared" ref="G2264" si="7399">-1/($E$8*$B2264)</f>
        <v>-9.8638888888888873E-2</v>
      </c>
      <c r="I2264" s="37">
        <v>1</v>
      </c>
      <c r="J2264" s="41">
        <v>0</v>
      </c>
      <c r="K2264" s="39">
        <v>0</v>
      </c>
      <c r="L2264" s="40">
        <v>0</v>
      </c>
      <c r="N2264" s="37">
        <f t="shared" ref="N2264" si="7400">D2264*I2264+F2264*I2267-E2264*J2264-G2264*J2267</f>
        <v>0.98343100891741231</v>
      </c>
      <c r="O2264" s="41">
        <f t="shared" ref="O2264" si="7401">(D2264*J2264+E2264*I2264+F2264*J2267+G2264*I2267)</f>
        <v>0</v>
      </c>
      <c r="P2264" s="39">
        <f t="shared" ref="P2264" si="7402">D2264*K2264+F2264*K2267-E2264*L2264-G2264*L2267</f>
        <v>0</v>
      </c>
      <c r="Q2264" s="40">
        <f t="shared" ref="Q2264" si="7403">(D2264*L2264+E2264*K2264+F2264*L2267+G2264*K2267)</f>
        <v>-9.8638888888888873E-2</v>
      </c>
      <c r="S2264" s="37">
        <v>1</v>
      </c>
      <c r="T2264" s="38">
        <v>0</v>
      </c>
      <c r="U2264" s="39">
        <v>0</v>
      </c>
      <c r="V2264" s="40">
        <f t="shared" ref="V2264" si="7404">-1/($T$8*$B2264)</f>
        <v>-0.19317592592592589</v>
      </c>
      <c r="X2264" s="37">
        <f t="shared" ref="X2264" si="7405">N2264*S2264+P2264*S2267-O2264*T2264-Q2264*T2267</f>
        <v>0.98343100891741231</v>
      </c>
      <c r="Y2264" s="41">
        <f t="shared" ref="Y2264" si="7406">(N2264*T2264+O2264*S2264+P2264*T2267+Q2264*S2267)</f>
        <v>0</v>
      </c>
      <c r="Z2264" s="39">
        <f t="shared" ref="Z2264" si="7407">N2264*U2264+P2264*U2267-O2264*V2264-Q2264*V2267</f>
        <v>0</v>
      </c>
      <c r="AA2264" s="40">
        <f t="shared" ref="AA2264" si="7408">(N2264*V2264+O2264*U2264+P2264*V2267+Q2264*U2267)</f>
        <v>-0.28861408462077748</v>
      </c>
      <c r="AB2264" s="8"/>
      <c r="AC2264" s="37">
        <v>1</v>
      </c>
      <c r="AD2264" s="38">
        <v>0</v>
      </c>
      <c r="AE2264" s="39">
        <v>0</v>
      </c>
      <c r="AF2264" s="40">
        <v>0</v>
      </c>
      <c r="AH2264" s="37">
        <f>X2264*AC2264+Z2264*AC2267-Y2264*AD2264-AA2264*AD2267</f>
        <v>0.94744555372152384</v>
      </c>
      <c r="AI2264" s="41">
        <f>(X2264*AD2264+Y2264*AC2264+Z2264*AD2267+AA2264*AC2267)</f>
        <v>0</v>
      </c>
      <c r="AJ2264" s="39">
        <f>X2264*AE2264+Z2264*AE2267-Y2264*AF2264-AA2264*AF2267</f>
        <v>0</v>
      </c>
      <c r="AK2264" s="40">
        <f>(X2264*AF2264+Y2264*AE2264+Z2264*AF2267+AA2264*AE2267)</f>
        <v>-0.28861408462077748</v>
      </c>
      <c r="AL2264" s="8"/>
      <c r="AM2264" s="43">
        <f t="shared" ref="AM2264" si="7409">20*LOG((2*$AH$8)/(($AH$8*AH2264+AJ2264+$AH$8*AH2267+AJ2267)^2+($AH$8*AI2264+AK2264+$AH$8*AI2267+AK2267)^2)^0.5)</f>
        <v>-4.3886523003945936E-4</v>
      </c>
      <c r="AO2264" s="148">
        <f t="shared" ref="AO2264" si="7410">((AH2264^2+AI2264^2)/(AH2267^2+AI2267^2))^0.5</f>
        <v>3.2827424176371705</v>
      </c>
      <c r="AP2264" s="4"/>
      <c r="AQ2264" s="44"/>
      <c r="AR2264" s="44"/>
      <c r="AS2264" s="44"/>
      <c r="AT2264" s="44"/>
    </row>
    <row r="2265" spans="2:46" ht="18.649999999999999" customHeight="1" thickBot="1">
      <c r="D2265" s="45"/>
      <c r="G2265" s="46"/>
      <c r="I2265" s="45"/>
      <c r="L2265" s="46"/>
      <c r="N2265" s="45"/>
      <c r="Q2265" s="46"/>
      <c r="S2265" s="45"/>
      <c r="V2265" s="46"/>
      <c r="X2265" s="45"/>
      <c r="AA2265" s="46"/>
      <c r="AC2265" s="45"/>
      <c r="AF2265" s="46"/>
      <c r="AH2265" s="45"/>
      <c r="AK2265" s="46"/>
      <c r="AO2265" s="149"/>
      <c r="AP2265" s="149"/>
      <c r="AQ2265" s="44"/>
      <c r="AR2265" s="44"/>
      <c r="AS2265" s="44"/>
      <c r="AT2265" s="44"/>
    </row>
    <row r="2266" spans="2:46" ht="18.649999999999999" customHeight="1" thickBot="1">
      <c r="D2266" s="227" t="s">
        <v>70</v>
      </c>
      <c r="E2266" s="228"/>
      <c r="F2266" s="229" t="s">
        <v>71</v>
      </c>
      <c r="G2266" s="230"/>
      <c r="H2266" s="203"/>
      <c r="I2266" s="231" t="s">
        <v>15</v>
      </c>
      <c r="J2266" s="232"/>
      <c r="K2266" s="233" t="s">
        <v>16</v>
      </c>
      <c r="L2266" s="234"/>
      <c r="M2266" s="30"/>
      <c r="N2266" s="231" t="s">
        <v>72</v>
      </c>
      <c r="O2266" s="232"/>
      <c r="P2266" s="233" t="s">
        <v>73</v>
      </c>
      <c r="Q2266" s="234"/>
      <c r="R2266" s="30"/>
      <c r="S2266" s="227" t="s">
        <v>74</v>
      </c>
      <c r="T2266" s="228"/>
      <c r="U2266" s="229" t="s">
        <v>75</v>
      </c>
      <c r="V2266" s="230"/>
      <c r="W2266" s="8"/>
      <c r="X2266" s="231" t="s">
        <v>76</v>
      </c>
      <c r="Y2266" s="232"/>
      <c r="Z2266" s="233" t="s">
        <v>77</v>
      </c>
      <c r="AA2266" s="234"/>
      <c r="AB2266" s="8"/>
      <c r="AC2266" s="231" t="s">
        <v>78</v>
      </c>
      <c r="AD2266" s="232"/>
      <c r="AE2266" s="233" t="s">
        <v>17</v>
      </c>
      <c r="AF2266" s="234"/>
      <c r="AG2266" s="8"/>
      <c r="AH2266" s="231" t="s">
        <v>79</v>
      </c>
      <c r="AI2266" s="232"/>
      <c r="AJ2266" s="233" t="s">
        <v>80</v>
      </c>
      <c r="AK2266" s="234"/>
      <c r="AL2266" s="8"/>
      <c r="AM2266" s="52" t="s">
        <v>84</v>
      </c>
      <c r="AO2266" s="150" t="s">
        <v>85</v>
      </c>
      <c r="AP2266" s="149"/>
      <c r="AQ2266" s="44"/>
      <c r="AR2266" s="44"/>
      <c r="AS2266" s="44"/>
      <c r="AT2266" s="44"/>
    </row>
    <row r="2267" spans="2:46" ht="18.649999999999999" customHeight="1" thickTop="1" thickBot="1">
      <c r="D2267" s="37">
        <v>0</v>
      </c>
      <c r="E2267" s="41">
        <v>0</v>
      </c>
      <c r="F2267" s="39">
        <v>1</v>
      </c>
      <c r="G2267" s="40">
        <v>0</v>
      </c>
      <c r="I2267" s="37">
        <v>0</v>
      </c>
      <c r="J2267" s="41">
        <f t="shared" ref="J2267" si="7411">IF(0=(1-$J$8*$K$8*$B2264^2),10^14,$B2264*$K$8/(1-$J$8*$K$8*$B2264^2))</f>
        <v>-0.16797625428700574</v>
      </c>
      <c r="K2267" s="39">
        <v>1</v>
      </c>
      <c r="L2267" s="40">
        <v>0</v>
      </c>
      <c r="N2267" s="37">
        <f t="shared" ref="N2267" si="7412">D2267*I2264+F2267*I2267-E2267*J2264-G2267*J2267</f>
        <v>0</v>
      </c>
      <c r="O2267" s="41">
        <f t="shared" ref="O2267" si="7413">(D2267*J2264+E2267*I2264+F2267*J2267+G2267*I2267)</f>
        <v>-0.16797625428700574</v>
      </c>
      <c r="P2267" s="39">
        <f t="shared" ref="P2267" si="7414">D2267*K2264+F2267*K2267-E2267*L2264-G2267*L2267</f>
        <v>1</v>
      </c>
      <c r="Q2267" s="40">
        <f t="shared" ref="Q2267" si="7415">(D2267*L2264+E2267*K2264+F2267*L2267+G2267*K2267)</f>
        <v>0</v>
      </c>
      <c r="S2267" s="37">
        <v>0</v>
      </c>
      <c r="T2267" s="41">
        <v>0</v>
      </c>
      <c r="U2267" s="39">
        <v>1</v>
      </c>
      <c r="V2267" s="40">
        <v>0</v>
      </c>
      <c r="X2267" s="37">
        <f t="shared" ref="X2267" si="7416">N2267*S2264+P2267*S2267-O2267*T2264-Q2267*T2267</f>
        <v>0</v>
      </c>
      <c r="Y2267" s="41">
        <f t="shared" ref="Y2267" si="7417">(N2267*T2264+O2267*S2264+P2267*T2267+Q2267*S2267)</f>
        <v>-0.16797625428700574</v>
      </c>
      <c r="Z2267" s="39">
        <f t="shared" ref="Z2267" si="7418">N2267*U2264+P2267*U2267-O2267*V2264-Q2267*V2267</f>
        <v>0.96755103154453892</v>
      </c>
      <c r="AA2267" s="40">
        <f t="shared" ref="AA2267" si="7419">(N2267*V2264+O2267*U2264+P2267*V2267+Q2267*U2267)</f>
        <v>0</v>
      </c>
      <c r="AB2267" s="8"/>
      <c r="AC2267" s="37">
        <v>0</v>
      </c>
      <c r="AD2267" s="40">
        <f>-1/($AD$8*$B2264)</f>
        <v>-0.12468364197530864</v>
      </c>
      <c r="AE2267" s="39">
        <v>1</v>
      </c>
      <c r="AF2267" s="40">
        <v>0</v>
      </c>
      <c r="AH2267" s="37">
        <f>X2267*AC2264+Z2267*AC2267-Y2267*AD2264-AA2267*AD2267</f>
        <v>0</v>
      </c>
      <c r="AI2267" s="41">
        <f>(X2267*AD2264+Y2267*AC2264+Z2267*AD2267+AA2267*AC2267)</f>
        <v>-0.28861404069694557</v>
      </c>
      <c r="AJ2267" s="39">
        <f>X2267*AE2264+Z2267*AE2267-Y2267*AF2264-AA2267*AF2267</f>
        <v>0.96755103154453892</v>
      </c>
      <c r="AK2267" s="40">
        <f>(X2267*AF2264+Y2267*AE2264+Z2267*AF2267+AA2267*AE2267)</f>
        <v>0</v>
      </c>
      <c r="AL2267" s="8"/>
      <c r="AM2267" s="54">
        <f t="shared" ref="AM2267" si="7420">(180/PI())*ATAN(-1*(($AH2255*AI2264+AK2264+$AH$8*AI2267+AK2267)/($AH$8*AH2264+AJ2264+$AH$8*AH2267+AJ2267)))</f>
        <v>16.774127526691146</v>
      </c>
      <c r="AO2267" s="151">
        <f t="shared" ref="AO2267" si="7421">20*LOG(((($AH$8*AH2264+AJ2264-$AH$8*AH2267-AJ2267)^2+($AH$8*AI2264+AK2264-$AH$8*AI2267-AK2267)^2)/(($AH$8*AH2264+AJ2264+$AH$8*AH2267+AJ2267)^2+($AH$8*AI2264+AK2264+$AH$8*AI2267+AK2267)^2))^0.5)</f>
        <v>-39.954750800033274</v>
      </c>
      <c r="AP2267" s="149"/>
      <c r="AQ2267" s="44"/>
      <c r="AR2267" s="44"/>
      <c r="AS2267" s="44"/>
      <c r="AT2267" s="44"/>
    </row>
    <row r="2268" spans="2:46" ht="18.649999999999999" customHeight="1">
      <c r="AO2268" s="48"/>
    </row>
    <row r="2269" spans="2:46" ht="18.649999999999999" customHeight="1" thickBot="1">
      <c r="E2269" s="29" t="s">
        <v>9</v>
      </c>
      <c r="J2269" s="29" t="s">
        <v>10</v>
      </c>
      <c r="O2269" s="29" t="s">
        <v>11</v>
      </c>
      <c r="T2269" s="29" t="s">
        <v>12</v>
      </c>
      <c r="Y2269" s="29" t="s">
        <v>13</v>
      </c>
      <c r="AD2269" s="29" t="s">
        <v>12</v>
      </c>
      <c r="AI2269" s="29" t="s">
        <v>81</v>
      </c>
    </row>
    <row r="2270" spans="2:46" ht="18.649999999999999" customHeight="1" thickBot="1">
      <c r="B2270" s="28"/>
      <c r="D2270" s="227" t="s">
        <v>70</v>
      </c>
      <c r="E2270" s="228"/>
      <c r="F2270" s="229" t="s">
        <v>71</v>
      </c>
      <c r="G2270" s="230"/>
      <c r="H2270" s="203"/>
      <c r="I2270" s="231" t="s">
        <v>15</v>
      </c>
      <c r="J2270" s="232"/>
      <c r="K2270" s="233" t="s">
        <v>16</v>
      </c>
      <c r="L2270" s="234"/>
      <c r="M2270" s="30"/>
      <c r="N2270" s="231" t="s">
        <v>72</v>
      </c>
      <c r="O2270" s="232"/>
      <c r="P2270" s="233" t="s">
        <v>73</v>
      </c>
      <c r="Q2270" s="234"/>
      <c r="R2270" s="30"/>
      <c r="S2270" s="227" t="s">
        <v>74</v>
      </c>
      <c r="T2270" s="228"/>
      <c r="U2270" s="229" t="s">
        <v>75</v>
      </c>
      <c r="V2270" s="230"/>
      <c r="W2270" s="8"/>
      <c r="X2270" s="231" t="s">
        <v>76</v>
      </c>
      <c r="Y2270" s="232"/>
      <c r="Z2270" s="233" t="s">
        <v>77</v>
      </c>
      <c r="AA2270" s="234"/>
      <c r="AB2270" s="8"/>
      <c r="AC2270" s="231" t="s">
        <v>78</v>
      </c>
      <c r="AD2270" s="232"/>
      <c r="AE2270" s="233" t="s">
        <v>17</v>
      </c>
      <c r="AF2270" s="234"/>
      <c r="AG2270" s="8"/>
      <c r="AH2270" s="231" t="s">
        <v>79</v>
      </c>
      <c r="AI2270" s="232"/>
      <c r="AJ2270" s="233" t="s">
        <v>80</v>
      </c>
      <c r="AK2270" s="234"/>
      <c r="AL2270" s="8"/>
      <c r="AM2270" s="35" t="s">
        <v>82</v>
      </c>
      <c r="AO2270" s="147" t="s">
        <v>83</v>
      </c>
      <c r="AP2270" s="4"/>
      <c r="AQ2270" s="44"/>
      <c r="AR2270" s="44"/>
      <c r="AS2270" s="44"/>
      <c r="AT2270" s="44"/>
    </row>
    <row r="2271" spans="2:46" ht="18.649999999999999" customHeight="1" thickTop="1" thickBot="1">
      <c r="B2271" s="55">
        <v>6.5</v>
      </c>
      <c r="D2271" s="37">
        <v>1</v>
      </c>
      <c r="E2271" s="38">
        <v>0</v>
      </c>
      <c r="F2271" s="39">
        <v>0</v>
      </c>
      <c r="G2271" s="40">
        <f t="shared" ref="G2271" si="7422">-1/($E$8*$B2271)</f>
        <v>-9.8335384615384602E-2</v>
      </c>
      <c r="I2271" s="37">
        <v>1</v>
      </c>
      <c r="J2271" s="41">
        <v>0</v>
      </c>
      <c r="K2271" s="39">
        <v>0</v>
      </c>
      <c r="L2271" s="40">
        <v>0</v>
      </c>
      <c r="N2271" s="37">
        <f t="shared" ref="N2271" si="7423">D2271*I2271+F2271*I2274-E2271*J2271-G2271*J2274</f>
        <v>0.98353332666669302</v>
      </c>
      <c r="O2271" s="41">
        <f t="shared" ref="O2271" si="7424">(D2271*J2271+E2271*I2271+F2271*J2274+G2271*I2274)</f>
        <v>0</v>
      </c>
      <c r="P2271" s="39">
        <f t="shared" ref="P2271" si="7425">D2271*K2271+F2271*K2274-E2271*L2271-G2271*L2274</f>
        <v>0</v>
      </c>
      <c r="Q2271" s="40">
        <f t="shared" ref="Q2271" si="7426">(D2271*L2271+E2271*K2271+F2271*L2274+G2271*K2274)</f>
        <v>-9.8335384615384602E-2</v>
      </c>
      <c r="S2271" s="37">
        <v>1</v>
      </c>
      <c r="T2271" s="38">
        <v>0</v>
      </c>
      <c r="U2271" s="39">
        <v>0</v>
      </c>
      <c r="V2271" s="40">
        <f t="shared" ref="V2271" si="7427">-1/($T$8*$B2271)</f>
        <v>-0.19258153846153842</v>
      </c>
      <c r="X2271" s="37">
        <f t="shared" ref="X2271" si="7428">N2271*S2271+P2271*S2274-O2271*T2271-Q2271*T2274</f>
        <v>0.98353332666669302</v>
      </c>
      <c r="Y2271" s="41">
        <f t="shared" ref="Y2271" si="7429">(N2271*T2271+O2271*S2271+P2271*T2274+Q2271*S2274)</f>
        <v>0</v>
      </c>
      <c r="Z2271" s="39">
        <f t="shared" ref="Z2271" si="7430">N2271*U2271+P2271*U2274-O2271*V2271-Q2271*V2274</f>
        <v>0</v>
      </c>
      <c r="AA2271" s="40">
        <f t="shared" ref="AA2271" si="7431">(N2271*V2271+O2271*U2271+P2271*V2274+Q2271*U2274)</f>
        <v>-0.28774574579305118</v>
      </c>
      <c r="AB2271" s="8"/>
      <c r="AC2271" s="37">
        <v>1</v>
      </c>
      <c r="AD2271" s="38">
        <v>0</v>
      </c>
      <c r="AE2271" s="39">
        <v>0</v>
      </c>
      <c r="AF2271" s="40">
        <v>0</v>
      </c>
      <c r="AH2271" s="37">
        <f>X2271*AC2271+Z2271*AC2274-Y2271*AD2271-AA2271*AD2274</f>
        <v>0.94776653046461679</v>
      </c>
      <c r="AI2271" s="41">
        <f>(X2271*AD2271+Y2271*AC2271+Z2271*AD2274+AA2271*AC2274)</f>
        <v>0</v>
      </c>
      <c r="AJ2271" s="39">
        <f>X2271*AE2271+Z2271*AE2274-Y2271*AF2271-AA2271*AF2274</f>
        <v>0</v>
      </c>
      <c r="AK2271" s="40">
        <f>(X2271*AF2271+Y2271*AE2271+Z2271*AF2274+AA2271*AE2274)</f>
        <v>-0.28774574579305118</v>
      </c>
      <c r="AL2271" s="8"/>
      <c r="AM2271" s="43">
        <f t="shared" ref="AM2271" si="7432">20*LOG((2*$AH$8)/(($AH$8*AH2271+AJ2271+$AH$8*AH2274+AJ2274)^2+($AH$8*AI2271+AK2271+$AH$8*AI2274+AK2274)^2)^0.5)</f>
        <v>-4.3361650480362788E-4</v>
      </c>
      <c r="AO2271" s="148">
        <f t="shared" ref="AO2271" si="7433">((AH2271^2+AI2271^2)/(AH2274^2+AI2274^2))^0.5</f>
        <v>3.2937643306990902</v>
      </c>
      <c r="AP2271" s="4"/>
      <c r="AQ2271" s="44"/>
      <c r="AR2271" s="44"/>
      <c r="AS2271" s="44"/>
      <c r="AT2271" s="44"/>
    </row>
    <row r="2272" spans="2:46" ht="18.649999999999999" customHeight="1" thickBot="1">
      <c r="D2272" s="45"/>
      <c r="G2272" s="46"/>
      <c r="I2272" s="45"/>
      <c r="L2272" s="46"/>
      <c r="N2272" s="45"/>
      <c r="Q2272" s="46"/>
      <c r="S2272" s="45"/>
      <c r="V2272" s="46"/>
      <c r="X2272" s="45"/>
      <c r="AA2272" s="46"/>
      <c r="AC2272" s="45"/>
      <c r="AF2272" s="46"/>
      <c r="AH2272" s="45"/>
      <c r="AK2272" s="46"/>
      <c r="AO2272" s="149"/>
      <c r="AP2272" s="149"/>
      <c r="AQ2272" s="44"/>
      <c r="AR2272" s="44"/>
      <c r="AS2272" s="44"/>
      <c r="AT2272" s="44"/>
    </row>
    <row r="2273" spans="2:46" ht="18.649999999999999" customHeight="1" thickBot="1">
      <c r="D2273" s="227" t="s">
        <v>70</v>
      </c>
      <c r="E2273" s="228"/>
      <c r="F2273" s="229" t="s">
        <v>71</v>
      </c>
      <c r="G2273" s="230"/>
      <c r="H2273" s="203"/>
      <c r="I2273" s="231" t="s">
        <v>15</v>
      </c>
      <c r="J2273" s="232"/>
      <c r="K2273" s="233" t="s">
        <v>16</v>
      </c>
      <c r="L2273" s="234"/>
      <c r="M2273" s="30"/>
      <c r="N2273" s="231" t="s">
        <v>72</v>
      </c>
      <c r="O2273" s="232"/>
      <c r="P2273" s="233" t="s">
        <v>73</v>
      </c>
      <c r="Q2273" s="234"/>
      <c r="R2273" s="30"/>
      <c r="S2273" s="227" t="s">
        <v>74</v>
      </c>
      <c r="T2273" s="228"/>
      <c r="U2273" s="229" t="s">
        <v>75</v>
      </c>
      <c r="V2273" s="230"/>
      <c r="W2273" s="8"/>
      <c r="X2273" s="231" t="s">
        <v>76</v>
      </c>
      <c r="Y2273" s="232"/>
      <c r="Z2273" s="233" t="s">
        <v>77</v>
      </c>
      <c r="AA2273" s="234"/>
      <c r="AB2273" s="8"/>
      <c r="AC2273" s="231" t="s">
        <v>78</v>
      </c>
      <c r="AD2273" s="232"/>
      <c r="AE2273" s="233" t="s">
        <v>17</v>
      </c>
      <c r="AF2273" s="234"/>
      <c r="AG2273" s="8"/>
      <c r="AH2273" s="231" t="s">
        <v>79</v>
      </c>
      <c r="AI2273" s="232"/>
      <c r="AJ2273" s="233" t="s">
        <v>80</v>
      </c>
      <c r="AK2273" s="234"/>
      <c r="AL2273" s="8"/>
      <c r="AM2273" s="52" t="s">
        <v>84</v>
      </c>
      <c r="AO2273" s="150" t="s">
        <v>85</v>
      </c>
      <c r="AP2273" s="149"/>
      <c r="AQ2273" s="44"/>
      <c r="AR2273" s="44"/>
      <c r="AS2273" s="44"/>
      <c r="AT2273" s="44"/>
    </row>
    <row r="2274" spans="2:46" ht="18.649999999999999" customHeight="1" thickTop="1" thickBot="1">
      <c r="D2274" s="37">
        <v>0</v>
      </c>
      <c r="E2274" s="41">
        <v>0</v>
      </c>
      <c r="F2274" s="39">
        <v>1</v>
      </c>
      <c r="G2274" s="40">
        <v>0</v>
      </c>
      <c r="I2274" s="37">
        <v>0</v>
      </c>
      <c r="J2274" s="41">
        <f t="shared" ref="J2274" si="7434">IF(0=(1-$J$8*$K$8*$B2271^2),10^14,$B2271*$K$8/(1-$J$8*$K$8*$B2271^2))</f>
        <v>-0.16745420173737524</v>
      </c>
      <c r="K2274" s="39">
        <v>1</v>
      </c>
      <c r="L2274" s="40">
        <v>0</v>
      </c>
      <c r="N2274" s="37">
        <f t="shared" ref="N2274" si="7435">D2274*I2271+F2274*I2274-E2274*J2271-G2274*J2274</f>
        <v>0</v>
      </c>
      <c r="O2274" s="41">
        <f t="shared" ref="O2274" si="7436">(D2274*J2271+E2274*I2271+F2274*J2274+G2274*I2274)</f>
        <v>-0.16745420173737524</v>
      </c>
      <c r="P2274" s="39">
        <f t="shared" ref="P2274" si="7437">D2274*K2271+F2274*K2274-E2274*L2271-G2274*L2274</f>
        <v>1</v>
      </c>
      <c r="Q2274" s="40">
        <f t="shared" ref="Q2274" si="7438">(D2274*L2271+E2274*K2271+F2274*L2274+G2274*K2274)</f>
        <v>0</v>
      </c>
      <c r="S2274" s="37">
        <v>0</v>
      </c>
      <c r="T2274" s="41">
        <v>0</v>
      </c>
      <c r="U2274" s="39">
        <v>1</v>
      </c>
      <c r="V2274" s="40">
        <v>0</v>
      </c>
      <c r="X2274" s="37">
        <f t="shared" ref="X2274" si="7439">N2274*S2271+P2274*S2274-O2274*T2271-Q2274*T2274</f>
        <v>0</v>
      </c>
      <c r="Y2274" s="41">
        <f t="shared" ref="Y2274" si="7440">(N2274*T2271+O2274*S2271+P2274*T2274+Q2274*S2274)</f>
        <v>-0.16745420173737524</v>
      </c>
      <c r="Z2274" s="39">
        <f t="shared" ref="Z2274" si="7441">N2274*U2271+P2274*U2274-O2274*V2271-Q2274*V2274</f>
        <v>0.96775141220756744</v>
      </c>
      <c r="AA2274" s="40">
        <f t="shared" ref="AA2274" si="7442">(N2274*V2271+O2274*U2271+P2274*V2274+Q2274*U2274)</f>
        <v>0</v>
      </c>
      <c r="AB2274" s="8"/>
      <c r="AC2274" s="37">
        <v>0</v>
      </c>
      <c r="AD2274" s="40">
        <f>-1/($AD$8*$B2271)</f>
        <v>-0.12429999999999999</v>
      </c>
      <c r="AE2274" s="39">
        <v>1</v>
      </c>
      <c r="AF2274" s="40">
        <v>0</v>
      </c>
      <c r="AH2274" s="37">
        <f>X2274*AC2271+Z2274*AC2274-Y2274*AD2271-AA2274*AD2274</f>
        <v>0</v>
      </c>
      <c r="AI2274" s="41">
        <f>(X2274*AD2271+Y2274*AC2271+Z2274*AD2274+AA2274*AC2274)</f>
        <v>-0.28774570227477586</v>
      </c>
      <c r="AJ2274" s="39">
        <f>X2274*AE2271+Z2274*AE2274-Y2274*AF2271-AA2274*AF2274</f>
        <v>0.96775141220756744</v>
      </c>
      <c r="AK2274" s="40">
        <f>(X2274*AF2271+Y2274*AE2271+Z2274*AF2274+AA2274*AE2274)</f>
        <v>0</v>
      </c>
      <c r="AL2274" s="8"/>
      <c r="AM2274" s="54">
        <f t="shared" ref="AM2274" si="7443">(180/PI())*ATAN(-1*(($AH2262*AI2271+AK2271+$AH$8*AI2274+AK2274)/($AH$8*AH2271+AJ2271+$AH$8*AH2274+AJ2274)))</f>
        <v>16.722184470966663</v>
      </c>
      <c r="AO2274" s="151">
        <f t="shared" ref="AO2274" si="7444">20*LOG(((($AH$8*AH2271+AJ2271-$AH$8*AH2274-AJ2274)^2+($AH$8*AI2271+AK2271-$AH$8*AI2274-AK2274)^2)/(($AH$8*AH2271+AJ2271+$AH$8*AH2274+AJ2274)^2+($AH$8*AI2271+AK2271+$AH$8*AI2274+AK2274)^2))^0.5)</f>
        <v>-40.007001874925095</v>
      </c>
      <c r="AP2274" s="149"/>
      <c r="AQ2274" s="44"/>
      <c r="AR2274" s="44"/>
      <c r="AS2274" s="44"/>
      <c r="AT2274" s="44"/>
    </row>
    <row r="2275" spans="2:46" ht="18.649999999999999" customHeight="1">
      <c r="AO2275" s="48"/>
    </row>
    <row r="2276" spans="2:46" ht="18.649999999999999" customHeight="1" thickBot="1">
      <c r="E2276" s="29" t="s">
        <v>9</v>
      </c>
      <c r="J2276" s="29" t="s">
        <v>10</v>
      </c>
      <c r="O2276" s="29" t="s">
        <v>11</v>
      </c>
      <c r="T2276" s="29" t="s">
        <v>12</v>
      </c>
      <c r="Y2276" s="29" t="s">
        <v>13</v>
      </c>
      <c r="AD2276" s="29" t="s">
        <v>12</v>
      </c>
      <c r="AI2276" s="29" t="s">
        <v>81</v>
      </c>
    </row>
    <row r="2277" spans="2:46" ht="18.649999999999999" customHeight="1" thickBot="1">
      <c r="B2277" s="28"/>
      <c r="D2277" s="227" t="s">
        <v>70</v>
      </c>
      <c r="E2277" s="228"/>
      <c r="F2277" s="229" t="s">
        <v>71</v>
      </c>
      <c r="G2277" s="230"/>
      <c r="H2277" s="203"/>
      <c r="I2277" s="231" t="s">
        <v>15</v>
      </c>
      <c r="J2277" s="232"/>
      <c r="K2277" s="233" t="s">
        <v>16</v>
      </c>
      <c r="L2277" s="234"/>
      <c r="M2277" s="30"/>
      <c r="N2277" s="231" t="s">
        <v>72</v>
      </c>
      <c r="O2277" s="232"/>
      <c r="P2277" s="233" t="s">
        <v>73</v>
      </c>
      <c r="Q2277" s="234"/>
      <c r="R2277" s="30"/>
      <c r="S2277" s="227" t="s">
        <v>74</v>
      </c>
      <c r="T2277" s="228"/>
      <c r="U2277" s="229" t="s">
        <v>75</v>
      </c>
      <c r="V2277" s="230"/>
      <c r="W2277" s="8"/>
      <c r="X2277" s="231" t="s">
        <v>76</v>
      </c>
      <c r="Y2277" s="232"/>
      <c r="Z2277" s="233" t="s">
        <v>77</v>
      </c>
      <c r="AA2277" s="234"/>
      <c r="AB2277" s="8"/>
      <c r="AC2277" s="231" t="s">
        <v>78</v>
      </c>
      <c r="AD2277" s="232"/>
      <c r="AE2277" s="233" t="s">
        <v>17</v>
      </c>
      <c r="AF2277" s="234"/>
      <c r="AG2277" s="8"/>
      <c r="AH2277" s="231" t="s">
        <v>79</v>
      </c>
      <c r="AI2277" s="232"/>
      <c r="AJ2277" s="233" t="s">
        <v>80</v>
      </c>
      <c r="AK2277" s="234"/>
      <c r="AL2277" s="8"/>
      <c r="AM2277" s="35" t="s">
        <v>82</v>
      </c>
      <c r="AO2277" s="147" t="s">
        <v>83</v>
      </c>
      <c r="AP2277" s="4"/>
      <c r="AQ2277" s="44"/>
      <c r="AR2277" s="44"/>
      <c r="AS2277" s="44"/>
      <c r="AT2277" s="44"/>
    </row>
    <row r="2278" spans="2:46" ht="18.649999999999999" customHeight="1" thickTop="1" thickBot="1">
      <c r="B2278" s="55">
        <v>6.52</v>
      </c>
      <c r="D2278" s="37">
        <v>1</v>
      </c>
      <c r="E2278" s="38">
        <v>0</v>
      </c>
      <c r="F2278" s="39">
        <v>0</v>
      </c>
      <c r="G2278" s="40">
        <f t="shared" ref="G2278" si="7445">-1/($E$8*$B2278)</f>
        <v>-9.8033742331288337E-2</v>
      </c>
      <c r="I2278" s="37">
        <v>1</v>
      </c>
      <c r="J2278" s="41">
        <v>0</v>
      </c>
      <c r="K2278" s="39">
        <v>0</v>
      </c>
      <c r="L2278" s="40">
        <v>0</v>
      </c>
      <c r="N2278" s="37">
        <f t="shared" ref="N2278" si="7446">D2278*I2278+F2278*I2281-E2278*J2278-G2278*J2281</f>
        <v>0.98363469801651215</v>
      </c>
      <c r="O2278" s="41">
        <f t="shared" ref="O2278" si="7447">(D2278*J2278+E2278*I2278+F2278*J2281+G2278*I2281)</f>
        <v>0</v>
      </c>
      <c r="P2278" s="39">
        <f t="shared" ref="P2278" si="7448">D2278*K2278+F2278*K2281-E2278*L2278-G2278*L2281</f>
        <v>0</v>
      </c>
      <c r="Q2278" s="40">
        <f t="shared" ref="Q2278" si="7449">(D2278*L2278+E2278*K2278+F2278*L2281+G2278*K2281)</f>
        <v>-9.8033742331288337E-2</v>
      </c>
      <c r="S2278" s="37">
        <v>1</v>
      </c>
      <c r="T2278" s="38">
        <v>0</v>
      </c>
      <c r="U2278" s="39">
        <v>0</v>
      </c>
      <c r="V2278" s="40">
        <f t="shared" ref="V2278" si="7450">-1/($T$8*$B2278)</f>
        <v>-0.19199079754601225</v>
      </c>
      <c r="X2278" s="37">
        <f t="shared" ref="X2278" si="7451">N2278*S2278+P2278*S2281-O2278*T2278-Q2278*T2281</f>
        <v>0.98363469801651215</v>
      </c>
      <c r="Y2278" s="41">
        <f t="shared" ref="Y2278" si="7452">(N2278*T2278+O2278*S2278+P2278*T2281+Q2278*S2281)</f>
        <v>0</v>
      </c>
      <c r="Z2278" s="39">
        <f t="shared" ref="Z2278" si="7453">N2278*U2278+P2278*U2281-O2278*V2278-Q2278*V2281</f>
        <v>0</v>
      </c>
      <c r="AA2278" s="40">
        <f t="shared" ref="AA2278" si="7454">(N2278*V2278+O2278*U2278+P2278*V2281+Q2278*U2281)</f>
        <v>-0.28688255249740946</v>
      </c>
      <c r="AB2278" s="8"/>
      <c r="AC2278" s="37">
        <v>1</v>
      </c>
      <c r="AD2278" s="38">
        <v>0</v>
      </c>
      <c r="AE2278" s="39">
        <v>0</v>
      </c>
      <c r="AF2278" s="40">
        <v>0</v>
      </c>
      <c r="AH2278" s="37">
        <f>X2278*AC2278+Z2278*AC2281-Y2278*AD2278-AA2278*AD2281</f>
        <v>0.94808458171432164</v>
      </c>
      <c r="AI2278" s="41">
        <f>(X2278*AD2278+Y2278*AC2278+Z2278*AD2281+AA2278*AC2281)</f>
        <v>0</v>
      </c>
      <c r="AJ2278" s="39">
        <f>X2278*AE2278+Z2278*AE2281-Y2278*AF2278-AA2278*AF2281</f>
        <v>0</v>
      </c>
      <c r="AK2278" s="40">
        <f>(X2278*AF2278+Y2278*AE2278+Z2278*AF2281+AA2278*AE2281)</f>
        <v>-0.28688255249740946</v>
      </c>
      <c r="AL2278" s="8"/>
      <c r="AM2278" s="43">
        <f t="shared" ref="AM2278" si="7455">20*LOG((2*$AH$8)/(($AH$8*AH2278+AJ2278+$AH$8*AH2281+AJ2281)^2+($AH$8*AI2278+AK2278+$AH$8*AI2281+AK2281)^2)^0.5)</f>
        <v>-4.2844559002524091E-4</v>
      </c>
      <c r="AO2278" s="148">
        <f t="shared" ref="AO2278" si="7456">((AH2278^2+AI2278^2)/(AH2281^2+AI2281^2))^0.5</f>
        <v>3.3047834939963714</v>
      </c>
      <c r="AP2278" s="4"/>
      <c r="AQ2278" s="44"/>
      <c r="AR2278" s="44"/>
      <c r="AS2278" s="44"/>
      <c r="AT2278" s="44"/>
    </row>
    <row r="2279" spans="2:46" ht="18.649999999999999" customHeight="1" thickBot="1">
      <c r="D2279" s="45"/>
      <c r="G2279" s="46"/>
      <c r="I2279" s="45"/>
      <c r="L2279" s="46"/>
      <c r="N2279" s="45"/>
      <c r="Q2279" s="46"/>
      <c r="S2279" s="45"/>
      <c r="V2279" s="46"/>
      <c r="X2279" s="45"/>
      <c r="AA2279" s="46"/>
      <c r="AC2279" s="45"/>
      <c r="AF2279" s="46"/>
      <c r="AH2279" s="45"/>
      <c r="AK2279" s="46"/>
      <c r="AO2279" s="149"/>
      <c r="AP2279" s="149"/>
      <c r="AQ2279" s="44"/>
      <c r="AR2279" s="44"/>
      <c r="AS2279" s="44"/>
      <c r="AT2279" s="44"/>
    </row>
    <row r="2280" spans="2:46" ht="18.649999999999999" customHeight="1" thickBot="1">
      <c r="D2280" s="227" t="s">
        <v>70</v>
      </c>
      <c r="E2280" s="228"/>
      <c r="F2280" s="229" t="s">
        <v>71</v>
      </c>
      <c r="G2280" s="230"/>
      <c r="H2280" s="203"/>
      <c r="I2280" s="231" t="s">
        <v>15</v>
      </c>
      <c r="J2280" s="232"/>
      <c r="K2280" s="233" t="s">
        <v>16</v>
      </c>
      <c r="L2280" s="234"/>
      <c r="M2280" s="30"/>
      <c r="N2280" s="231" t="s">
        <v>72</v>
      </c>
      <c r="O2280" s="232"/>
      <c r="P2280" s="233" t="s">
        <v>73</v>
      </c>
      <c r="Q2280" s="234"/>
      <c r="R2280" s="30"/>
      <c r="S2280" s="227" t="s">
        <v>74</v>
      </c>
      <c r="T2280" s="228"/>
      <c r="U2280" s="229" t="s">
        <v>75</v>
      </c>
      <c r="V2280" s="230"/>
      <c r="W2280" s="8"/>
      <c r="X2280" s="231" t="s">
        <v>76</v>
      </c>
      <c r="Y2280" s="232"/>
      <c r="Z2280" s="233" t="s">
        <v>77</v>
      </c>
      <c r="AA2280" s="234"/>
      <c r="AB2280" s="8"/>
      <c r="AC2280" s="231" t="s">
        <v>78</v>
      </c>
      <c r="AD2280" s="232"/>
      <c r="AE2280" s="233" t="s">
        <v>17</v>
      </c>
      <c r="AF2280" s="234"/>
      <c r="AG2280" s="8"/>
      <c r="AH2280" s="231" t="s">
        <v>79</v>
      </c>
      <c r="AI2280" s="232"/>
      <c r="AJ2280" s="233" t="s">
        <v>80</v>
      </c>
      <c r="AK2280" s="234"/>
      <c r="AL2280" s="8"/>
      <c r="AM2280" s="52" t="s">
        <v>84</v>
      </c>
      <c r="AO2280" s="150" t="s">
        <v>85</v>
      </c>
      <c r="AP2280" s="149"/>
      <c r="AQ2280" s="44"/>
      <c r="AR2280" s="44"/>
      <c r="AS2280" s="44"/>
      <c r="AT2280" s="44"/>
    </row>
    <row r="2281" spans="2:46" ht="18.649999999999999" customHeight="1" thickTop="1" thickBot="1">
      <c r="D2281" s="37">
        <v>0</v>
      </c>
      <c r="E2281" s="41">
        <v>0</v>
      </c>
      <c r="F2281" s="39">
        <v>1</v>
      </c>
      <c r="G2281" s="40">
        <v>0</v>
      </c>
      <c r="I2281" s="37">
        <v>0</v>
      </c>
      <c r="J2281" s="41">
        <f t="shared" ref="J2281" si="7457">IF(0=(1-$J$8*$K$8*$B2278^2),10^14,$B2278*$K$8/(1-$J$8*$K$8*$B2278^2))</f>
        <v>-0.16693539993795345</v>
      </c>
      <c r="K2281" s="39">
        <v>1</v>
      </c>
      <c r="L2281" s="40">
        <v>0</v>
      </c>
      <c r="N2281" s="37">
        <f t="shared" ref="N2281" si="7458">D2281*I2278+F2281*I2281-E2281*J2278-G2281*J2281</f>
        <v>0</v>
      </c>
      <c r="O2281" s="41">
        <f t="shared" ref="O2281" si="7459">(D2281*J2278+E2281*I2278+F2281*J2281+G2281*I2281)</f>
        <v>-0.16693539993795345</v>
      </c>
      <c r="P2281" s="39">
        <f t="shared" ref="P2281" si="7460">D2281*K2278+F2281*K2281-E2281*L2278-G2281*L2281</f>
        <v>1</v>
      </c>
      <c r="Q2281" s="40">
        <f t="shared" ref="Q2281" si="7461">(D2281*L2278+E2281*K2278+F2281*L2281+G2281*K2281)</f>
        <v>0</v>
      </c>
      <c r="S2281" s="37">
        <v>0</v>
      </c>
      <c r="T2281" s="41">
        <v>0</v>
      </c>
      <c r="U2281" s="39">
        <v>1</v>
      </c>
      <c r="V2281" s="40">
        <v>0</v>
      </c>
      <c r="X2281" s="37">
        <f t="shared" ref="X2281" si="7462">N2281*S2278+P2281*S2281-O2281*T2278-Q2281*T2281</f>
        <v>0</v>
      </c>
      <c r="Y2281" s="41">
        <f t="shared" ref="Y2281" si="7463">(N2281*T2278+O2281*S2278+P2281*T2281+Q2281*S2281)</f>
        <v>-0.16693539993795345</v>
      </c>
      <c r="Z2281" s="39">
        <f t="shared" ref="Z2281" si="7464">N2281*U2278+P2281*U2281-O2281*V2278-Q2281*V2281</f>
        <v>0.96794993942724983</v>
      </c>
      <c r="AA2281" s="40">
        <f t="shared" ref="AA2281" si="7465">(N2281*V2278+O2281*U2278+P2281*V2281+Q2281*U2281)</f>
        <v>0</v>
      </c>
      <c r="AB2281" s="8"/>
      <c r="AC2281" s="37">
        <v>0</v>
      </c>
      <c r="AD2281" s="40">
        <f>-1/($AD$8*$B2278)</f>
        <v>-0.12391871165644172</v>
      </c>
      <c r="AE2281" s="39">
        <v>1</v>
      </c>
      <c r="AF2281" s="40">
        <v>0</v>
      </c>
      <c r="AH2281" s="37">
        <f>X2281*AC2278+Z2281*AC2281-Y2281*AD2278-AA2281*AD2281</f>
        <v>0</v>
      </c>
      <c r="AI2281" s="41">
        <f>(X2281*AD2278+Y2281*AC2278+Z2281*AD2281+AA2281*AC2281)</f>
        <v>-0.28688250937970905</v>
      </c>
      <c r="AJ2281" s="39">
        <f>X2281*AE2278+Z2281*AE2281-Y2281*AF2278-AA2281*AF2281</f>
        <v>0.96794993942724983</v>
      </c>
      <c r="AK2281" s="40">
        <f>(X2281*AF2278+Y2281*AE2278+Z2281*AF2281+AA2281*AE2281)</f>
        <v>0</v>
      </c>
      <c r="AL2281" s="8"/>
      <c r="AM2281" s="54">
        <f t="shared" ref="AM2281" si="7466">(180/PI())*ATAN(-1*(($AH2269*AI2278+AK2278+$AH$8*AI2281+AK2281)/($AH$8*AH2278+AJ2278+$AH$8*AH2281+AJ2281)))</f>
        <v>16.670563079126563</v>
      </c>
      <c r="AO2281" s="151">
        <f t="shared" ref="AO2281" si="7467">20*LOG(((($AH$8*AH2278+AJ2278-$AH$8*AH2281-AJ2281)^2+($AH$8*AI2278+AK2278-$AH$8*AI2281-AK2281)^2)/(($AH$8*AH2278+AJ2278+$AH$8*AH2281+AJ2281)^2+($AH$8*AI2278+AK2278+$AH$8*AI2281+AK2281)^2))^0.5)</f>
        <v>-40.059100563921533</v>
      </c>
      <c r="AP2281" s="149"/>
      <c r="AQ2281" s="44"/>
      <c r="AR2281" s="44"/>
      <c r="AS2281" s="44"/>
      <c r="AT2281" s="44"/>
    </row>
    <row r="2282" spans="2:46" ht="18.649999999999999" customHeight="1">
      <c r="AO2282" s="48"/>
    </row>
    <row r="2283" spans="2:46" ht="18.649999999999999" customHeight="1" thickBot="1">
      <c r="E2283" s="29" t="s">
        <v>9</v>
      </c>
      <c r="J2283" s="29" t="s">
        <v>10</v>
      </c>
      <c r="O2283" s="29" t="s">
        <v>11</v>
      </c>
      <c r="T2283" s="29" t="s">
        <v>12</v>
      </c>
      <c r="Y2283" s="29" t="s">
        <v>13</v>
      </c>
      <c r="AD2283" s="29" t="s">
        <v>12</v>
      </c>
      <c r="AI2283" s="29" t="s">
        <v>81</v>
      </c>
    </row>
    <row r="2284" spans="2:46" ht="18.649999999999999" customHeight="1" thickBot="1">
      <c r="B2284" s="28"/>
      <c r="D2284" s="227" t="s">
        <v>70</v>
      </c>
      <c r="E2284" s="228"/>
      <c r="F2284" s="229" t="s">
        <v>71</v>
      </c>
      <c r="G2284" s="230"/>
      <c r="H2284" s="203"/>
      <c r="I2284" s="231" t="s">
        <v>15</v>
      </c>
      <c r="J2284" s="232"/>
      <c r="K2284" s="233" t="s">
        <v>16</v>
      </c>
      <c r="L2284" s="234"/>
      <c r="M2284" s="30"/>
      <c r="N2284" s="231" t="s">
        <v>72</v>
      </c>
      <c r="O2284" s="232"/>
      <c r="P2284" s="233" t="s">
        <v>73</v>
      </c>
      <c r="Q2284" s="234"/>
      <c r="R2284" s="30"/>
      <c r="S2284" s="227" t="s">
        <v>74</v>
      </c>
      <c r="T2284" s="228"/>
      <c r="U2284" s="229" t="s">
        <v>75</v>
      </c>
      <c r="V2284" s="230"/>
      <c r="W2284" s="8"/>
      <c r="X2284" s="231" t="s">
        <v>76</v>
      </c>
      <c r="Y2284" s="232"/>
      <c r="Z2284" s="233" t="s">
        <v>77</v>
      </c>
      <c r="AA2284" s="234"/>
      <c r="AB2284" s="8"/>
      <c r="AC2284" s="231" t="s">
        <v>78</v>
      </c>
      <c r="AD2284" s="232"/>
      <c r="AE2284" s="233" t="s">
        <v>17</v>
      </c>
      <c r="AF2284" s="234"/>
      <c r="AG2284" s="8"/>
      <c r="AH2284" s="231" t="s">
        <v>79</v>
      </c>
      <c r="AI2284" s="232"/>
      <c r="AJ2284" s="233" t="s">
        <v>80</v>
      </c>
      <c r="AK2284" s="234"/>
      <c r="AL2284" s="8"/>
      <c r="AM2284" s="35" t="s">
        <v>82</v>
      </c>
      <c r="AO2284" s="147" t="s">
        <v>83</v>
      </c>
      <c r="AP2284" s="4"/>
      <c r="AQ2284" s="44"/>
      <c r="AR2284" s="44"/>
      <c r="AS2284" s="44"/>
      <c r="AT2284" s="44"/>
    </row>
    <row r="2285" spans="2:46" ht="18.649999999999999" customHeight="1" thickTop="1" thickBot="1">
      <c r="B2285" s="55">
        <v>6.54</v>
      </c>
      <c r="D2285" s="37">
        <v>1</v>
      </c>
      <c r="E2285" s="38">
        <v>0</v>
      </c>
      <c r="F2285" s="39">
        <v>0</v>
      </c>
      <c r="G2285" s="40">
        <f t="shared" ref="G2285" si="7468">-1/($E$8*$B2285)</f>
        <v>-9.7733944954128432E-2</v>
      </c>
      <c r="I2285" s="37">
        <v>1</v>
      </c>
      <c r="J2285" s="41">
        <v>0</v>
      </c>
      <c r="K2285" s="39">
        <v>0</v>
      </c>
      <c r="L2285" s="40">
        <v>0</v>
      </c>
      <c r="N2285" s="37">
        <f t="shared" ref="N2285" si="7469">D2285*I2285+F2285*I2288-E2285*J2285-G2285*J2288</f>
        <v>0.98373513462175599</v>
      </c>
      <c r="O2285" s="41">
        <f t="shared" ref="O2285" si="7470">(D2285*J2285+E2285*I2285+F2285*J2288+G2285*I2288)</f>
        <v>0</v>
      </c>
      <c r="P2285" s="39">
        <f t="shared" ref="P2285" si="7471">D2285*K2285+F2285*K2288-E2285*L2285-G2285*L2288</f>
        <v>0</v>
      </c>
      <c r="Q2285" s="40">
        <f t="shared" ref="Q2285" si="7472">(D2285*L2285+E2285*K2285+F2285*L2288+G2285*K2288)</f>
        <v>-9.7733944954128432E-2</v>
      </c>
      <c r="S2285" s="37">
        <v>1</v>
      </c>
      <c r="T2285" s="38">
        <v>0</v>
      </c>
      <c r="U2285" s="39">
        <v>0</v>
      </c>
      <c r="V2285" s="40">
        <f t="shared" ref="V2285" si="7473">-1/($T$8*$B2285)</f>
        <v>-0.19140366972477063</v>
      </c>
      <c r="X2285" s="37">
        <f t="shared" ref="X2285" si="7474">N2285*S2285+P2285*S2288-O2285*T2285-Q2285*T2288</f>
        <v>0.98373513462175599</v>
      </c>
      <c r="Y2285" s="41">
        <f t="shared" ref="Y2285" si="7475">(N2285*T2285+O2285*S2285+P2285*T2288+Q2285*S2288)</f>
        <v>0</v>
      </c>
      <c r="Z2285" s="39">
        <f t="shared" ref="Z2285" si="7476">N2285*U2285+P2285*U2288-O2285*V2285-Q2285*V2288</f>
        <v>0</v>
      </c>
      <c r="AA2285" s="40">
        <f t="shared" ref="AA2285" si="7477">(N2285*V2285+O2285*U2285+P2285*V2288+Q2285*U2288)</f>
        <v>-0.28602445975792379</v>
      </c>
      <c r="AB2285" s="8"/>
      <c r="AC2285" s="37">
        <v>1</v>
      </c>
      <c r="AD2285" s="38">
        <v>0</v>
      </c>
      <c r="AE2285" s="39">
        <v>0</v>
      </c>
      <c r="AF2285" s="40">
        <v>0</v>
      </c>
      <c r="AH2285" s="37">
        <f>X2285*AC2285+Z2285*AC2288-Y2285*AD2285-AA2285*AD2288</f>
        <v>0.94839974283866513</v>
      </c>
      <c r="AI2285" s="41">
        <f>(X2285*AD2285+Y2285*AC2285+Z2285*AD2288+AA2285*AC2288)</f>
        <v>0</v>
      </c>
      <c r="AJ2285" s="39">
        <f>X2285*AE2285+Z2285*AE2288-Y2285*AF2285-AA2285*AF2288</f>
        <v>0</v>
      </c>
      <c r="AK2285" s="40">
        <f>(X2285*AF2285+Y2285*AE2285+Z2285*AF2288+AA2285*AE2288)</f>
        <v>-0.28602445975792379</v>
      </c>
      <c r="AL2285" s="8"/>
      <c r="AM2285" s="43">
        <f t="shared" ref="AM2285" si="7478">20*LOG((2*$AH$8)/(($AH$8*AH2285+AJ2285+$AH$8*AH2288+AJ2288)^2+($AH$8*AI2285+AK2285+$AH$8*AI2288+AK2288)^2)^0.5)</f>
        <v>-4.2335111355170448E-4</v>
      </c>
      <c r="AO2285" s="148">
        <f t="shared" ref="AO2285" si="7479">((AH2285^2+AI2285^2)/(AH2288^2+AI2288^2))^0.5</f>
        <v>3.3157999329814229</v>
      </c>
      <c r="AP2285" s="4"/>
      <c r="AQ2285" s="44"/>
      <c r="AR2285" s="44"/>
      <c r="AS2285" s="44"/>
      <c r="AT2285" s="44"/>
    </row>
    <row r="2286" spans="2:46" ht="18.649999999999999" customHeight="1" thickBot="1">
      <c r="D2286" s="45"/>
      <c r="G2286" s="46"/>
      <c r="I2286" s="45"/>
      <c r="L2286" s="46"/>
      <c r="N2286" s="45"/>
      <c r="Q2286" s="46"/>
      <c r="S2286" s="45"/>
      <c r="V2286" s="46"/>
      <c r="X2286" s="45"/>
      <c r="AA2286" s="46"/>
      <c r="AC2286" s="45"/>
      <c r="AF2286" s="46"/>
      <c r="AH2286" s="45"/>
      <c r="AK2286" s="46"/>
      <c r="AO2286" s="149"/>
      <c r="AP2286" s="149"/>
      <c r="AQ2286" s="44"/>
      <c r="AR2286" s="44"/>
      <c r="AS2286" s="44"/>
      <c r="AT2286" s="44"/>
    </row>
    <row r="2287" spans="2:46" ht="18.649999999999999" customHeight="1" thickBot="1">
      <c r="D2287" s="227" t="s">
        <v>70</v>
      </c>
      <c r="E2287" s="228"/>
      <c r="F2287" s="229" t="s">
        <v>71</v>
      </c>
      <c r="G2287" s="230"/>
      <c r="H2287" s="203"/>
      <c r="I2287" s="231" t="s">
        <v>15</v>
      </c>
      <c r="J2287" s="232"/>
      <c r="K2287" s="233" t="s">
        <v>16</v>
      </c>
      <c r="L2287" s="234"/>
      <c r="M2287" s="30"/>
      <c r="N2287" s="231" t="s">
        <v>72</v>
      </c>
      <c r="O2287" s="232"/>
      <c r="P2287" s="233" t="s">
        <v>73</v>
      </c>
      <c r="Q2287" s="234"/>
      <c r="R2287" s="30"/>
      <c r="S2287" s="227" t="s">
        <v>74</v>
      </c>
      <c r="T2287" s="228"/>
      <c r="U2287" s="229" t="s">
        <v>75</v>
      </c>
      <c r="V2287" s="230"/>
      <c r="W2287" s="8"/>
      <c r="X2287" s="231" t="s">
        <v>76</v>
      </c>
      <c r="Y2287" s="232"/>
      <c r="Z2287" s="233" t="s">
        <v>77</v>
      </c>
      <c r="AA2287" s="234"/>
      <c r="AB2287" s="8"/>
      <c r="AC2287" s="231" t="s">
        <v>78</v>
      </c>
      <c r="AD2287" s="232"/>
      <c r="AE2287" s="233" t="s">
        <v>17</v>
      </c>
      <c r="AF2287" s="234"/>
      <c r="AG2287" s="8"/>
      <c r="AH2287" s="231" t="s">
        <v>79</v>
      </c>
      <c r="AI2287" s="232"/>
      <c r="AJ2287" s="233" t="s">
        <v>80</v>
      </c>
      <c r="AK2287" s="234"/>
      <c r="AL2287" s="8"/>
      <c r="AM2287" s="52" t="s">
        <v>84</v>
      </c>
      <c r="AO2287" s="150" t="s">
        <v>85</v>
      </c>
      <c r="AP2287" s="149"/>
      <c r="AQ2287" s="44"/>
      <c r="AR2287" s="44"/>
      <c r="AS2287" s="44"/>
      <c r="AT2287" s="44"/>
    </row>
    <row r="2288" spans="2:46" ht="18.649999999999999" customHeight="1" thickTop="1" thickBot="1">
      <c r="D2288" s="37">
        <v>0</v>
      </c>
      <c r="E2288" s="41">
        <v>0</v>
      </c>
      <c r="F2288" s="39">
        <v>1</v>
      </c>
      <c r="G2288" s="40">
        <v>0</v>
      </c>
      <c r="I2288" s="37">
        <v>0</v>
      </c>
      <c r="J2288" s="41">
        <f t="shared" ref="J2288" si="7480">IF(0=(1-$J$8*$K$8*$B2285^2),10^14,$B2285*$K$8/(1-$J$8*$K$8*$B2285^2))</f>
        <v>-0.1664198184763542</v>
      </c>
      <c r="K2288" s="39">
        <v>1</v>
      </c>
      <c r="L2288" s="40">
        <v>0</v>
      </c>
      <c r="N2288" s="37">
        <f t="shared" ref="N2288" si="7481">D2288*I2285+F2288*I2288-E2288*J2285-G2288*J2288</f>
        <v>0</v>
      </c>
      <c r="O2288" s="41">
        <f t="shared" ref="O2288" si="7482">(D2288*J2285+E2288*I2285+F2288*J2288+G2288*I2288)</f>
        <v>-0.1664198184763542</v>
      </c>
      <c r="P2288" s="39">
        <f t="shared" ref="P2288" si="7483">D2288*K2285+F2288*K2288-E2288*L2285-G2288*L2288</f>
        <v>1</v>
      </c>
      <c r="Q2288" s="40">
        <f t="shared" ref="Q2288" si="7484">(D2288*L2285+E2288*K2285+F2288*L2288+G2288*K2288)</f>
        <v>0</v>
      </c>
      <c r="S2288" s="37">
        <v>0</v>
      </c>
      <c r="T2288" s="41">
        <v>0</v>
      </c>
      <c r="U2288" s="39">
        <v>1</v>
      </c>
      <c r="V2288" s="40">
        <v>0</v>
      </c>
      <c r="X2288" s="37">
        <f t="shared" ref="X2288" si="7485">N2288*S2285+P2288*S2288-O2288*T2285-Q2288*T2288</f>
        <v>0</v>
      </c>
      <c r="Y2288" s="41">
        <f t="shared" ref="Y2288" si="7486">(N2288*T2285+O2288*S2285+P2288*T2288+Q2288*S2288)</f>
        <v>-0.1664198184763542</v>
      </c>
      <c r="Z2288" s="39">
        <f t="shared" ref="Z2288" si="7487">N2288*U2285+P2288*U2288-O2288*V2285-Q2288*V2288</f>
        <v>0.96814663602869566</v>
      </c>
      <c r="AA2288" s="40">
        <f t="shared" ref="AA2288" si="7488">(N2288*V2285+O2288*U2285+P2288*V2288+Q2288*U2288)</f>
        <v>0</v>
      </c>
      <c r="AB2288" s="8"/>
      <c r="AC2288" s="37">
        <v>0</v>
      </c>
      <c r="AD2288" s="40">
        <f>-1/($AD$8*$B2285)</f>
        <v>-0.12353975535168195</v>
      </c>
      <c r="AE2288" s="39">
        <v>1</v>
      </c>
      <c r="AF2288" s="40">
        <v>0</v>
      </c>
      <c r="AH2288" s="37">
        <f>X2288*AC2285+Z2288*AC2288-Y2288*AD2285-AA2288*AD2288</f>
        <v>0</v>
      </c>
      <c r="AI2288" s="41">
        <f>(X2288*AD2285+Y2288*AC2285+Z2288*AD2288+AA2288*AC2288)</f>
        <v>-0.28602441703589315</v>
      </c>
      <c r="AJ2288" s="39">
        <f>X2288*AE2285+Z2288*AE2288-Y2288*AF2285-AA2288*AF2288</f>
        <v>0.96814663602869566</v>
      </c>
      <c r="AK2288" s="40">
        <f>(X2288*AF2285+Y2288*AE2285+Z2288*AF2288+AA2288*AE2288)</f>
        <v>0</v>
      </c>
      <c r="AL2288" s="8"/>
      <c r="AM2288" s="54">
        <f t="shared" ref="AM2288" si="7489">(180/PI())*ATAN(-1*(($AH2276*AI2285+AK2285+$AH$8*AI2288+AK2288)/($AH$8*AH2285+AJ2285+$AH$8*AH2288+AJ2288)))</f>
        <v>16.619260364108271</v>
      </c>
      <c r="AO2288" s="151">
        <f t="shared" ref="AO2288" si="7490">20*LOG(((($AH$8*AH2285+AJ2285-$AH$8*AH2288-AJ2288)^2+($AH$8*AI2285+AK2285-$AH$8*AI2288-AK2288)^2)/(($AH$8*AH2285+AJ2285+$AH$8*AH2288+AJ2288)^2+($AH$8*AI2285+AK2285+$AH$8*AI2288+AK2288)^2))^0.5)</f>
        <v>-40.11104772240116</v>
      </c>
      <c r="AP2288" s="149"/>
      <c r="AQ2288" s="44"/>
      <c r="AR2288" s="44"/>
      <c r="AS2288" s="44"/>
      <c r="AT2288" s="44"/>
    </row>
    <row r="2289" spans="2:46" ht="18.649999999999999" customHeight="1">
      <c r="AO2289" s="48"/>
    </row>
    <row r="2290" spans="2:46" ht="18.649999999999999" customHeight="1" thickBot="1">
      <c r="E2290" s="29" t="s">
        <v>9</v>
      </c>
      <c r="J2290" s="29" t="s">
        <v>10</v>
      </c>
      <c r="O2290" s="29" t="s">
        <v>11</v>
      </c>
      <c r="T2290" s="29" t="s">
        <v>12</v>
      </c>
      <c r="Y2290" s="29" t="s">
        <v>13</v>
      </c>
      <c r="AD2290" s="29" t="s">
        <v>12</v>
      </c>
      <c r="AI2290" s="29" t="s">
        <v>81</v>
      </c>
    </row>
    <row r="2291" spans="2:46" ht="18.649999999999999" customHeight="1" thickBot="1">
      <c r="B2291" s="28"/>
      <c r="D2291" s="227" t="s">
        <v>70</v>
      </c>
      <c r="E2291" s="228"/>
      <c r="F2291" s="229" t="s">
        <v>71</v>
      </c>
      <c r="G2291" s="230"/>
      <c r="H2291" s="203"/>
      <c r="I2291" s="231" t="s">
        <v>15</v>
      </c>
      <c r="J2291" s="232"/>
      <c r="K2291" s="233" t="s">
        <v>16</v>
      </c>
      <c r="L2291" s="234"/>
      <c r="M2291" s="30"/>
      <c r="N2291" s="231" t="s">
        <v>72</v>
      </c>
      <c r="O2291" s="232"/>
      <c r="P2291" s="233" t="s">
        <v>73</v>
      </c>
      <c r="Q2291" s="234"/>
      <c r="R2291" s="30"/>
      <c r="S2291" s="227" t="s">
        <v>74</v>
      </c>
      <c r="T2291" s="228"/>
      <c r="U2291" s="229" t="s">
        <v>75</v>
      </c>
      <c r="V2291" s="230"/>
      <c r="W2291" s="8"/>
      <c r="X2291" s="231" t="s">
        <v>76</v>
      </c>
      <c r="Y2291" s="232"/>
      <c r="Z2291" s="233" t="s">
        <v>77</v>
      </c>
      <c r="AA2291" s="234"/>
      <c r="AB2291" s="8"/>
      <c r="AC2291" s="231" t="s">
        <v>78</v>
      </c>
      <c r="AD2291" s="232"/>
      <c r="AE2291" s="233" t="s">
        <v>17</v>
      </c>
      <c r="AF2291" s="234"/>
      <c r="AG2291" s="8"/>
      <c r="AH2291" s="231" t="s">
        <v>79</v>
      </c>
      <c r="AI2291" s="232"/>
      <c r="AJ2291" s="233" t="s">
        <v>80</v>
      </c>
      <c r="AK2291" s="234"/>
      <c r="AL2291" s="8"/>
      <c r="AM2291" s="35" t="s">
        <v>82</v>
      </c>
      <c r="AO2291" s="147" t="s">
        <v>83</v>
      </c>
      <c r="AP2291" s="4"/>
      <c r="AQ2291" s="44"/>
      <c r="AR2291" s="44"/>
      <c r="AS2291" s="44"/>
      <c r="AT2291" s="44"/>
    </row>
    <row r="2292" spans="2:46" ht="18.649999999999999" customHeight="1" thickTop="1" thickBot="1">
      <c r="B2292" s="55">
        <v>6.56</v>
      </c>
      <c r="D2292" s="37">
        <v>1</v>
      </c>
      <c r="E2292" s="38">
        <v>0</v>
      </c>
      <c r="F2292" s="39">
        <v>0</v>
      </c>
      <c r="G2292" s="40">
        <f t="shared" ref="G2292" si="7491">-1/($E$8*$B2292)</f>
        <v>-9.7435975609756101E-2</v>
      </c>
      <c r="I2292" s="37">
        <v>1</v>
      </c>
      <c r="J2292" s="41">
        <v>0</v>
      </c>
      <c r="K2292" s="39">
        <v>0</v>
      </c>
      <c r="L2292" s="40">
        <v>0</v>
      </c>
      <c r="N2292" s="37">
        <f t="shared" ref="N2292" si="7492">D2292*I2292+F2292*I2295-E2292*J2292-G2292*J2295</f>
        <v>0.98383464795816133</v>
      </c>
      <c r="O2292" s="41">
        <f t="shared" ref="O2292" si="7493">(D2292*J2292+E2292*I2292+F2292*J2295+G2292*I2295)</f>
        <v>0</v>
      </c>
      <c r="P2292" s="39">
        <f t="shared" ref="P2292" si="7494">D2292*K2292+F2292*K2295-E2292*L2292-G2292*L2295</f>
        <v>0</v>
      </c>
      <c r="Q2292" s="40">
        <f t="shared" ref="Q2292" si="7495">(D2292*L2292+E2292*K2292+F2292*L2295+G2292*K2295)</f>
        <v>-9.7435975609756101E-2</v>
      </c>
      <c r="S2292" s="37">
        <v>1</v>
      </c>
      <c r="T2292" s="38">
        <v>0</v>
      </c>
      <c r="U2292" s="39">
        <v>0</v>
      </c>
      <c r="V2292" s="40">
        <f t="shared" ref="V2292" si="7496">-1/($T$8*$B2292)</f>
        <v>-0.1908201219512195</v>
      </c>
      <c r="X2292" s="37">
        <f t="shared" ref="X2292" si="7497">N2292*S2292+P2292*S2295-O2292*T2292-Q2292*T2295</f>
        <v>0.98383464795816133</v>
      </c>
      <c r="Y2292" s="41">
        <f t="shared" ref="Y2292" si="7498">(N2292*T2292+O2292*S2292+P2292*T2295+Q2292*S2295)</f>
        <v>0</v>
      </c>
      <c r="Z2292" s="39">
        <f t="shared" ref="Z2292" si="7499">N2292*U2292+P2292*U2295-O2292*V2292-Q2292*V2295</f>
        <v>0</v>
      </c>
      <c r="AA2292" s="40">
        <f t="shared" ref="AA2292" si="7500">(N2292*V2292+O2292*U2292+P2292*V2295+Q2292*U2295)</f>
        <v>-0.28517142311296756</v>
      </c>
      <c r="AB2292" s="8"/>
      <c r="AC2292" s="37">
        <v>1</v>
      </c>
      <c r="AD2292" s="38">
        <v>0</v>
      </c>
      <c r="AE2292" s="39">
        <v>0</v>
      </c>
      <c r="AF2292" s="40">
        <v>0</v>
      </c>
      <c r="AH2292" s="37">
        <f>X2292*AC2292+Z2292*AC2295-Y2292*AD2292-AA2292*AD2295</f>
        <v>0.94871204867399639</v>
      </c>
      <c r="AI2292" s="41">
        <f>(X2292*AD2292+Y2292*AC2292+Z2292*AD2295+AA2292*AC2295)</f>
        <v>0</v>
      </c>
      <c r="AJ2292" s="39">
        <f>X2292*AE2292+Z2292*AE2295-Y2292*AF2292-AA2292*AF2295</f>
        <v>0</v>
      </c>
      <c r="AK2292" s="40">
        <f>(X2292*AF2292+Y2292*AE2292+Z2292*AF2295+AA2292*AE2295)</f>
        <v>-0.28517142311296756</v>
      </c>
      <c r="AL2292" s="8"/>
      <c r="AM2292" s="43">
        <f t="shared" ref="AM2292" si="7501">20*LOG((2*$AH$8)/(($AH$8*AH2292+AJ2292+$AH$8*AH2295+AJ2295)^2+($AH$8*AI2292+AK2292+$AH$8*AI2295+AK2295)^2)^0.5)</f>
        <v>-4.1833173119481474E-4</v>
      </c>
      <c r="AO2292" s="148">
        <f t="shared" ref="AO2292" si="7502">((AH2292^2+AI2292^2)/(AH2295^2+AI2295^2))^0.5</f>
        <v>3.3268136727927331</v>
      </c>
      <c r="AP2292" s="4"/>
      <c r="AQ2292" s="44"/>
      <c r="AR2292" s="44"/>
      <c r="AS2292" s="44"/>
      <c r="AT2292" s="44"/>
    </row>
    <row r="2293" spans="2:46" ht="18.649999999999999" customHeight="1" thickBot="1">
      <c r="D2293" s="45"/>
      <c r="G2293" s="46"/>
      <c r="I2293" s="45"/>
      <c r="L2293" s="46"/>
      <c r="N2293" s="45"/>
      <c r="Q2293" s="46"/>
      <c r="S2293" s="45"/>
      <c r="V2293" s="46"/>
      <c r="X2293" s="45"/>
      <c r="AA2293" s="46"/>
      <c r="AC2293" s="45"/>
      <c r="AF2293" s="46"/>
      <c r="AH2293" s="45"/>
      <c r="AK2293" s="46"/>
      <c r="AO2293" s="149"/>
      <c r="AP2293" s="149"/>
      <c r="AQ2293" s="44"/>
      <c r="AR2293" s="44"/>
      <c r="AS2293" s="44"/>
      <c r="AT2293" s="44"/>
    </row>
    <row r="2294" spans="2:46" ht="18.649999999999999" customHeight="1" thickBot="1">
      <c r="D2294" s="227" t="s">
        <v>70</v>
      </c>
      <c r="E2294" s="228"/>
      <c r="F2294" s="229" t="s">
        <v>71</v>
      </c>
      <c r="G2294" s="230"/>
      <c r="H2294" s="203"/>
      <c r="I2294" s="231" t="s">
        <v>15</v>
      </c>
      <c r="J2294" s="232"/>
      <c r="K2294" s="233" t="s">
        <v>16</v>
      </c>
      <c r="L2294" s="234"/>
      <c r="M2294" s="30"/>
      <c r="N2294" s="231" t="s">
        <v>72</v>
      </c>
      <c r="O2294" s="232"/>
      <c r="P2294" s="233" t="s">
        <v>73</v>
      </c>
      <c r="Q2294" s="234"/>
      <c r="R2294" s="30"/>
      <c r="S2294" s="227" t="s">
        <v>74</v>
      </c>
      <c r="T2294" s="228"/>
      <c r="U2294" s="229" t="s">
        <v>75</v>
      </c>
      <c r="V2294" s="230"/>
      <c r="W2294" s="8"/>
      <c r="X2294" s="231" t="s">
        <v>76</v>
      </c>
      <c r="Y2294" s="232"/>
      <c r="Z2294" s="233" t="s">
        <v>77</v>
      </c>
      <c r="AA2294" s="234"/>
      <c r="AB2294" s="8"/>
      <c r="AC2294" s="231" t="s">
        <v>78</v>
      </c>
      <c r="AD2294" s="232"/>
      <c r="AE2294" s="233" t="s">
        <v>17</v>
      </c>
      <c r="AF2294" s="234"/>
      <c r="AG2294" s="8"/>
      <c r="AH2294" s="231" t="s">
        <v>79</v>
      </c>
      <c r="AI2294" s="232"/>
      <c r="AJ2294" s="233" t="s">
        <v>80</v>
      </c>
      <c r="AK2294" s="234"/>
      <c r="AL2294" s="8"/>
      <c r="AM2294" s="52" t="s">
        <v>84</v>
      </c>
      <c r="AO2294" s="150" t="s">
        <v>85</v>
      </c>
      <c r="AP2294" s="149"/>
      <c r="AQ2294" s="44"/>
      <c r="AR2294" s="44"/>
      <c r="AS2294" s="44"/>
      <c r="AT2294" s="44"/>
    </row>
    <row r="2295" spans="2:46" ht="18.649999999999999" customHeight="1" thickTop="1" thickBot="1">
      <c r="D2295" s="37">
        <v>0</v>
      </c>
      <c r="E2295" s="41">
        <v>0</v>
      </c>
      <c r="F2295" s="39">
        <v>1</v>
      </c>
      <c r="G2295" s="40">
        <v>0</v>
      </c>
      <c r="I2295" s="37">
        <v>0</v>
      </c>
      <c r="J2295" s="41">
        <f t="shared" ref="J2295" si="7503">IF(0=(1-$J$8*$K$8*$B2292^2),10^14,$B2292*$K$8/(1-$J$8*$K$8*$B2292^2))</f>
        <v>-0.16590742732009992</v>
      </c>
      <c r="K2295" s="39">
        <v>1</v>
      </c>
      <c r="L2295" s="40">
        <v>0</v>
      </c>
      <c r="N2295" s="37">
        <f t="shared" ref="N2295" si="7504">D2295*I2292+F2295*I2295-E2295*J2292-G2295*J2295</f>
        <v>0</v>
      </c>
      <c r="O2295" s="41">
        <f t="shared" ref="O2295" si="7505">(D2295*J2292+E2295*I2292+F2295*J2295+G2295*I2295)</f>
        <v>-0.16590742732009992</v>
      </c>
      <c r="P2295" s="39">
        <f t="shared" ref="P2295" si="7506">D2295*K2292+F2295*K2295-E2295*L2292-G2295*L2295</f>
        <v>1</v>
      </c>
      <c r="Q2295" s="40">
        <f t="shared" ref="Q2295" si="7507">(D2295*L2292+E2295*K2292+F2295*L2295+G2295*K2295)</f>
        <v>0</v>
      </c>
      <c r="S2295" s="37">
        <v>0</v>
      </c>
      <c r="T2295" s="41">
        <v>0</v>
      </c>
      <c r="U2295" s="39">
        <v>1</v>
      </c>
      <c r="V2295" s="40">
        <v>0</v>
      </c>
      <c r="X2295" s="37">
        <f t="shared" ref="X2295" si="7508">N2295*S2292+P2295*S2295-O2295*T2292-Q2295*T2295</f>
        <v>0</v>
      </c>
      <c r="Y2295" s="41">
        <f t="shared" ref="Y2295" si="7509">(N2295*T2292+O2295*S2292+P2295*T2295+Q2295*S2295)</f>
        <v>-0.16590742732009992</v>
      </c>
      <c r="Z2295" s="39">
        <f t="shared" ref="Z2295" si="7510">N2295*U2292+P2295*U2295-O2295*V2292-Q2295*V2295</f>
        <v>0.96834152448616551</v>
      </c>
      <c r="AA2295" s="40">
        <f t="shared" ref="AA2295" si="7511">(N2295*V2292+O2295*U2292+P2295*V2295+Q2295*U2295)</f>
        <v>0</v>
      </c>
      <c r="AB2295" s="8"/>
      <c r="AC2295" s="37">
        <v>0</v>
      </c>
      <c r="AD2295" s="40">
        <f>-1/($AD$8*$B2292)</f>
        <v>-0.12316310975609755</v>
      </c>
      <c r="AE2295" s="39">
        <v>1</v>
      </c>
      <c r="AF2295" s="40">
        <v>0</v>
      </c>
      <c r="AH2295" s="37">
        <f>X2295*AC2292+Z2295*AC2295-Y2295*AD2292-AA2295*AD2295</f>
        <v>0</v>
      </c>
      <c r="AI2295" s="41">
        <f>(X2295*AD2292+Y2295*AC2292+Z2295*AD2295+AA2295*AC2295)</f>
        <v>-0.28517138078177634</v>
      </c>
      <c r="AJ2295" s="39">
        <f>X2295*AE2292+Z2295*AE2295-Y2295*AF2292-AA2295*AF2295</f>
        <v>0.96834152448616551</v>
      </c>
      <c r="AK2295" s="40">
        <f>(X2295*AF2292+Y2295*AE2292+Z2295*AF2295+AA2295*AE2295)</f>
        <v>0</v>
      </c>
      <c r="AL2295" s="8"/>
      <c r="AM2295" s="54">
        <f t="shared" ref="AM2295" si="7512">(180/PI())*ATAN(-1*(($AH2283*AI2292+AK2292+$AH$8*AI2295+AK2295)/($AH$8*AH2292+AJ2292+$AH$8*AH2295+AJ2295)))</f>
        <v>16.568273375815782</v>
      </c>
      <c r="AO2295" s="151">
        <f t="shared" ref="AO2295" si="7513">20*LOG(((($AH$8*AH2292+AJ2292-$AH$8*AH2295-AJ2295)^2+($AH$8*AI2292+AK2292-$AH$8*AI2295-AK2295)^2)/(($AH$8*AH2292+AJ2292+$AH$8*AH2295+AJ2295)^2+($AH$8*AI2292+AK2292+$AH$8*AI2295+AK2295)^2))^0.5)</f>
        <v>-40.162844198912076</v>
      </c>
      <c r="AP2295" s="149"/>
      <c r="AQ2295" s="44"/>
      <c r="AR2295" s="44"/>
      <c r="AS2295" s="44"/>
      <c r="AT2295" s="44"/>
    </row>
    <row r="2296" spans="2:46" ht="18.649999999999999" customHeight="1">
      <c r="AO2296" s="48"/>
    </row>
    <row r="2297" spans="2:46" ht="18.649999999999999" customHeight="1" thickBot="1">
      <c r="E2297" s="29" t="s">
        <v>9</v>
      </c>
      <c r="J2297" s="29" t="s">
        <v>10</v>
      </c>
      <c r="O2297" s="29" t="s">
        <v>11</v>
      </c>
      <c r="T2297" s="29" t="s">
        <v>12</v>
      </c>
      <c r="Y2297" s="29" t="s">
        <v>13</v>
      </c>
      <c r="AD2297" s="29" t="s">
        <v>12</v>
      </c>
      <c r="AI2297" s="29" t="s">
        <v>81</v>
      </c>
    </row>
    <row r="2298" spans="2:46" ht="18.649999999999999" customHeight="1" thickBot="1">
      <c r="B2298" s="28"/>
      <c r="D2298" s="227" t="s">
        <v>70</v>
      </c>
      <c r="E2298" s="228"/>
      <c r="F2298" s="229" t="s">
        <v>71</v>
      </c>
      <c r="G2298" s="230"/>
      <c r="H2298" s="203"/>
      <c r="I2298" s="231" t="s">
        <v>15</v>
      </c>
      <c r="J2298" s="232"/>
      <c r="K2298" s="233" t="s">
        <v>16</v>
      </c>
      <c r="L2298" s="234"/>
      <c r="M2298" s="30"/>
      <c r="N2298" s="231" t="s">
        <v>72</v>
      </c>
      <c r="O2298" s="232"/>
      <c r="P2298" s="233" t="s">
        <v>73</v>
      </c>
      <c r="Q2298" s="234"/>
      <c r="R2298" s="30"/>
      <c r="S2298" s="227" t="s">
        <v>74</v>
      </c>
      <c r="T2298" s="228"/>
      <c r="U2298" s="229" t="s">
        <v>75</v>
      </c>
      <c r="V2298" s="230"/>
      <c r="W2298" s="8"/>
      <c r="X2298" s="231" t="s">
        <v>76</v>
      </c>
      <c r="Y2298" s="232"/>
      <c r="Z2298" s="233" t="s">
        <v>77</v>
      </c>
      <c r="AA2298" s="234"/>
      <c r="AB2298" s="8"/>
      <c r="AC2298" s="231" t="s">
        <v>78</v>
      </c>
      <c r="AD2298" s="232"/>
      <c r="AE2298" s="233" t="s">
        <v>17</v>
      </c>
      <c r="AF2298" s="234"/>
      <c r="AG2298" s="8"/>
      <c r="AH2298" s="231" t="s">
        <v>79</v>
      </c>
      <c r="AI2298" s="232"/>
      <c r="AJ2298" s="233" t="s">
        <v>80</v>
      </c>
      <c r="AK2298" s="234"/>
      <c r="AL2298" s="8"/>
      <c r="AM2298" s="35" t="s">
        <v>82</v>
      </c>
      <c r="AO2298" s="147" t="s">
        <v>83</v>
      </c>
      <c r="AP2298" s="4"/>
      <c r="AQ2298" s="44"/>
      <c r="AR2298" s="44"/>
      <c r="AS2298" s="44"/>
      <c r="AT2298" s="44"/>
    </row>
    <row r="2299" spans="2:46" ht="18.649999999999999" customHeight="1" thickTop="1" thickBot="1">
      <c r="B2299" s="55">
        <v>6.58</v>
      </c>
      <c r="D2299" s="37">
        <v>1</v>
      </c>
      <c r="E2299" s="38">
        <v>0</v>
      </c>
      <c r="F2299" s="39">
        <v>0</v>
      </c>
      <c r="G2299" s="40">
        <f t="shared" ref="G2299" si="7514">-1/($E$8*$B2299)</f>
        <v>-9.7139817629179323E-2</v>
      </c>
      <c r="I2299" s="37">
        <v>1</v>
      </c>
      <c r="J2299" s="41">
        <v>0</v>
      </c>
      <c r="K2299" s="39">
        <v>0</v>
      </c>
      <c r="L2299" s="40">
        <v>0</v>
      </c>
      <c r="N2299" s="37">
        <f t="shared" ref="N2299" si="7515">D2299*I2299+F2299*I2302-E2299*J2299-G2299*J2302</f>
        <v>0.98393324932561521</v>
      </c>
      <c r="O2299" s="41">
        <f t="shared" ref="O2299" si="7516">(D2299*J2299+E2299*I2299+F2299*J2302+G2299*I2302)</f>
        <v>0</v>
      </c>
      <c r="P2299" s="39">
        <f t="shared" ref="P2299" si="7517">D2299*K2299+F2299*K2302-E2299*L2299-G2299*L2302</f>
        <v>0</v>
      </c>
      <c r="Q2299" s="40">
        <f t="shared" ref="Q2299" si="7518">(D2299*L2299+E2299*K2299+F2299*L2302+G2299*K2302)</f>
        <v>-9.7139817629179323E-2</v>
      </c>
      <c r="S2299" s="37">
        <v>1</v>
      </c>
      <c r="T2299" s="38">
        <v>0</v>
      </c>
      <c r="U2299" s="39">
        <v>0</v>
      </c>
      <c r="V2299" s="40">
        <f t="shared" ref="V2299" si="7519">-1/($T$8*$B2299)</f>
        <v>-0.19024012158054709</v>
      </c>
      <c r="X2299" s="37">
        <f t="shared" ref="X2299" si="7520">N2299*S2299+P2299*S2302-O2299*T2299-Q2299*T2302</f>
        <v>0.98393324932561521</v>
      </c>
      <c r="Y2299" s="41">
        <f t="shared" ref="Y2299" si="7521">(N2299*T2299+O2299*S2299+P2299*T2302+Q2299*S2302)</f>
        <v>0</v>
      </c>
      <c r="Z2299" s="39">
        <f t="shared" ref="Z2299" si="7522">N2299*U2299+P2299*U2302-O2299*V2299-Q2299*V2302</f>
        <v>0</v>
      </c>
      <c r="AA2299" s="40">
        <f t="shared" ref="AA2299" si="7523">(N2299*V2299+O2299*U2299+P2299*V2302+Q2299*U2302)</f>
        <v>-0.28432339860802713</v>
      </c>
      <c r="AB2299" s="8"/>
      <c r="AC2299" s="37">
        <v>1</v>
      </c>
      <c r="AD2299" s="38">
        <v>0</v>
      </c>
      <c r="AE2299" s="39">
        <v>0</v>
      </c>
      <c r="AF2299" s="40">
        <v>0</v>
      </c>
      <c r="AH2299" s="37">
        <f>X2299*AC2299+Z2299*AC2302-Y2299*AD2299-AA2299*AD2302</f>
        <v>0.94902153353452778</v>
      </c>
      <c r="AI2299" s="41">
        <f>(X2299*AD2299+Y2299*AC2299+Z2299*AD2302+AA2299*AC2302)</f>
        <v>0</v>
      </c>
      <c r="AJ2299" s="39">
        <f>X2299*AE2299+Z2299*AE2302-Y2299*AF2299-AA2299*AF2302</f>
        <v>0</v>
      </c>
      <c r="AK2299" s="40">
        <f>(X2299*AF2299+Y2299*AE2299+Z2299*AF2302+AA2299*AE2302)</f>
        <v>-0.28432339860802713</v>
      </c>
      <c r="AL2299" s="8"/>
      <c r="AM2299" s="43">
        <f t="shared" ref="AM2299" si="7524">20*LOG((2*$AH$8)/(($AH$8*AH2299+AJ2299+$AH$8*AH2302+AJ2302)^2+($AH$8*AI2299+AK2299+$AH$8*AI2302+AK2302)^2)^0.5)</f>
        <v>-4.1338612610082262E-4</v>
      </c>
      <c r="AO2299" s="148">
        <f t="shared" ref="AO2299" si="7525">((AH2299^2+AI2299^2)/(AH2302^2+AI2302^2))^0.5</f>
        <v>3.3378247382597084</v>
      </c>
      <c r="AP2299" s="4"/>
      <c r="AQ2299" s="44"/>
      <c r="AR2299" s="44"/>
      <c r="AS2299" s="44"/>
      <c r="AT2299" s="44"/>
    </row>
    <row r="2300" spans="2:46" ht="18.649999999999999" customHeight="1" thickBot="1">
      <c r="D2300" s="45"/>
      <c r="G2300" s="46"/>
      <c r="I2300" s="45"/>
      <c r="L2300" s="46"/>
      <c r="N2300" s="45"/>
      <c r="Q2300" s="46"/>
      <c r="S2300" s="45"/>
      <c r="V2300" s="46"/>
      <c r="X2300" s="45"/>
      <c r="AA2300" s="46"/>
      <c r="AC2300" s="45"/>
      <c r="AF2300" s="46"/>
      <c r="AH2300" s="45"/>
      <c r="AK2300" s="46"/>
      <c r="AO2300" s="149"/>
      <c r="AP2300" s="149"/>
      <c r="AQ2300" s="44"/>
      <c r="AR2300" s="44"/>
      <c r="AS2300" s="44"/>
      <c r="AT2300" s="44"/>
    </row>
    <row r="2301" spans="2:46" ht="18.649999999999999" customHeight="1" thickBot="1">
      <c r="D2301" s="227" t="s">
        <v>70</v>
      </c>
      <c r="E2301" s="228"/>
      <c r="F2301" s="229" t="s">
        <v>71</v>
      </c>
      <c r="G2301" s="230"/>
      <c r="H2301" s="203"/>
      <c r="I2301" s="231" t="s">
        <v>15</v>
      </c>
      <c r="J2301" s="232"/>
      <c r="K2301" s="233" t="s">
        <v>16</v>
      </c>
      <c r="L2301" s="234"/>
      <c r="M2301" s="30"/>
      <c r="N2301" s="231" t="s">
        <v>72</v>
      </c>
      <c r="O2301" s="232"/>
      <c r="P2301" s="233" t="s">
        <v>73</v>
      </c>
      <c r="Q2301" s="234"/>
      <c r="R2301" s="30"/>
      <c r="S2301" s="227" t="s">
        <v>74</v>
      </c>
      <c r="T2301" s="228"/>
      <c r="U2301" s="229" t="s">
        <v>75</v>
      </c>
      <c r="V2301" s="230"/>
      <c r="W2301" s="8"/>
      <c r="X2301" s="231" t="s">
        <v>76</v>
      </c>
      <c r="Y2301" s="232"/>
      <c r="Z2301" s="233" t="s">
        <v>77</v>
      </c>
      <c r="AA2301" s="234"/>
      <c r="AB2301" s="8"/>
      <c r="AC2301" s="231" t="s">
        <v>78</v>
      </c>
      <c r="AD2301" s="232"/>
      <c r="AE2301" s="233" t="s">
        <v>17</v>
      </c>
      <c r="AF2301" s="234"/>
      <c r="AG2301" s="8"/>
      <c r="AH2301" s="231" t="s">
        <v>79</v>
      </c>
      <c r="AI2301" s="232"/>
      <c r="AJ2301" s="233" t="s">
        <v>80</v>
      </c>
      <c r="AK2301" s="234"/>
      <c r="AL2301" s="8"/>
      <c r="AM2301" s="52" t="s">
        <v>84</v>
      </c>
      <c r="AO2301" s="150" t="s">
        <v>85</v>
      </c>
      <c r="AP2301" s="149"/>
      <c r="AQ2301" s="44"/>
      <c r="AR2301" s="44"/>
      <c r="AS2301" s="44"/>
      <c r="AT2301" s="44"/>
    </row>
    <row r="2302" spans="2:46" ht="18.649999999999999" customHeight="1" thickTop="1" thickBot="1">
      <c r="D2302" s="37">
        <v>0</v>
      </c>
      <c r="E2302" s="41">
        <v>0</v>
      </c>
      <c r="F2302" s="39">
        <v>1</v>
      </c>
      <c r="G2302" s="40">
        <v>0</v>
      </c>
      <c r="I2302" s="37">
        <v>0</v>
      </c>
      <c r="J2302" s="41">
        <f t="shared" ref="J2302" si="7526">IF(0=(1-$J$8*$K$8*$B2299^2),10^14,$B2299*$K$8/(1-$J$8*$K$8*$B2299^2))</f>
        <v>-0.1653981968106821</v>
      </c>
      <c r="K2302" s="39">
        <v>1</v>
      </c>
      <c r="L2302" s="40">
        <v>0</v>
      </c>
      <c r="N2302" s="37">
        <f t="shared" ref="N2302" si="7527">D2302*I2299+F2302*I2302-E2302*J2299-G2302*J2302</f>
        <v>0</v>
      </c>
      <c r="O2302" s="41">
        <f t="shared" ref="O2302" si="7528">(D2302*J2299+E2302*I2299+F2302*J2302+G2302*I2302)</f>
        <v>-0.1653981968106821</v>
      </c>
      <c r="P2302" s="39">
        <f t="shared" ref="P2302" si="7529">D2302*K2299+F2302*K2302-E2302*L2299-G2302*L2302</f>
        <v>1</v>
      </c>
      <c r="Q2302" s="40">
        <f t="shared" ref="Q2302" si="7530">(D2302*L2299+E2302*K2299+F2302*L2302+G2302*K2302)</f>
        <v>0</v>
      </c>
      <c r="S2302" s="37">
        <v>0</v>
      </c>
      <c r="T2302" s="41">
        <v>0</v>
      </c>
      <c r="U2302" s="39">
        <v>1</v>
      </c>
      <c r="V2302" s="40">
        <v>0</v>
      </c>
      <c r="X2302" s="37">
        <f t="shared" ref="X2302" si="7531">N2302*S2299+P2302*S2302-O2302*T2299-Q2302*T2302</f>
        <v>0</v>
      </c>
      <c r="Y2302" s="41">
        <f t="shared" ref="Y2302" si="7532">(N2302*T2299+O2302*S2299+P2302*T2302+Q2302*S2302)</f>
        <v>-0.1653981968106821</v>
      </c>
      <c r="Z2302" s="39">
        <f t="shared" ref="Z2302" si="7533">N2302*U2299+P2302*U2302-O2302*V2299-Q2302*V2302</f>
        <v>0.96853462692953263</v>
      </c>
      <c r="AA2302" s="40">
        <f t="shared" ref="AA2302" si="7534">(N2302*V2299+O2302*U2299+P2302*V2302+Q2302*U2302)</f>
        <v>0</v>
      </c>
      <c r="AB2302" s="8"/>
      <c r="AC2302" s="37">
        <v>0</v>
      </c>
      <c r="AD2302" s="40">
        <f>-1/($AD$8*$B2299)</f>
        <v>-0.12278875379939207</v>
      </c>
      <c r="AE2302" s="39">
        <v>1</v>
      </c>
      <c r="AF2302" s="40">
        <v>0</v>
      </c>
      <c r="AH2302" s="37">
        <f>X2302*AC2299+Z2302*AC2302-Y2302*AD2299-AA2302*AD2302</f>
        <v>0</v>
      </c>
      <c r="AI2302" s="41">
        <f>(X2302*AD2299+Y2302*AC2299+Z2302*AD2302+AA2302*AC2302)</f>
        <v>-0.28432335666291852</v>
      </c>
      <c r="AJ2302" s="39">
        <f>X2302*AE2299+Z2302*AE2302-Y2302*AF2299-AA2302*AF2302</f>
        <v>0.96853462692953263</v>
      </c>
      <c r="AK2302" s="40">
        <f>(X2302*AF2299+Y2302*AE2299+Z2302*AF2302+AA2302*AE2302)</f>
        <v>0</v>
      </c>
      <c r="AL2302" s="8"/>
      <c r="AM2302" s="54">
        <f t="shared" ref="AM2302" si="7535">(180/PI())*ATAN(-1*(($AH2290*AI2299+AK2299+$AH$8*AI2302+AK2302)/($AH$8*AH2299+AJ2299+$AH$8*AH2302+AJ2302)))</f>
        <v>16.517599200548187</v>
      </c>
      <c r="AO2302" s="151">
        <f t="shared" ref="AO2302" si="7536">20*LOG(((($AH$8*AH2299+AJ2299-$AH$8*AH2302-AJ2302)^2+($AH$8*AI2299+AK2299-$AH$8*AI2302-AK2302)^2)/(($AH$8*AH2299+AJ2299+$AH$8*AH2302+AJ2302)^2+($AH$8*AI2299+AK2299+$AH$8*AI2302+AK2302)^2))^0.5)</f>
        <v>-40.214490835239275</v>
      </c>
      <c r="AP2302" s="149"/>
      <c r="AQ2302" s="44"/>
      <c r="AR2302" s="44"/>
      <c r="AS2302" s="44"/>
      <c r="AT2302" s="44"/>
    </row>
    <row r="2303" spans="2:46" ht="18.649999999999999" customHeight="1">
      <c r="AO2303" s="48"/>
    </row>
    <row r="2304" spans="2:46" ht="18.649999999999999" customHeight="1" thickBot="1">
      <c r="E2304" s="29" t="s">
        <v>9</v>
      </c>
      <c r="J2304" s="29" t="s">
        <v>10</v>
      </c>
      <c r="O2304" s="29" t="s">
        <v>11</v>
      </c>
      <c r="T2304" s="29" t="s">
        <v>12</v>
      </c>
      <c r="Y2304" s="29" t="s">
        <v>13</v>
      </c>
      <c r="AD2304" s="29" t="s">
        <v>12</v>
      </c>
      <c r="AI2304" s="29" t="s">
        <v>81</v>
      </c>
    </row>
    <row r="2305" spans="2:46" ht="18.649999999999999" customHeight="1" thickBot="1">
      <c r="B2305" s="28"/>
      <c r="D2305" s="227" t="s">
        <v>70</v>
      </c>
      <c r="E2305" s="228"/>
      <c r="F2305" s="229" t="s">
        <v>71</v>
      </c>
      <c r="G2305" s="230"/>
      <c r="H2305" s="203"/>
      <c r="I2305" s="231" t="s">
        <v>15</v>
      </c>
      <c r="J2305" s="232"/>
      <c r="K2305" s="233" t="s">
        <v>16</v>
      </c>
      <c r="L2305" s="234"/>
      <c r="M2305" s="30"/>
      <c r="N2305" s="231" t="s">
        <v>72</v>
      </c>
      <c r="O2305" s="232"/>
      <c r="P2305" s="233" t="s">
        <v>73</v>
      </c>
      <c r="Q2305" s="234"/>
      <c r="R2305" s="30"/>
      <c r="S2305" s="227" t="s">
        <v>74</v>
      </c>
      <c r="T2305" s="228"/>
      <c r="U2305" s="229" t="s">
        <v>75</v>
      </c>
      <c r="V2305" s="230"/>
      <c r="W2305" s="8"/>
      <c r="X2305" s="231" t="s">
        <v>76</v>
      </c>
      <c r="Y2305" s="232"/>
      <c r="Z2305" s="233" t="s">
        <v>77</v>
      </c>
      <c r="AA2305" s="234"/>
      <c r="AB2305" s="8"/>
      <c r="AC2305" s="231" t="s">
        <v>78</v>
      </c>
      <c r="AD2305" s="232"/>
      <c r="AE2305" s="233" t="s">
        <v>17</v>
      </c>
      <c r="AF2305" s="234"/>
      <c r="AG2305" s="8"/>
      <c r="AH2305" s="231" t="s">
        <v>79</v>
      </c>
      <c r="AI2305" s="232"/>
      <c r="AJ2305" s="233" t="s">
        <v>80</v>
      </c>
      <c r="AK2305" s="234"/>
      <c r="AL2305" s="8"/>
      <c r="AM2305" s="35" t="s">
        <v>82</v>
      </c>
      <c r="AO2305" s="147" t="s">
        <v>83</v>
      </c>
      <c r="AP2305" s="4"/>
      <c r="AQ2305" s="44"/>
      <c r="AR2305" s="44"/>
      <c r="AS2305" s="44"/>
      <c r="AT2305" s="44"/>
    </row>
    <row r="2306" spans="2:46" ht="18.649999999999999" customHeight="1" thickTop="1" thickBot="1">
      <c r="B2306" s="55">
        <v>6.6</v>
      </c>
      <c r="D2306" s="37">
        <v>1</v>
      </c>
      <c r="E2306" s="38">
        <v>0</v>
      </c>
      <c r="F2306" s="39">
        <v>0</v>
      </c>
      <c r="G2306" s="40">
        <f t="shared" ref="G2306" si="7537">-1/($E$8*$B2306)</f>
        <v>-9.684545454545454E-2</v>
      </c>
      <c r="I2306" s="37">
        <v>1</v>
      </c>
      <c r="J2306" s="41">
        <v>0</v>
      </c>
      <c r="K2306" s="39">
        <v>0</v>
      </c>
      <c r="L2306" s="40">
        <v>0</v>
      </c>
      <c r="N2306" s="37">
        <f t="shared" ref="N2306" si="7538">D2306*I2306+F2306*I2309-E2306*J2306-G2306*J2309</f>
        <v>0.98403094985138329</v>
      </c>
      <c r="O2306" s="41">
        <f t="shared" ref="O2306" si="7539">(D2306*J2306+E2306*I2306+F2306*J2309+G2306*I2309)</f>
        <v>0</v>
      </c>
      <c r="P2306" s="39">
        <f t="shared" ref="P2306" si="7540">D2306*K2306+F2306*K2309-E2306*L2306-G2306*L2309</f>
        <v>0</v>
      </c>
      <c r="Q2306" s="40">
        <f t="shared" ref="Q2306" si="7541">(D2306*L2306+E2306*K2306+F2306*L2309+G2306*K2309)</f>
        <v>-9.684545454545454E-2</v>
      </c>
      <c r="S2306" s="37">
        <v>1</v>
      </c>
      <c r="T2306" s="38">
        <v>0</v>
      </c>
      <c r="U2306" s="39">
        <v>0</v>
      </c>
      <c r="V2306" s="40">
        <f t="shared" ref="V2306" si="7542">-1/($T$8*$B2306)</f>
        <v>-0.18966363636363634</v>
      </c>
      <c r="X2306" s="37">
        <f t="shared" ref="X2306" si="7543">N2306*S2306+P2306*S2309-O2306*T2306-Q2306*T2309</f>
        <v>0.98403094985138329</v>
      </c>
      <c r="Y2306" s="41">
        <f t="shared" ref="Y2306" si="7544">(N2306*T2306+O2306*S2306+P2306*T2309+Q2306*S2309)</f>
        <v>0</v>
      </c>
      <c r="Z2306" s="39">
        <f t="shared" ref="Z2306" si="7545">N2306*U2306+P2306*U2309-O2306*V2306-Q2306*V2309</f>
        <v>0</v>
      </c>
      <c r="AA2306" s="40">
        <f t="shared" ref="AA2306" si="7546">(N2306*V2306+O2306*U2306+P2306*V2309+Q2306*U2309)</f>
        <v>-0.28348034278863099</v>
      </c>
      <c r="AB2306" s="8"/>
      <c r="AC2306" s="37">
        <v>1</v>
      </c>
      <c r="AD2306" s="38">
        <v>0</v>
      </c>
      <c r="AE2306" s="39">
        <v>0</v>
      </c>
      <c r="AF2306" s="40">
        <v>0</v>
      </c>
      <c r="AH2306" s="37">
        <f>X2306*AC2306+Z2306*AC2309-Y2306*AD2306-AA2306*AD2309</f>
        <v>0.94932823122167509</v>
      </c>
      <c r="AI2306" s="41">
        <f>(X2306*AD2306+Y2306*AC2306+Z2306*AD2309+AA2306*AC2309)</f>
        <v>0</v>
      </c>
      <c r="AJ2306" s="39">
        <f>X2306*AE2306+Z2306*AE2309-Y2306*AF2306-AA2306*AF2309</f>
        <v>0</v>
      </c>
      <c r="AK2306" s="40">
        <f>(X2306*AF2306+Y2306*AE2306+Z2306*AF2309+AA2306*AE2309)</f>
        <v>-0.28348034278863099</v>
      </c>
      <c r="AL2306" s="8"/>
      <c r="AM2306" s="43">
        <f t="shared" ref="AM2306" si="7547">20*LOG((2*$AH$8)/(($AH$8*AH2306+AJ2306+$AH$8*AH2309+AJ2309)^2+($AH$8*AI2306+AK2306+$AH$8*AI2309+AK2309)^2)^0.5)</f>
        <v>-4.0851300810700519E-4</v>
      </c>
      <c r="AO2306" s="148">
        <f t="shared" ref="AO2306" si="7548">((AH2306^2+AI2306^2)/(AH2309^2+AI2309^2))^0.5</f>
        <v>3.3488331539074179</v>
      </c>
      <c r="AP2306" s="4"/>
      <c r="AQ2306" s="44"/>
      <c r="AR2306" s="44"/>
      <c r="AS2306" s="44"/>
      <c r="AT2306" s="44"/>
    </row>
    <row r="2307" spans="2:46" ht="18.649999999999999" customHeight="1" thickBot="1">
      <c r="D2307" s="45"/>
      <c r="G2307" s="46"/>
      <c r="I2307" s="45"/>
      <c r="L2307" s="46"/>
      <c r="N2307" s="45"/>
      <c r="Q2307" s="46"/>
      <c r="S2307" s="45"/>
      <c r="V2307" s="46"/>
      <c r="X2307" s="45"/>
      <c r="AA2307" s="46"/>
      <c r="AC2307" s="45"/>
      <c r="AF2307" s="46"/>
      <c r="AH2307" s="45"/>
      <c r="AK2307" s="46"/>
      <c r="AO2307" s="149"/>
      <c r="AP2307" s="149"/>
      <c r="AQ2307" s="44"/>
      <c r="AR2307" s="44"/>
      <c r="AS2307" s="44"/>
      <c r="AT2307" s="44"/>
    </row>
    <row r="2308" spans="2:46" ht="18.649999999999999" customHeight="1" thickBot="1">
      <c r="D2308" s="227" t="s">
        <v>70</v>
      </c>
      <c r="E2308" s="228"/>
      <c r="F2308" s="229" t="s">
        <v>71</v>
      </c>
      <c r="G2308" s="230"/>
      <c r="H2308" s="203"/>
      <c r="I2308" s="231" t="s">
        <v>15</v>
      </c>
      <c r="J2308" s="232"/>
      <c r="K2308" s="233" t="s">
        <v>16</v>
      </c>
      <c r="L2308" s="234"/>
      <c r="M2308" s="30"/>
      <c r="N2308" s="231" t="s">
        <v>72</v>
      </c>
      <c r="O2308" s="232"/>
      <c r="P2308" s="233" t="s">
        <v>73</v>
      </c>
      <c r="Q2308" s="234"/>
      <c r="R2308" s="30"/>
      <c r="S2308" s="227" t="s">
        <v>74</v>
      </c>
      <c r="T2308" s="228"/>
      <c r="U2308" s="229" t="s">
        <v>75</v>
      </c>
      <c r="V2308" s="230"/>
      <c r="W2308" s="8"/>
      <c r="X2308" s="231" t="s">
        <v>76</v>
      </c>
      <c r="Y2308" s="232"/>
      <c r="Z2308" s="233" t="s">
        <v>77</v>
      </c>
      <c r="AA2308" s="234"/>
      <c r="AB2308" s="8"/>
      <c r="AC2308" s="231" t="s">
        <v>78</v>
      </c>
      <c r="AD2308" s="232"/>
      <c r="AE2308" s="233" t="s">
        <v>17</v>
      </c>
      <c r="AF2308" s="234"/>
      <c r="AG2308" s="8"/>
      <c r="AH2308" s="231" t="s">
        <v>79</v>
      </c>
      <c r="AI2308" s="232"/>
      <c r="AJ2308" s="233" t="s">
        <v>80</v>
      </c>
      <c r="AK2308" s="234"/>
      <c r="AL2308" s="8"/>
      <c r="AM2308" s="52" t="s">
        <v>84</v>
      </c>
      <c r="AO2308" s="150" t="s">
        <v>85</v>
      </c>
      <c r="AP2308" s="149"/>
      <c r="AQ2308" s="44"/>
      <c r="AR2308" s="44"/>
      <c r="AS2308" s="44"/>
      <c r="AT2308" s="44"/>
    </row>
    <row r="2309" spans="2:46" ht="18.649999999999999" customHeight="1" thickTop="1" thickBot="1">
      <c r="D2309" s="37">
        <v>0</v>
      </c>
      <c r="E2309" s="41">
        <v>0</v>
      </c>
      <c r="F2309" s="39">
        <v>1</v>
      </c>
      <c r="G2309" s="40">
        <v>0</v>
      </c>
      <c r="I2309" s="37">
        <v>0</v>
      </c>
      <c r="J2309" s="41">
        <f t="shared" ref="J2309" si="7549">IF(0=(1-$J$8*$K$8*$B2306^2),10^14,$B2306*$K$8/(1-$J$8*$K$8*$B2306^2))</f>
        <v>-0.16489209765773372</v>
      </c>
      <c r="K2309" s="39">
        <v>1</v>
      </c>
      <c r="L2309" s="40">
        <v>0</v>
      </c>
      <c r="N2309" s="37">
        <f t="shared" ref="N2309" si="7550">D2309*I2306+F2309*I2309-E2309*J2306-G2309*J2309</f>
        <v>0</v>
      </c>
      <c r="O2309" s="41">
        <f t="shared" ref="O2309" si="7551">(D2309*J2306+E2309*I2306+F2309*J2309+G2309*I2309)</f>
        <v>-0.16489209765773372</v>
      </c>
      <c r="P2309" s="39">
        <f t="shared" ref="P2309" si="7552">D2309*K2306+F2309*K2309-E2309*L2306-G2309*L2309</f>
        <v>1</v>
      </c>
      <c r="Q2309" s="40">
        <f t="shared" ref="Q2309" si="7553">(D2309*L2306+E2309*K2306+F2309*L2309+G2309*K2309)</f>
        <v>0</v>
      </c>
      <c r="S2309" s="37">
        <v>0</v>
      </c>
      <c r="T2309" s="41">
        <v>0</v>
      </c>
      <c r="U2309" s="39">
        <v>1</v>
      </c>
      <c r="V2309" s="40">
        <v>0</v>
      </c>
      <c r="X2309" s="37">
        <f t="shared" ref="X2309" si="7554">N2309*S2306+P2309*S2309-O2309*T2306-Q2309*T2309</f>
        <v>0</v>
      </c>
      <c r="Y2309" s="41">
        <f t="shared" ref="Y2309" si="7555">(N2309*T2306+O2309*S2306+P2309*T2309+Q2309*S2309)</f>
        <v>-0.16489209765773372</v>
      </c>
      <c r="Z2309" s="39">
        <f t="shared" ref="Z2309" si="7556">N2309*U2306+P2309*U2309-O2309*V2306-Q2309*V2309</f>
        <v>0.96872596515060638</v>
      </c>
      <c r="AA2309" s="40">
        <f t="shared" ref="AA2309" si="7557">(N2309*V2306+O2309*U2306+P2309*V2309+Q2309*U2309)</f>
        <v>0</v>
      </c>
      <c r="AB2309" s="8"/>
      <c r="AC2309" s="37">
        <v>0</v>
      </c>
      <c r="AD2309" s="40">
        <f>-1/($AD$8*$B2306)</f>
        <v>-0.12241666666666665</v>
      </c>
      <c r="AE2309" s="39">
        <v>1</v>
      </c>
      <c r="AF2309" s="40">
        <v>0</v>
      </c>
      <c r="AH2309" s="37">
        <f>X2309*AC2306+Z2309*AC2309-Y2309*AD2306-AA2309*AD2309</f>
        <v>0</v>
      </c>
      <c r="AI2309" s="41">
        <f>(X2309*AD2306+Y2309*AC2306+Z2309*AD2309+AA2309*AC2309)</f>
        <v>-0.28348030122492041</v>
      </c>
      <c r="AJ2309" s="39">
        <f>X2309*AE2306+Z2309*AE2309-Y2309*AF2306-AA2309*AF2309</f>
        <v>0.96872596515060638</v>
      </c>
      <c r="AK2309" s="40">
        <f>(X2309*AF2306+Y2309*AE2306+Z2309*AF2309+AA2309*AE2309)</f>
        <v>0</v>
      </c>
      <c r="AL2309" s="8"/>
      <c r="AM2309" s="54">
        <f t="shared" ref="AM2309" si="7558">(180/PI())*ATAN(-1*(($AH2297*AI2306+AK2306+$AH$8*AI2309+AK2309)/($AH$8*AH2306+AJ2306+$AH$8*AH2309+AJ2309)))</f>
        <v>16.467234960438841</v>
      </c>
      <c r="AO2309" s="151">
        <f t="shared" ref="AO2309" si="7559">20*LOG(((($AH$8*AH2306+AJ2306-$AH$8*AH2309-AJ2309)^2+($AH$8*AI2306+AK2306-$AH$8*AI2309-AK2309)^2)/(($AH$8*AH2306+AJ2306+$AH$8*AH2309+AJ2309)^2+($AH$8*AI2306+AK2306+$AH$8*AI2309+AK2309)^2))^0.5)</f>
        <v>-40.265988466470439</v>
      </c>
      <c r="AP2309" s="149"/>
      <c r="AQ2309" s="44"/>
      <c r="AR2309" s="44"/>
      <c r="AS2309" s="44"/>
      <c r="AT2309" s="44"/>
    </row>
    <row r="2310" spans="2:46" ht="18.649999999999999" customHeight="1">
      <c r="AO2310" s="48"/>
    </row>
    <row r="2311" spans="2:46" ht="18.649999999999999" customHeight="1" thickBot="1">
      <c r="E2311" s="29" t="s">
        <v>9</v>
      </c>
      <c r="J2311" s="29" t="s">
        <v>10</v>
      </c>
      <c r="O2311" s="29" t="s">
        <v>11</v>
      </c>
      <c r="T2311" s="29" t="s">
        <v>12</v>
      </c>
      <c r="Y2311" s="29" t="s">
        <v>13</v>
      </c>
      <c r="AD2311" s="29" t="s">
        <v>12</v>
      </c>
      <c r="AI2311" s="29" t="s">
        <v>81</v>
      </c>
    </row>
    <row r="2312" spans="2:46" ht="18.649999999999999" customHeight="1" thickBot="1">
      <c r="B2312" s="28"/>
      <c r="D2312" s="227" t="s">
        <v>70</v>
      </c>
      <c r="E2312" s="228"/>
      <c r="F2312" s="229" t="s">
        <v>71</v>
      </c>
      <c r="G2312" s="230"/>
      <c r="H2312" s="203"/>
      <c r="I2312" s="231" t="s">
        <v>15</v>
      </c>
      <c r="J2312" s="232"/>
      <c r="K2312" s="233" t="s">
        <v>16</v>
      </c>
      <c r="L2312" s="234"/>
      <c r="M2312" s="30"/>
      <c r="N2312" s="231" t="s">
        <v>72</v>
      </c>
      <c r="O2312" s="232"/>
      <c r="P2312" s="233" t="s">
        <v>73</v>
      </c>
      <c r="Q2312" s="234"/>
      <c r="R2312" s="30"/>
      <c r="S2312" s="227" t="s">
        <v>74</v>
      </c>
      <c r="T2312" s="228"/>
      <c r="U2312" s="229" t="s">
        <v>75</v>
      </c>
      <c r="V2312" s="230"/>
      <c r="W2312" s="8"/>
      <c r="X2312" s="231" t="s">
        <v>76</v>
      </c>
      <c r="Y2312" s="232"/>
      <c r="Z2312" s="233" t="s">
        <v>77</v>
      </c>
      <c r="AA2312" s="234"/>
      <c r="AB2312" s="8"/>
      <c r="AC2312" s="231" t="s">
        <v>78</v>
      </c>
      <c r="AD2312" s="232"/>
      <c r="AE2312" s="233" t="s">
        <v>17</v>
      </c>
      <c r="AF2312" s="234"/>
      <c r="AG2312" s="8"/>
      <c r="AH2312" s="231" t="s">
        <v>79</v>
      </c>
      <c r="AI2312" s="232"/>
      <c r="AJ2312" s="233" t="s">
        <v>80</v>
      </c>
      <c r="AK2312" s="234"/>
      <c r="AL2312" s="8"/>
      <c r="AM2312" s="35" t="s">
        <v>82</v>
      </c>
      <c r="AO2312" s="147" t="s">
        <v>83</v>
      </c>
      <c r="AP2312" s="4"/>
      <c r="AQ2312" s="44"/>
      <c r="AR2312" s="44"/>
      <c r="AS2312" s="44"/>
      <c r="AT2312" s="44"/>
    </row>
    <row r="2313" spans="2:46" ht="18.649999999999999" customHeight="1" thickTop="1" thickBot="1">
      <c r="B2313" s="55">
        <v>6.62</v>
      </c>
      <c r="D2313" s="37">
        <v>1</v>
      </c>
      <c r="E2313" s="38">
        <v>0</v>
      </c>
      <c r="F2313" s="39">
        <v>0</v>
      </c>
      <c r="G2313" s="40">
        <f t="shared" ref="G2313" si="7560">-1/($E$8*$B2313)</f>
        <v>-9.6552870090634429E-2</v>
      </c>
      <c r="I2313" s="37">
        <v>1</v>
      </c>
      <c r="J2313" s="41">
        <v>0</v>
      </c>
      <c r="K2313" s="39">
        <v>0</v>
      </c>
      <c r="L2313" s="40">
        <v>0</v>
      </c>
      <c r="N2313" s="37">
        <f t="shared" ref="N2313" si="7561">D2313*I2313+F2313*I2316-E2313*J2313-G2313*J2316</f>
        <v>0.98412776049326989</v>
      </c>
      <c r="O2313" s="41">
        <f t="shared" ref="O2313" si="7562">(D2313*J2313+E2313*I2313+F2313*J2316+G2313*I2316)</f>
        <v>0</v>
      </c>
      <c r="P2313" s="39">
        <f t="shared" ref="P2313" si="7563">D2313*K2313+F2313*K2316-E2313*L2313-G2313*L2316</f>
        <v>0</v>
      </c>
      <c r="Q2313" s="40">
        <f t="shared" ref="Q2313" si="7564">(D2313*L2313+E2313*K2313+F2313*L2316+G2313*K2316)</f>
        <v>-9.6552870090634429E-2</v>
      </c>
      <c r="S2313" s="37">
        <v>1</v>
      </c>
      <c r="T2313" s="38">
        <v>0</v>
      </c>
      <c r="U2313" s="39">
        <v>0</v>
      </c>
      <c r="V2313" s="40">
        <f t="shared" ref="V2313" si="7565">-1/($T$8*$B2313)</f>
        <v>-0.18909063444108759</v>
      </c>
      <c r="X2313" s="37">
        <f t="shared" ref="X2313" si="7566">N2313*S2313+P2313*S2316-O2313*T2313-Q2313*T2316</f>
        <v>0.98412776049326989</v>
      </c>
      <c r="Y2313" s="41">
        <f t="shared" ref="Y2313" si="7567">(N2313*T2313+O2313*S2313+P2313*T2316+Q2313*S2316)</f>
        <v>0</v>
      </c>
      <c r="Z2313" s="39">
        <f t="shared" ref="Z2313" si="7568">N2313*U2313+P2313*U2316-O2313*V2313-Q2313*V2316</f>
        <v>0</v>
      </c>
      <c r="AA2313" s="40">
        <f t="shared" ref="AA2313" si="7569">(N2313*V2313+O2313*U2313+P2313*V2316+Q2313*U2316)</f>
        <v>-0.28264221269339351</v>
      </c>
      <c r="AB2313" s="8"/>
      <c r="AC2313" s="37">
        <v>1</v>
      </c>
      <c r="AD2313" s="38">
        <v>0</v>
      </c>
      <c r="AE2313" s="39">
        <v>0</v>
      </c>
      <c r="AF2313" s="40">
        <v>0</v>
      </c>
      <c r="AH2313" s="37">
        <f>X2313*AC2313+Z2313*AC2316-Y2313*AD2313-AA2313*AD2316</f>
        <v>0.94963217503320529</v>
      </c>
      <c r="AI2313" s="41">
        <f>(X2313*AD2313+Y2313*AC2313+Z2313*AD2316+AA2313*AC2316)</f>
        <v>0</v>
      </c>
      <c r="AJ2313" s="39">
        <f>X2313*AE2313+Z2313*AE2316-Y2313*AF2313-AA2313*AF2316</f>
        <v>0</v>
      </c>
      <c r="AK2313" s="40">
        <f>(X2313*AF2313+Y2313*AE2313+Z2313*AF2316+AA2313*AE2316)</f>
        <v>-0.28264221269339351</v>
      </c>
      <c r="AL2313" s="8"/>
      <c r="AM2313" s="43">
        <f t="shared" ref="AM2313" si="7570">20*LOG((2*$AH$8)/(($AH$8*AH2313+AJ2313+$AH$8*AH2316+AJ2316)^2+($AH$8*AI2313+AK2313+$AH$8*AI2316+AK2316)^2)^0.5)</f>
        <v>-4.0371111313682002E-4</v>
      </c>
      <c r="AO2313" s="148">
        <f t="shared" ref="AO2313" si="7571">((AH2313^2+AI2313^2)/(AH2316^2+AI2316^2))^0.5</f>
        <v>3.3598389439612553</v>
      </c>
      <c r="AP2313" s="4"/>
      <c r="AQ2313" s="44"/>
      <c r="AR2313" s="44"/>
      <c r="AS2313" s="44"/>
      <c r="AT2313" s="44"/>
    </row>
    <row r="2314" spans="2:46" ht="18.649999999999999" customHeight="1" thickBot="1">
      <c r="D2314" s="45"/>
      <c r="G2314" s="46"/>
      <c r="I2314" s="45"/>
      <c r="L2314" s="46"/>
      <c r="N2314" s="45"/>
      <c r="Q2314" s="46"/>
      <c r="S2314" s="45"/>
      <c r="V2314" s="46"/>
      <c r="X2314" s="45"/>
      <c r="AA2314" s="46"/>
      <c r="AC2314" s="45"/>
      <c r="AF2314" s="46"/>
      <c r="AH2314" s="45"/>
      <c r="AK2314" s="46"/>
      <c r="AO2314" s="149"/>
      <c r="AP2314" s="149"/>
      <c r="AQ2314" s="44"/>
      <c r="AR2314" s="44"/>
      <c r="AS2314" s="44"/>
      <c r="AT2314" s="44"/>
    </row>
    <row r="2315" spans="2:46" ht="18.649999999999999" customHeight="1" thickBot="1">
      <c r="D2315" s="227" t="s">
        <v>70</v>
      </c>
      <c r="E2315" s="228"/>
      <c r="F2315" s="229" t="s">
        <v>71</v>
      </c>
      <c r="G2315" s="230"/>
      <c r="H2315" s="203"/>
      <c r="I2315" s="231" t="s">
        <v>15</v>
      </c>
      <c r="J2315" s="232"/>
      <c r="K2315" s="233" t="s">
        <v>16</v>
      </c>
      <c r="L2315" s="234"/>
      <c r="M2315" s="30"/>
      <c r="N2315" s="231" t="s">
        <v>72</v>
      </c>
      <c r="O2315" s="232"/>
      <c r="P2315" s="233" t="s">
        <v>73</v>
      </c>
      <c r="Q2315" s="234"/>
      <c r="R2315" s="30"/>
      <c r="S2315" s="227" t="s">
        <v>74</v>
      </c>
      <c r="T2315" s="228"/>
      <c r="U2315" s="229" t="s">
        <v>75</v>
      </c>
      <c r="V2315" s="230"/>
      <c r="W2315" s="8"/>
      <c r="X2315" s="231" t="s">
        <v>76</v>
      </c>
      <c r="Y2315" s="232"/>
      <c r="Z2315" s="233" t="s">
        <v>77</v>
      </c>
      <c r="AA2315" s="234"/>
      <c r="AB2315" s="8"/>
      <c r="AC2315" s="231" t="s">
        <v>78</v>
      </c>
      <c r="AD2315" s="232"/>
      <c r="AE2315" s="233" t="s">
        <v>17</v>
      </c>
      <c r="AF2315" s="234"/>
      <c r="AG2315" s="8"/>
      <c r="AH2315" s="231" t="s">
        <v>79</v>
      </c>
      <c r="AI2315" s="232"/>
      <c r="AJ2315" s="233" t="s">
        <v>80</v>
      </c>
      <c r="AK2315" s="234"/>
      <c r="AL2315" s="8"/>
      <c r="AM2315" s="52" t="s">
        <v>84</v>
      </c>
      <c r="AO2315" s="150" t="s">
        <v>85</v>
      </c>
      <c r="AP2315" s="149"/>
      <c r="AQ2315" s="44"/>
      <c r="AR2315" s="44"/>
      <c r="AS2315" s="44"/>
      <c r="AT2315" s="44"/>
    </row>
    <row r="2316" spans="2:46" ht="18.649999999999999" customHeight="1" thickTop="1" thickBot="1">
      <c r="D2316" s="37">
        <v>0</v>
      </c>
      <c r="E2316" s="41">
        <v>0</v>
      </c>
      <c r="F2316" s="39">
        <v>1</v>
      </c>
      <c r="G2316" s="40">
        <v>0</v>
      </c>
      <c r="I2316" s="37">
        <v>0</v>
      </c>
      <c r="J2316" s="41">
        <f t="shared" ref="J2316" si="7572">IF(0=(1-$J$8*$K$8*$B2313^2),10^14,$B2313*$K$8/(1-$J$8*$K$8*$B2313^2))</f>
        <v>-0.16438910093331022</v>
      </c>
      <c r="K2316" s="39">
        <v>1</v>
      </c>
      <c r="L2316" s="40">
        <v>0</v>
      </c>
      <c r="N2316" s="37">
        <f t="shared" ref="N2316" si="7573">D2316*I2313+F2316*I2316-E2316*J2313-G2316*J2316</f>
        <v>0</v>
      </c>
      <c r="O2316" s="41">
        <f t="shared" ref="O2316" si="7574">(D2316*J2313+E2316*I2313+F2316*J2316+G2316*I2316)</f>
        <v>-0.16438910093331022</v>
      </c>
      <c r="P2316" s="39">
        <f t="shared" ref="P2316" si="7575">D2316*K2313+F2316*K2316-E2316*L2313-G2316*L2316</f>
        <v>1</v>
      </c>
      <c r="Q2316" s="40">
        <f t="shared" ref="Q2316" si="7576">(D2316*L2313+E2316*K2313+F2316*L2316+G2316*K2316)</f>
        <v>0</v>
      </c>
      <c r="S2316" s="37">
        <v>0</v>
      </c>
      <c r="T2316" s="41">
        <v>0</v>
      </c>
      <c r="U2316" s="39">
        <v>1</v>
      </c>
      <c r="V2316" s="40">
        <v>0</v>
      </c>
      <c r="X2316" s="37">
        <f t="shared" ref="X2316" si="7577">N2316*S2313+P2316*S2316-O2316*T2313-Q2316*T2316</f>
        <v>0</v>
      </c>
      <c r="Y2316" s="41">
        <f t="shared" ref="Y2316" si="7578">(N2316*T2313+O2316*S2313+P2316*T2316+Q2316*S2316)</f>
        <v>-0.16438910093331022</v>
      </c>
      <c r="Z2316" s="39">
        <f t="shared" ref="Z2316" si="7579">N2316*U2313+P2316*U2316-O2316*V2313-Q2316*V2316</f>
        <v>0.96891556060932038</v>
      </c>
      <c r="AA2316" s="40">
        <f t="shared" ref="AA2316" si="7580">(N2316*V2313+O2316*U2313+P2316*V2316+Q2316*U2316)</f>
        <v>0</v>
      </c>
      <c r="AB2316" s="8"/>
      <c r="AC2316" s="37">
        <v>0</v>
      </c>
      <c r="AD2316" s="40">
        <f>-1/($AD$8*$B2313)</f>
        <v>-0.12204682779456193</v>
      </c>
      <c r="AE2316" s="39">
        <v>1</v>
      </c>
      <c r="AF2316" s="40">
        <v>0</v>
      </c>
      <c r="AH2316" s="37">
        <f>X2316*AC2313+Z2316*AC2316-Y2316*AD2313-AA2316*AD2316</f>
        <v>0</v>
      </c>
      <c r="AI2316" s="41">
        <f>(X2316*AD2313+Y2316*AC2313+Z2316*AD2316+AA2316*AC2316)</f>
        <v>-0.28264217150646737</v>
      </c>
      <c r="AJ2316" s="39">
        <f>X2316*AE2313+Z2316*AE2316-Y2316*AF2313-AA2316*AF2316</f>
        <v>0.96891556060932038</v>
      </c>
      <c r="AK2316" s="40">
        <f>(X2316*AF2313+Y2316*AE2313+Z2316*AF2316+AA2316*AE2316)</f>
        <v>0</v>
      </c>
      <c r="AL2316" s="8"/>
      <c r="AM2316" s="54">
        <f t="shared" ref="AM2316" si="7581">(180/PI())*ATAN(-1*(($AH2304*AI2313+AK2313+$AH$8*AI2316+AK2316)/($AH$8*AH2313+AJ2313+$AH$8*AH2316+AJ2316)))</f>
        <v>16.417177812904871</v>
      </c>
      <c r="AO2316" s="151">
        <f t="shared" ref="AO2316" si="7582">20*LOG(((($AH$8*AH2313+AJ2313-$AH$8*AH2316-AJ2316)^2+($AH$8*AI2313+AK2313-$AH$8*AI2316-AK2316)^2)/(($AH$8*AH2313+AJ2313+$AH$8*AH2316+AJ2316)^2+($AH$8*AI2313+AK2313+$AH$8*AI2316+AK2316)^2))^0.5)</f>
        <v>-40.317337921061551</v>
      </c>
      <c r="AP2316" s="149"/>
      <c r="AQ2316" s="44"/>
      <c r="AR2316" s="44"/>
      <c r="AS2316" s="44"/>
      <c r="AT2316" s="44"/>
    </row>
    <row r="2317" spans="2:46" ht="18.649999999999999" customHeight="1">
      <c r="AO2317" s="48"/>
    </row>
    <row r="2318" spans="2:46" ht="18.649999999999999" customHeight="1" thickBot="1">
      <c r="E2318" s="29" t="s">
        <v>9</v>
      </c>
      <c r="J2318" s="29" t="s">
        <v>10</v>
      </c>
      <c r="O2318" s="29" t="s">
        <v>11</v>
      </c>
      <c r="T2318" s="29" t="s">
        <v>12</v>
      </c>
      <c r="Y2318" s="29" t="s">
        <v>13</v>
      </c>
      <c r="AD2318" s="29" t="s">
        <v>12</v>
      </c>
      <c r="AI2318" s="29" t="s">
        <v>81</v>
      </c>
    </row>
    <row r="2319" spans="2:46" ht="18.649999999999999" customHeight="1" thickBot="1">
      <c r="B2319" s="28"/>
      <c r="D2319" s="227" t="s">
        <v>70</v>
      </c>
      <c r="E2319" s="228"/>
      <c r="F2319" s="229" t="s">
        <v>71</v>
      </c>
      <c r="G2319" s="230"/>
      <c r="H2319" s="203"/>
      <c r="I2319" s="231" t="s">
        <v>15</v>
      </c>
      <c r="J2319" s="232"/>
      <c r="K2319" s="233" t="s">
        <v>16</v>
      </c>
      <c r="L2319" s="234"/>
      <c r="M2319" s="30"/>
      <c r="N2319" s="231" t="s">
        <v>72</v>
      </c>
      <c r="O2319" s="232"/>
      <c r="P2319" s="233" t="s">
        <v>73</v>
      </c>
      <c r="Q2319" s="234"/>
      <c r="R2319" s="30"/>
      <c r="S2319" s="227" t="s">
        <v>74</v>
      </c>
      <c r="T2319" s="228"/>
      <c r="U2319" s="229" t="s">
        <v>75</v>
      </c>
      <c r="V2319" s="230"/>
      <c r="W2319" s="8"/>
      <c r="X2319" s="231" t="s">
        <v>76</v>
      </c>
      <c r="Y2319" s="232"/>
      <c r="Z2319" s="233" t="s">
        <v>77</v>
      </c>
      <c r="AA2319" s="234"/>
      <c r="AB2319" s="8"/>
      <c r="AC2319" s="231" t="s">
        <v>78</v>
      </c>
      <c r="AD2319" s="232"/>
      <c r="AE2319" s="233" t="s">
        <v>17</v>
      </c>
      <c r="AF2319" s="234"/>
      <c r="AG2319" s="8"/>
      <c r="AH2319" s="231" t="s">
        <v>79</v>
      </c>
      <c r="AI2319" s="232"/>
      <c r="AJ2319" s="233" t="s">
        <v>80</v>
      </c>
      <c r="AK2319" s="234"/>
      <c r="AL2319" s="8"/>
      <c r="AM2319" s="35" t="s">
        <v>82</v>
      </c>
      <c r="AO2319" s="147" t="s">
        <v>83</v>
      </c>
      <c r="AP2319" s="4"/>
      <c r="AQ2319" s="44"/>
      <c r="AR2319" s="44"/>
      <c r="AS2319" s="44"/>
      <c r="AT2319" s="44"/>
    </row>
    <row r="2320" spans="2:46" ht="18.649999999999999" customHeight="1" thickTop="1" thickBot="1">
      <c r="B2320" s="55">
        <v>6.64</v>
      </c>
      <c r="D2320" s="37">
        <v>1</v>
      </c>
      <c r="E2320" s="38">
        <v>0</v>
      </c>
      <c r="F2320" s="39">
        <v>0</v>
      </c>
      <c r="G2320" s="40">
        <f t="shared" ref="G2320" si="7583">-1/($E$8*$B2320)</f>
        <v>-9.626204819277108E-2</v>
      </c>
      <c r="I2320" s="37">
        <v>1</v>
      </c>
      <c r="J2320" s="41">
        <v>0</v>
      </c>
      <c r="K2320" s="39">
        <v>0</v>
      </c>
      <c r="L2320" s="40">
        <v>0</v>
      </c>
      <c r="N2320" s="37">
        <f t="shared" ref="N2320" si="7584">D2320*I2320+F2320*I2323-E2320*J2320-G2320*J2323</f>
        <v>0.98422369204271032</v>
      </c>
      <c r="O2320" s="41">
        <f t="shared" ref="O2320" si="7585">(D2320*J2320+E2320*I2320+F2320*J2323+G2320*I2323)</f>
        <v>0</v>
      </c>
      <c r="P2320" s="39">
        <f t="shared" ref="P2320" si="7586">D2320*K2320+F2320*K2323-E2320*L2320-G2320*L2323</f>
        <v>0</v>
      </c>
      <c r="Q2320" s="40">
        <f t="shared" ref="Q2320" si="7587">(D2320*L2320+E2320*K2320+F2320*L2323+G2320*K2323)</f>
        <v>-9.626204819277108E-2</v>
      </c>
      <c r="S2320" s="37">
        <v>1</v>
      </c>
      <c r="T2320" s="38">
        <v>0</v>
      </c>
      <c r="U2320" s="39">
        <v>0</v>
      </c>
      <c r="V2320" s="40">
        <f t="shared" ref="V2320" si="7588">-1/($T$8*$B2320)</f>
        <v>-0.1885210843373494</v>
      </c>
      <c r="X2320" s="37">
        <f t="shared" ref="X2320" si="7589">N2320*S2320+P2320*S2323-O2320*T2320-Q2320*T2323</f>
        <v>0.98422369204271032</v>
      </c>
      <c r="Y2320" s="41">
        <f t="shared" ref="Y2320" si="7590">(N2320*T2320+O2320*S2320+P2320*T2323+Q2320*S2323)</f>
        <v>0</v>
      </c>
      <c r="Z2320" s="39">
        <f t="shared" ref="Z2320" si="7591">N2320*U2320+P2320*U2323-O2320*V2320-Q2320*V2323</f>
        <v>0</v>
      </c>
      <c r="AA2320" s="40">
        <f t="shared" ref="AA2320" si="7592">(N2320*V2320+O2320*U2320+P2320*V2323+Q2320*U2323)</f>
        <v>-0.2818089658471723</v>
      </c>
      <c r="AB2320" s="8"/>
      <c r="AC2320" s="37">
        <v>1</v>
      </c>
      <c r="AD2320" s="38">
        <v>0</v>
      </c>
      <c r="AE2320" s="39">
        <v>0</v>
      </c>
      <c r="AF2320" s="40">
        <v>0</v>
      </c>
      <c r="AH2320" s="37">
        <f>X2320*AC2320+Z2320*AC2323-Y2320*AD2320-AA2320*AD2323</f>
        <v>0.94993339777219488</v>
      </c>
      <c r="AI2320" s="41">
        <f>(X2320*AD2320+Y2320*AC2320+Z2320*AD2323+AA2320*AC2323)</f>
        <v>0</v>
      </c>
      <c r="AJ2320" s="39">
        <f>X2320*AE2320+Z2320*AE2323-Y2320*AF2320-AA2320*AF2323</f>
        <v>0</v>
      </c>
      <c r="AK2320" s="40">
        <f>(X2320*AF2320+Y2320*AE2320+Z2320*AF2323+AA2320*AE2323)</f>
        <v>-0.2818089658471723</v>
      </c>
      <c r="AL2320" s="8"/>
      <c r="AM2320" s="43">
        <f t="shared" ref="AM2320" si="7593">20*LOG((2*$AH$8)/(($AH$8*AH2320+AJ2320+$AH$8*AH2323+AJ2323)^2+($AH$8*AI2320+AK2320+$AH$8*AI2323+AK2323)^2)^0.5)</f>
        <v>-3.9897920260278079E-4</v>
      </c>
      <c r="AO2320" s="148">
        <f t="shared" ref="AO2320" si="7594">((AH2320^2+AI2320^2)/(AH2323^2+AI2323^2))^0.5</f>
        <v>3.3708421323515156</v>
      </c>
      <c r="AP2320" s="4"/>
      <c r="AQ2320" s="44"/>
      <c r="AR2320" s="44"/>
      <c r="AS2320" s="44"/>
      <c r="AT2320" s="44"/>
    </row>
    <row r="2321" spans="2:46" ht="18.649999999999999" customHeight="1" thickBot="1">
      <c r="D2321" s="45"/>
      <c r="G2321" s="46"/>
      <c r="I2321" s="45"/>
      <c r="L2321" s="46"/>
      <c r="N2321" s="45"/>
      <c r="Q2321" s="46"/>
      <c r="S2321" s="45"/>
      <c r="V2321" s="46"/>
      <c r="X2321" s="45"/>
      <c r="AA2321" s="46"/>
      <c r="AC2321" s="45"/>
      <c r="AF2321" s="46"/>
      <c r="AH2321" s="45"/>
      <c r="AK2321" s="46"/>
      <c r="AO2321" s="149"/>
      <c r="AP2321" s="149"/>
      <c r="AQ2321" s="44"/>
      <c r="AR2321" s="44"/>
      <c r="AS2321" s="44"/>
      <c r="AT2321" s="44"/>
    </row>
    <row r="2322" spans="2:46" ht="18.649999999999999" customHeight="1" thickBot="1">
      <c r="D2322" s="227" t="s">
        <v>70</v>
      </c>
      <c r="E2322" s="228"/>
      <c r="F2322" s="229" t="s">
        <v>71</v>
      </c>
      <c r="G2322" s="230"/>
      <c r="H2322" s="203"/>
      <c r="I2322" s="231" t="s">
        <v>15</v>
      </c>
      <c r="J2322" s="232"/>
      <c r="K2322" s="233" t="s">
        <v>16</v>
      </c>
      <c r="L2322" s="234"/>
      <c r="M2322" s="30"/>
      <c r="N2322" s="231" t="s">
        <v>72</v>
      </c>
      <c r="O2322" s="232"/>
      <c r="P2322" s="233" t="s">
        <v>73</v>
      </c>
      <c r="Q2322" s="234"/>
      <c r="R2322" s="30"/>
      <c r="S2322" s="227" t="s">
        <v>74</v>
      </c>
      <c r="T2322" s="228"/>
      <c r="U2322" s="229" t="s">
        <v>75</v>
      </c>
      <c r="V2322" s="230"/>
      <c r="W2322" s="8"/>
      <c r="X2322" s="231" t="s">
        <v>76</v>
      </c>
      <c r="Y2322" s="232"/>
      <c r="Z2322" s="233" t="s">
        <v>77</v>
      </c>
      <c r="AA2322" s="234"/>
      <c r="AB2322" s="8"/>
      <c r="AC2322" s="231" t="s">
        <v>78</v>
      </c>
      <c r="AD2322" s="232"/>
      <c r="AE2322" s="233" t="s">
        <v>17</v>
      </c>
      <c r="AF2322" s="234"/>
      <c r="AG2322" s="8"/>
      <c r="AH2322" s="231" t="s">
        <v>79</v>
      </c>
      <c r="AI2322" s="232"/>
      <c r="AJ2322" s="233" t="s">
        <v>80</v>
      </c>
      <c r="AK2322" s="234"/>
      <c r="AL2322" s="8"/>
      <c r="AM2322" s="52" t="s">
        <v>84</v>
      </c>
      <c r="AO2322" s="150" t="s">
        <v>85</v>
      </c>
      <c r="AP2322" s="149"/>
      <c r="AQ2322" s="44"/>
      <c r="AR2322" s="44"/>
      <c r="AS2322" s="44"/>
      <c r="AT2322" s="44"/>
    </row>
    <row r="2323" spans="2:46" ht="18.649999999999999" customHeight="1" thickTop="1" thickBot="1">
      <c r="D2323" s="37">
        <v>0</v>
      </c>
      <c r="E2323" s="41">
        <v>0</v>
      </c>
      <c r="F2323" s="39">
        <v>1</v>
      </c>
      <c r="G2323" s="40">
        <v>0</v>
      </c>
      <c r="I2323" s="37">
        <v>0</v>
      </c>
      <c r="J2323" s="41">
        <f t="shared" ref="J2323" si="7595">IF(0=(1-$J$8*$K$8*$B2320^2),10^14,$B2320*$K$8/(1-$J$8*$K$8*$B2320^2))</f>
        <v>-0.16388917806627751</v>
      </c>
      <c r="K2323" s="39">
        <v>1</v>
      </c>
      <c r="L2323" s="40">
        <v>0</v>
      </c>
      <c r="N2323" s="37">
        <f t="shared" ref="N2323" si="7596">D2323*I2320+F2323*I2323-E2323*J2320-G2323*J2323</f>
        <v>0</v>
      </c>
      <c r="O2323" s="41">
        <f t="shared" ref="O2323" si="7597">(D2323*J2320+E2323*I2320+F2323*J2323+G2323*I2323)</f>
        <v>-0.16388917806627751</v>
      </c>
      <c r="P2323" s="39">
        <f t="shared" ref="P2323" si="7598">D2323*K2320+F2323*K2323-E2323*L2320-G2323*L2323</f>
        <v>1</v>
      </c>
      <c r="Q2323" s="40">
        <f t="shared" ref="Q2323" si="7599">(D2323*L2320+E2323*K2320+F2323*L2323+G2323*K2323)</f>
        <v>0</v>
      </c>
      <c r="S2323" s="37">
        <v>0</v>
      </c>
      <c r="T2323" s="41">
        <v>0</v>
      </c>
      <c r="U2323" s="39">
        <v>1</v>
      </c>
      <c r="V2323" s="40">
        <v>0</v>
      </c>
      <c r="X2323" s="37">
        <f t="shared" ref="X2323" si="7600">N2323*S2320+P2323*S2323-O2323*T2320-Q2323*T2323</f>
        <v>0</v>
      </c>
      <c r="Y2323" s="41">
        <f t="shared" ref="Y2323" si="7601">(N2323*T2320+O2323*S2320+P2323*T2323+Q2323*S2323)</f>
        <v>-0.16388917806627751</v>
      </c>
      <c r="Z2323" s="39">
        <f t="shared" ref="Z2323" si="7602">N2323*U2320+P2323*U2323-O2323*V2320-Q2323*V2323</f>
        <v>0.96910343443978841</v>
      </c>
      <c r="AA2323" s="40">
        <f t="shared" ref="AA2323" si="7603">(N2323*V2320+O2323*U2320+P2323*V2323+Q2323*U2323)</f>
        <v>0</v>
      </c>
      <c r="AB2323" s="8"/>
      <c r="AC2323" s="37">
        <v>0</v>
      </c>
      <c r="AD2323" s="40">
        <f>-1/($AD$8*$B2320)</f>
        <v>-0.12167921686746988</v>
      </c>
      <c r="AE2323" s="39">
        <v>1</v>
      </c>
      <c r="AF2323" s="40">
        <v>0</v>
      </c>
      <c r="AH2323" s="37">
        <f>X2323*AC2320+Z2323*AC2323-Y2323*AD2320-AA2323*AD2323</f>
        <v>0</v>
      </c>
      <c r="AI2323" s="41">
        <f>(X2323*AD2320+Y2323*AC2320+Z2323*AD2323+AA2323*AC2323)</f>
        <v>-0.28180892503248639</v>
      </c>
      <c r="AJ2323" s="39">
        <f>X2323*AE2320+Z2323*AE2323-Y2323*AF2320-AA2323*AF2323</f>
        <v>0.96910343443978841</v>
      </c>
      <c r="AK2323" s="40">
        <f>(X2323*AF2320+Y2323*AE2320+Z2323*AF2323+AA2323*AE2323)</f>
        <v>0</v>
      </c>
      <c r="AL2323" s="8"/>
      <c r="AM2323" s="54">
        <f t="shared" ref="AM2323" si="7604">(180/PI())*ATAN(-1*(($AH2311*AI2320+AK2320+$AH$8*AI2323+AK2323)/($AH$8*AH2320+AJ2320+$AH$8*AH2323+AJ2323)))</f>
        <v>16.367424950106837</v>
      </c>
      <c r="AO2323" s="151">
        <f t="shared" ref="AO2323" si="7605">20*LOG(((($AH$8*AH2320+AJ2320-$AH$8*AH2323-AJ2323)^2+($AH$8*AI2320+AK2320-$AH$8*AI2323-AK2323)^2)/(($AH$8*AH2320+AJ2320+$AH$8*AH2323+AJ2323)^2+($AH$8*AI2320+AK2320+$AH$8*AI2323+AK2323)^2))^0.5)</f>
        <v>-40.36854002090201</v>
      </c>
      <c r="AP2323" s="149"/>
      <c r="AQ2323" s="44"/>
      <c r="AR2323" s="44"/>
      <c r="AS2323" s="44"/>
      <c r="AT2323" s="44"/>
    </row>
    <row r="2324" spans="2:46" ht="18.649999999999999" customHeight="1">
      <c r="AO2324" s="48"/>
    </row>
    <row r="2325" spans="2:46" ht="18.649999999999999" customHeight="1" thickBot="1">
      <c r="E2325" s="29" t="s">
        <v>9</v>
      </c>
      <c r="J2325" s="29" t="s">
        <v>10</v>
      </c>
      <c r="O2325" s="29" t="s">
        <v>11</v>
      </c>
      <c r="T2325" s="29" t="s">
        <v>12</v>
      </c>
      <c r="Y2325" s="29" t="s">
        <v>13</v>
      </c>
      <c r="AD2325" s="29" t="s">
        <v>12</v>
      </c>
      <c r="AI2325" s="29" t="s">
        <v>81</v>
      </c>
    </row>
    <row r="2326" spans="2:46" ht="18.649999999999999" customHeight="1" thickBot="1">
      <c r="B2326" s="28"/>
      <c r="D2326" s="227" t="s">
        <v>70</v>
      </c>
      <c r="E2326" s="228"/>
      <c r="F2326" s="229" t="s">
        <v>71</v>
      </c>
      <c r="G2326" s="230"/>
      <c r="H2326" s="203"/>
      <c r="I2326" s="231" t="s">
        <v>15</v>
      </c>
      <c r="J2326" s="232"/>
      <c r="K2326" s="233" t="s">
        <v>16</v>
      </c>
      <c r="L2326" s="234"/>
      <c r="M2326" s="30"/>
      <c r="N2326" s="231" t="s">
        <v>72</v>
      </c>
      <c r="O2326" s="232"/>
      <c r="P2326" s="233" t="s">
        <v>73</v>
      </c>
      <c r="Q2326" s="234"/>
      <c r="R2326" s="30"/>
      <c r="S2326" s="227" t="s">
        <v>74</v>
      </c>
      <c r="T2326" s="228"/>
      <c r="U2326" s="229" t="s">
        <v>75</v>
      </c>
      <c r="V2326" s="230"/>
      <c r="W2326" s="8"/>
      <c r="X2326" s="231" t="s">
        <v>76</v>
      </c>
      <c r="Y2326" s="232"/>
      <c r="Z2326" s="233" t="s">
        <v>77</v>
      </c>
      <c r="AA2326" s="234"/>
      <c r="AB2326" s="8"/>
      <c r="AC2326" s="231" t="s">
        <v>78</v>
      </c>
      <c r="AD2326" s="232"/>
      <c r="AE2326" s="233" t="s">
        <v>17</v>
      </c>
      <c r="AF2326" s="234"/>
      <c r="AG2326" s="8"/>
      <c r="AH2326" s="231" t="s">
        <v>79</v>
      </c>
      <c r="AI2326" s="232"/>
      <c r="AJ2326" s="233" t="s">
        <v>80</v>
      </c>
      <c r="AK2326" s="234"/>
      <c r="AL2326" s="8"/>
      <c r="AM2326" s="35" t="s">
        <v>82</v>
      </c>
      <c r="AO2326" s="147" t="s">
        <v>83</v>
      </c>
      <c r="AP2326" s="4"/>
      <c r="AQ2326" s="44"/>
      <c r="AR2326" s="44"/>
      <c r="AS2326" s="44"/>
      <c r="AT2326" s="44"/>
    </row>
    <row r="2327" spans="2:46" ht="18.649999999999999" customHeight="1" thickTop="1" thickBot="1">
      <c r="B2327" s="55">
        <v>6.66</v>
      </c>
      <c r="D2327" s="37">
        <v>1</v>
      </c>
      <c r="E2327" s="38">
        <v>0</v>
      </c>
      <c r="F2327" s="39">
        <v>0</v>
      </c>
      <c r="G2327" s="40">
        <f t="shared" ref="G2327" si="7606">-1/($E$8*$B2327)</f>
        <v>-9.5972972972972956E-2</v>
      </c>
      <c r="I2327" s="37">
        <v>1</v>
      </c>
      <c r="J2327" s="41">
        <v>0</v>
      </c>
      <c r="K2327" s="39">
        <v>0</v>
      </c>
      <c r="L2327" s="40">
        <v>0</v>
      </c>
      <c r="N2327" s="37">
        <f t="shared" ref="N2327" si="7607">D2327*I2327+F2327*I2330-E2327*J2327-G2327*J2330</f>
        <v>0.98431875512779754</v>
      </c>
      <c r="O2327" s="41">
        <f t="shared" ref="O2327" si="7608">(D2327*J2327+E2327*I2327+F2327*J2330+G2327*I2330)</f>
        <v>0</v>
      </c>
      <c r="P2327" s="39">
        <f t="shared" ref="P2327" si="7609">D2327*K2327+F2327*K2330-E2327*L2327-G2327*L2330</f>
        <v>0</v>
      </c>
      <c r="Q2327" s="40">
        <f t="shared" ref="Q2327" si="7610">(D2327*L2327+E2327*K2327+F2327*L2330+G2327*K2330)</f>
        <v>-9.5972972972972956E-2</v>
      </c>
      <c r="S2327" s="37">
        <v>1</v>
      </c>
      <c r="T2327" s="38">
        <v>0</v>
      </c>
      <c r="U2327" s="39">
        <v>0</v>
      </c>
      <c r="V2327" s="40">
        <f t="shared" ref="V2327" si="7611">-1/($T$8*$B2327)</f>
        <v>-0.18795495495495493</v>
      </c>
      <c r="X2327" s="37">
        <f t="shared" ref="X2327" si="7612">N2327*S2327+P2327*S2330-O2327*T2327-Q2327*T2330</f>
        <v>0.98431875512779754</v>
      </c>
      <c r="Y2327" s="41">
        <f t="shared" ref="Y2327" si="7613">(N2327*T2327+O2327*S2327+P2327*T2330+Q2327*S2330)</f>
        <v>0</v>
      </c>
      <c r="Z2327" s="39">
        <f t="shared" ref="Z2327" si="7614">N2327*U2327+P2327*U2330-O2327*V2327-Q2327*V2330</f>
        <v>0</v>
      </c>
      <c r="AA2327" s="40">
        <f t="shared" ref="AA2327" si="7615">(N2327*V2327+O2327*U2327+P2327*V2330+Q2327*U2330)</f>
        <v>-0.28098056025433543</v>
      </c>
      <c r="AB2327" s="8"/>
      <c r="AC2327" s="37">
        <v>1</v>
      </c>
      <c r="AD2327" s="38">
        <v>0</v>
      </c>
      <c r="AE2327" s="39">
        <v>0</v>
      </c>
      <c r="AF2327" s="40">
        <v>0</v>
      </c>
      <c r="AH2327" s="37">
        <f>X2327*AC2327+Z2327*AC2330-Y2327*AD2327-AA2327*AD2330</f>
        <v>0.95023193175580201</v>
      </c>
      <c r="AI2327" s="41">
        <f>(X2327*AD2327+Y2327*AC2327+Z2327*AD2330+AA2327*AC2330)</f>
        <v>0</v>
      </c>
      <c r="AJ2327" s="39">
        <f>X2327*AE2327+Z2327*AE2330-Y2327*AF2327-AA2327*AF2330</f>
        <v>0</v>
      </c>
      <c r="AK2327" s="40">
        <f>(X2327*AF2327+Y2327*AE2327+Z2327*AF2330+AA2327*AE2330)</f>
        <v>-0.28098056025433543</v>
      </c>
      <c r="AL2327" s="8"/>
      <c r="AM2327" s="43">
        <f t="shared" ref="AM2327" si="7616">20*LOG((2*$AH$8)/(($AH$8*AH2327+AJ2327+$AH$8*AH2330+AJ2330)^2+($AH$8*AI2327+AK2327+$AH$8*AI2330+AK2330)^2)^0.5)</f>
        <v>-3.9431606282766378E-4</v>
      </c>
      <c r="AO2327" s="148">
        <f t="shared" ref="AO2327" si="7617">((AH2327^2+AI2327^2)/(AH2330^2+AI2330^2))^0.5</f>
        <v>3.381842742717883</v>
      </c>
      <c r="AP2327" s="4"/>
      <c r="AQ2327" s="44"/>
      <c r="AR2327" s="44"/>
      <c r="AS2327" s="44"/>
      <c r="AT2327" s="44"/>
    </row>
    <row r="2328" spans="2:46" ht="18.649999999999999" customHeight="1" thickBot="1">
      <c r="D2328" s="45"/>
      <c r="G2328" s="46"/>
      <c r="I2328" s="45"/>
      <c r="L2328" s="46"/>
      <c r="N2328" s="45"/>
      <c r="Q2328" s="46"/>
      <c r="S2328" s="45"/>
      <c r="V2328" s="46"/>
      <c r="X2328" s="45"/>
      <c r="AA2328" s="46"/>
      <c r="AC2328" s="45"/>
      <c r="AF2328" s="46"/>
      <c r="AH2328" s="45"/>
      <c r="AK2328" s="46"/>
      <c r="AO2328" s="149"/>
      <c r="AP2328" s="149"/>
      <c r="AQ2328" s="44"/>
      <c r="AR2328" s="44"/>
      <c r="AS2328" s="44"/>
      <c r="AT2328" s="44"/>
    </row>
    <row r="2329" spans="2:46" ht="18.649999999999999" customHeight="1" thickBot="1">
      <c r="D2329" s="227" t="s">
        <v>70</v>
      </c>
      <c r="E2329" s="228"/>
      <c r="F2329" s="229" t="s">
        <v>71</v>
      </c>
      <c r="G2329" s="230"/>
      <c r="H2329" s="203"/>
      <c r="I2329" s="231" t="s">
        <v>15</v>
      </c>
      <c r="J2329" s="232"/>
      <c r="K2329" s="233" t="s">
        <v>16</v>
      </c>
      <c r="L2329" s="234"/>
      <c r="M2329" s="30"/>
      <c r="N2329" s="231" t="s">
        <v>72</v>
      </c>
      <c r="O2329" s="232"/>
      <c r="P2329" s="233" t="s">
        <v>73</v>
      </c>
      <c r="Q2329" s="234"/>
      <c r="R2329" s="30"/>
      <c r="S2329" s="227" t="s">
        <v>74</v>
      </c>
      <c r="T2329" s="228"/>
      <c r="U2329" s="229" t="s">
        <v>75</v>
      </c>
      <c r="V2329" s="230"/>
      <c r="W2329" s="8"/>
      <c r="X2329" s="231" t="s">
        <v>76</v>
      </c>
      <c r="Y2329" s="232"/>
      <c r="Z2329" s="233" t="s">
        <v>77</v>
      </c>
      <c r="AA2329" s="234"/>
      <c r="AB2329" s="8"/>
      <c r="AC2329" s="231" t="s">
        <v>78</v>
      </c>
      <c r="AD2329" s="232"/>
      <c r="AE2329" s="233" t="s">
        <v>17</v>
      </c>
      <c r="AF2329" s="234"/>
      <c r="AG2329" s="8"/>
      <c r="AH2329" s="231" t="s">
        <v>79</v>
      </c>
      <c r="AI2329" s="232"/>
      <c r="AJ2329" s="233" t="s">
        <v>80</v>
      </c>
      <c r="AK2329" s="234"/>
      <c r="AL2329" s="8"/>
      <c r="AM2329" s="52" t="s">
        <v>84</v>
      </c>
      <c r="AO2329" s="150" t="s">
        <v>85</v>
      </c>
      <c r="AP2329" s="149"/>
      <c r="AQ2329" s="44"/>
      <c r="AR2329" s="44"/>
      <c r="AS2329" s="44"/>
      <c r="AT2329" s="44"/>
    </row>
    <row r="2330" spans="2:46" ht="18.649999999999999" customHeight="1" thickTop="1" thickBot="1">
      <c r="D2330" s="37">
        <v>0</v>
      </c>
      <c r="E2330" s="41">
        <v>0</v>
      </c>
      <c r="F2330" s="39">
        <v>1</v>
      </c>
      <c r="G2330" s="40">
        <v>0</v>
      </c>
      <c r="I2330" s="37">
        <v>0</v>
      </c>
      <c r="J2330" s="41">
        <f t="shared" ref="J2330" si="7618">IF(0=(1-$J$8*$K$8*$B2327^2),10^14,$B2327*$K$8/(1-$J$8*$K$8*$B2327^2))</f>
        <v>-0.16339230083680417</v>
      </c>
      <c r="K2330" s="39">
        <v>1</v>
      </c>
      <c r="L2330" s="40">
        <v>0</v>
      </c>
      <c r="N2330" s="37">
        <f t="shared" ref="N2330" si="7619">D2330*I2327+F2330*I2330-E2330*J2327-G2330*J2330</f>
        <v>0</v>
      </c>
      <c r="O2330" s="41">
        <f t="shared" ref="O2330" si="7620">(D2330*J2327+E2330*I2327+F2330*J2330+G2330*I2330)</f>
        <v>-0.16339230083680417</v>
      </c>
      <c r="P2330" s="39">
        <f t="shared" ref="P2330" si="7621">D2330*K2327+F2330*K2330-E2330*L2327-G2330*L2330</f>
        <v>1</v>
      </c>
      <c r="Q2330" s="40">
        <f t="shared" ref="Q2330" si="7622">(D2330*L2327+E2330*K2327+F2330*L2330+G2330*K2330)</f>
        <v>0</v>
      </c>
      <c r="S2330" s="37">
        <v>0</v>
      </c>
      <c r="T2330" s="41">
        <v>0</v>
      </c>
      <c r="U2330" s="39">
        <v>1</v>
      </c>
      <c r="V2330" s="40">
        <v>0</v>
      </c>
      <c r="X2330" s="37">
        <f t="shared" ref="X2330" si="7623">N2330*S2327+P2330*S2330-O2330*T2327-Q2330*T2330</f>
        <v>0</v>
      </c>
      <c r="Y2330" s="41">
        <f t="shared" ref="Y2330" si="7624">(N2330*T2327+O2330*S2327+P2330*T2330+Q2330*S2330)</f>
        <v>-0.16339230083680417</v>
      </c>
      <c r="Z2330" s="39">
        <f t="shared" ref="Z2330" si="7625">N2330*U2327+P2330*U2330-O2330*V2327-Q2330*V2330</f>
        <v>0.96928960745623205</v>
      </c>
      <c r="AA2330" s="40">
        <f t="shared" ref="AA2330" si="7626">(N2330*V2327+O2330*U2327+P2330*V2330+Q2330*U2330)</f>
        <v>0</v>
      </c>
      <c r="AB2330" s="8"/>
      <c r="AC2330" s="37">
        <v>0</v>
      </c>
      <c r="AD2330" s="40">
        <f>-1/($AD$8*$B2327)</f>
        <v>-0.1213138138138138</v>
      </c>
      <c r="AE2330" s="39">
        <v>1</v>
      </c>
      <c r="AF2330" s="40">
        <v>0</v>
      </c>
      <c r="AH2330" s="37">
        <f>X2330*AC2327+Z2330*AC2330-Y2330*AD2327-AA2330*AD2330</f>
        <v>0</v>
      </c>
      <c r="AI2330" s="41">
        <f>(X2330*AD2327+Y2330*AC2327+Z2330*AD2330+AA2330*AC2330)</f>
        <v>-0.28098051980741418</v>
      </c>
      <c r="AJ2330" s="39">
        <f>X2330*AE2327+Z2330*AE2330-Y2330*AF2327-AA2330*AF2330</f>
        <v>0.96928960745623205</v>
      </c>
      <c r="AK2330" s="40">
        <f>(X2330*AF2327+Y2330*AE2327+Z2330*AF2330+AA2330*AE2330)</f>
        <v>0</v>
      </c>
      <c r="AL2330" s="8"/>
      <c r="AM2330" s="54">
        <f t="shared" ref="AM2330" si="7627">(180/PI())*ATAN(-1*(($AH2318*AI2327+AK2327+$AH$8*AI2330+AK2330)/($AH$8*AH2327+AJ2327+$AH$8*AH2330+AJ2330)))</f>
        <v>16.31797359841827</v>
      </c>
      <c r="AO2330" s="151">
        <f t="shared" ref="AO2330" si="7628">20*LOG(((($AH$8*AH2327+AJ2327-$AH$8*AH2330-AJ2330)^2+($AH$8*AI2327+AK2327-$AH$8*AI2330-AK2330)^2)/(($AH$8*AH2327+AJ2327+$AH$8*AH2330+AJ2330)^2+($AH$8*AI2327+AK2327+$AH$8*AI2330+AK2330)^2))^0.5)</f>
        <v>-40.419595581378267</v>
      </c>
      <c r="AP2330" s="149"/>
      <c r="AQ2330" s="44"/>
      <c r="AR2330" s="44"/>
      <c r="AS2330" s="44"/>
      <c r="AT2330" s="44"/>
    </row>
    <row r="2331" spans="2:46" ht="18.649999999999999" customHeight="1">
      <c r="AO2331" s="48"/>
    </row>
    <row r="2332" spans="2:46" ht="18.649999999999999" customHeight="1" thickBot="1">
      <c r="E2332" s="29" t="s">
        <v>9</v>
      </c>
      <c r="J2332" s="29" t="s">
        <v>10</v>
      </c>
      <c r="O2332" s="29" t="s">
        <v>11</v>
      </c>
      <c r="T2332" s="29" t="s">
        <v>12</v>
      </c>
      <c r="Y2332" s="29" t="s">
        <v>13</v>
      </c>
      <c r="AD2332" s="29" t="s">
        <v>12</v>
      </c>
      <c r="AI2332" s="29" t="s">
        <v>81</v>
      </c>
    </row>
    <row r="2333" spans="2:46" ht="18.649999999999999" customHeight="1" thickBot="1">
      <c r="B2333" s="28"/>
      <c r="D2333" s="227" t="s">
        <v>70</v>
      </c>
      <c r="E2333" s="228"/>
      <c r="F2333" s="229" t="s">
        <v>71</v>
      </c>
      <c r="G2333" s="230"/>
      <c r="H2333" s="203"/>
      <c r="I2333" s="231" t="s">
        <v>15</v>
      </c>
      <c r="J2333" s="232"/>
      <c r="K2333" s="233" t="s">
        <v>16</v>
      </c>
      <c r="L2333" s="234"/>
      <c r="M2333" s="30"/>
      <c r="N2333" s="231" t="s">
        <v>72</v>
      </c>
      <c r="O2333" s="232"/>
      <c r="P2333" s="233" t="s">
        <v>73</v>
      </c>
      <c r="Q2333" s="234"/>
      <c r="R2333" s="30"/>
      <c r="S2333" s="227" t="s">
        <v>74</v>
      </c>
      <c r="T2333" s="228"/>
      <c r="U2333" s="229" t="s">
        <v>75</v>
      </c>
      <c r="V2333" s="230"/>
      <c r="W2333" s="8"/>
      <c r="X2333" s="231" t="s">
        <v>76</v>
      </c>
      <c r="Y2333" s="232"/>
      <c r="Z2333" s="233" t="s">
        <v>77</v>
      </c>
      <c r="AA2333" s="234"/>
      <c r="AB2333" s="8"/>
      <c r="AC2333" s="231" t="s">
        <v>78</v>
      </c>
      <c r="AD2333" s="232"/>
      <c r="AE2333" s="233" t="s">
        <v>17</v>
      </c>
      <c r="AF2333" s="234"/>
      <c r="AG2333" s="8"/>
      <c r="AH2333" s="231" t="s">
        <v>79</v>
      </c>
      <c r="AI2333" s="232"/>
      <c r="AJ2333" s="233" t="s">
        <v>80</v>
      </c>
      <c r="AK2333" s="234"/>
      <c r="AL2333" s="8"/>
      <c r="AM2333" s="35" t="s">
        <v>82</v>
      </c>
      <c r="AO2333" s="147" t="s">
        <v>83</v>
      </c>
      <c r="AP2333" s="4"/>
      <c r="AQ2333" s="44"/>
      <c r="AR2333" s="44"/>
      <c r="AS2333" s="44"/>
      <c r="AT2333" s="44"/>
    </row>
    <row r="2334" spans="2:46" ht="18.649999999999999" customHeight="1" thickTop="1" thickBot="1">
      <c r="B2334" s="55">
        <v>6.68</v>
      </c>
      <c r="D2334" s="37">
        <v>1</v>
      </c>
      <c r="E2334" s="38">
        <v>0</v>
      </c>
      <c r="F2334" s="39">
        <v>0</v>
      </c>
      <c r="G2334" s="40">
        <f t="shared" ref="G2334" si="7629">-1/($E$8*$B2334)</f>
        <v>-9.5685628742514975E-2</v>
      </c>
      <c r="I2334" s="37">
        <v>1</v>
      </c>
      <c r="J2334" s="41">
        <v>0</v>
      </c>
      <c r="K2334" s="39">
        <v>0</v>
      </c>
      <c r="L2334" s="40">
        <v>0</v>
      </c>
      <c r="N2334" s="37">
        <f t="shared" ref="N2334" si="7630">D2334*I2334+F2334*I2337-E2334*J2334-G2334*J2337</f>
        <v>0.98441296021624436</v>
      </c>
      <c r="O2334" s="41">
        <f t="shared" ref="O2334" si="7631">(D2334*J2334+E2334*I2334+F2334*J2337+G2334*I2337)</f>
        <v>0</v>
      </c>
      <c r="P2334" s="39">
        <f t="shared" ref="P2334" si="7632">D2334*K2334+F2334*K2337-E2334*L2334-G2334*L2337</f>
        <v>0</v>
      </c>
      <c r="Q2334" s="40">
        <f t="shared" ref="Q2334" si="7633">(D2334*L2334+E2334*K2334+F2334*L2337+G2334*K2337)</f>
        <v>-9.5685628742514975E-2</v>
      </c>
      <c r="S2334" s="37">
        <v>1</v>
      </c>
      <c r="T2334" s="38">
        <v>0</v>
      </c>
      <c r="U2334" s="39">
        <v>0</v>
      </c>
      <c r="V2334" s="40">
        <f t="shared" ref="V2334" si="7634">-1/($T$8*$B2334)</f>
        <v>-0.18739221556886226</v>
      </c>
      <c r="X2334" s="37">
        <f t="shared" ref="X2334" si="7635">N2334*S2334+P2334*S2337-O2334*T2334-Q2334*T2337</f>
        <v>0.98441296021624436</v>
      </c>
      <c r="Y2334" s="41">
        <f t="shared" ref="Y2334" si="7636">(N2334*T2334+O2334*S2334+P2334*T2337+Q2334*S2337)</f>
        <v>0</v>
      </c>
      <c r="Z2334" s="39">
        <f t="shared" ref="Z2334" si="7637">N2334*U2334+P2334*U2337-O2334*V2334-Q2334*V2337</f>
        <v>0</v>
      </c>
      <c r="AA2334" s="40">
        <f t="shared" ref="AA2334" si="7638">(N2334*V2334+O2334*U2334+P2334*V2337+Q2334*U2337)</f>
        <v>-0.28015695439213928</v>
      </c>
      <c r="AB2334" s="8"/>
      <c r="AC2334" s="37">
        <v>1</v>
      </c>
      <c r="AD2334" s="38">
        <v>0</v>
      </c>
      <c r="AE2334" s="39">
        <v>0</v>
      </c>
      <c r="AF2334" s="40">
        <v>0</v>
      </c>
      <c r="AH2334" s="37">
        <f>X2334*AC2334+Z2334*AC2337-Y2334*AD2334-AA2334*AD2337</f>
        <v>0.95052780882385979</v>
      </c>
      <c r="AI2334" s="41">
        <f>(X2334*AD2334+Y2334*AC2334+Z2334*AD2337+AA2334*AC2337)</f>
        <v>0</v>
      </c>
      <c r="AJ2334" s="39">
        <f>X2334*AE2334+Z2334*AE2337-Y2334*AF2334-AA2334*AF2337</f>
        <v>0</v>
      </c>
      <c r="AK2334" s="40">
        <f>(X2334*AF2334+Y2334*AE2334+Z2334*AF2337+AA2334*AE2337)</f>
        <v>-0.28015695439213928</v>
      </c>
      <c r="AL2334" s="8"/>
      <c r="AM2334" s="43">
        <f t="shared" ref="AM2334" si="7639">20*LOG((2*$AH$8)/(($AH$8*AH2334+AJ2334+$AH$8*AH2337+AJ2337)^2+($AH$8*AI2334+AK2334+$AH$8*AI2337+AK2337)^2)^0.5)</f>
        <v>-3.8972050445993436E-4</v>
      </c>
      <c r="AO2334" s="148">
        <f t="shared" ref="AO2334" si="7640">((AH2334^2+AI2334^2)/(AH2337^2+AI2337^2))^0.5</f>
        <v>3.3928407984138405</v>
      </c>
      <c r="AP2334" s="4"/>
      <c r="AQ2334" s="44"/>
      <c r="AR2334" s="44"/>
      <c r="AS2334" s="44"/>
      <c r="AT2334" s="44"/>
    </row>
    <row r="2335" spans="2:46" ht="18.649999999999999" customHeight="1" thickBot="1">
      <c r="D2335" s="45"/>
      <c r="G2335" s="46"/>
      <c r="I2335" s="45"/>
      <c r="L2335" s="46"/>
      <c r="N2335" s="45"/>
      <c r="Q2335" s="46"/>
      <c r="S2335" s="45"/>
      <c r="V2335" s="46"/>
      <c r="X2335" s="45"/>
      <c r="AA2335" s="46"/>
      <c r="AC2335" s="45"/>
      <c r="AF2335" s="46"/>
      <c r="AH2335" s="45"/>
      <c r="AK2335" s="46"/>
      <c r="AO2335" s="149"/>
      <c r="AP2335" s="149"/>
      <c r="AQ2335" s="44"/>
      <c r="AR2335" s="44"/>
      <c r="AS2335" s="44"/>
      <c r="AT2335" s="44"/>
    </row>
    <row r="2336" spans="2:46" ht="18.649999999999999" customHeight="1" thickBot="1">
      <c r="D2336" s="227" t="s">
        <v>70</v>
      </c>
      <c r="E2336" s="228"/>
      <c r="F2336" s="229" t="s">
        <v>71</v>
      </c>
      <c r="G2336" s="230"/>
      <c r="H2336" s="203"/>
      <c r="I2336" s="231" t="s">
        <v>15</v>
      </c>
      <c r="J2336" s="232"/>
      <c r="K2336" s="233" t="s">
        <v>16</v>
      </c>
      <c r="L2336" s="234"/>
      <c r="M2336" s="30"/>
      <c r="N2336" s="231" t="s">
        <v>72</v>
      </c>
      <c r="O2336" s="232"/>
      <c r="P2336" s="233" t="s">
        <v>73</v>
      </c>
      <c r="Q2336" s="234"/>
      <c r="R2336" s="30"/>
      <c r="S2336" s="227" t="s">
        <v>74</v>
      </c>
      <c r="T2336" s="228"/>
      <c r="U2336" s="229" t="s">
        <v>75</v>
      </c>
      <c r="V2336" s="230"/>
      <c r="W2336" s="8"/>
      <c r="X2336" s="231" t="s">
        <v>76</v>
      </c>
      <c r="Y2336" s="232"/>
      <c r="Z2336" s="233" t="s">
        <v>77</v>
      </c>
      <c r="AA2336" s="234"/>
      <c r="AB2336" s="8"/>
      <c r="AC2336" s="231" t="s">
        <v>78</v>
      </c>
      <c r="AD2336" s="232"/>
      <c r="AE2336" s="233" t="s">
        <v>17</v>
      </c>
      <c r="AF2336" s="234"/>
      <c r="AG2336" s="8"/>
      <c r="AH2336" s="231" t="s">
        <v>79</v>
      </c>
      <c r="AI2336" s="232"/>
      <c r="AJ2336" s="233" t="s">
        <v>80</v>
      </c>
      <c r="AK2336" s="234"/>
      <c r="AL2336" s="8"/>
      <c r="AM2336" s="52" t="s">
        <v>84</v>
      </c>
      <c r="AO2336" s="150" t="s">
        <v>85</v>
      </c>
      <c r="AP2336" s="149"/>
      <c r="AQ2336" s="44"/>
      <c r="AR2336" s="44"/>
      <c r="AS2336" s="44"/>
      <c r="AT2336" s="44"/>
    </row>
    <row r="2337" spans="2:46" ht="18.649999999999999" customHeight="1" thickTop="1" thickBot="1">
      <c r="D2337" s="37">
        <v>0</v>
      </c>
      <c r="E2337" s="41">
        <v>0</v>
      </c>
      <c r="F2337" s="39">
        <v>1</v>
      </c>
      <c r="G2337" s="40">
        <v>0</v>
      </c>
      <c r="I2337" s="37">
        <v>0</v>
      </c>
      <c r="J2337" s="41">
        <f t="shared" ref="J2337" si="7641">IF(0=(1-$J$8*$K$8*$B2334^2),10^14,$B2334*$K$8/(1-$J$8*$K$8*$B2334^2))</f>
        <v>-0.16289844137095597</v>
      </c>
      <c r="K2337" s="39">
        <v>1</v>
      </c>
      <c r="L2337" s="40">
        <v>0</v>
      </c>
      <c r="N2337" s="37">
        <f t="shared" ref="N2337" si="7642">D2337*I2334+F2337*I2337-E2337*J2334-G2337*J2337</f>
        <v>0</v>
      </c>
      <c r="O2337" s="41">
        <f t="shared" ref="O2337" si="7643">(D2337*J2334+E2337*I2334+F2337*J2337+G2337*I2337)</f>
        <v>-0.16289844137095597</v>
      </c>
      <c r="P2337" s="39">
        <f t="shared" ref="P2337" si="7644">D2337*K2334+F2337*K2337-E2337*L2334-G2337*L2337</f>
        <v>1</v>
      </c>
      <c r="Q2337" s="40">
        <f t="shared" ref="Q2337" si="7645">(D2337*L2334+E2337*K2334+F2337*L2337+G2337*K2337)</f>
        <v>0</v>
      </c>
      <c r="S2337" s="37">
        <v>0</v>
      </c>
      <c r="T2337" s="41">
        <v>0</v>
      </c>
      <c r="U2337" s="39">
        <v>1</v>
      </c>
      <c r="V2337" s="40">
        <v>0</v>
      </c>
      <c r="X2337" s="37">
        <f t="shared" ref="X2337" si="7646">N2337*S2334+P2337*S2337-O2337*T2334-Q2337*T2337</f>
        <v>0</v>
      </c>
      <c r="Y2337" s="41">
        <f t="shared" ref="Y2337" si="7647">(N2337*T2334+O2337*S2334+P2337*T2337+Q2337*S2337)</f>
        <v>-0.16289844137095597</v>
      </c>
      <c r="Z2337" s="39">
        <f t="shared" ref="Z2337" si="7648">N2337*U2334+P2337*U2337-O2337*V2334-Q2337*V2337</f>
        <v>0.9694741001587821</v>
      </c>
      <c r="AA2337" s="40">
        <f t="shared" ref="AA2337" si="7649">(N2337*V2334+O2337*U2334+P2337*V2337+Q2337*U2337)</f>
        <v>0</v>
      </c>
      <c r="AB2337" s="8"/>
      <c r="AC2337" s="37">
        <v>0</v>
      </c>
      <c r="AD2337" s="40">
        <f>-1/($AD$8*$B2334)</f>
        <v>-0.1209505988023952</v>
      </c>
      <c r="AE2337" s="39">
        <v>1</v>
      </c>
      <c r="AF2337" s="40">
        <v>0</v>
      </c>
      <c r="AH2337" s="37">
        <f>X2337*AC2334+Z2337*AC2337-Y2337*AD2334-AA2337*AD2337</f>
        <v>0</v>
      </c>
      <c r="AI2337" s="41">
        <f>(X2337*AD2334+Y2337*AC2334+Z2337*AD2337+AA2337*AC2337)</f>
        <v>-0.28015691430857392</v>
      </c>
      <c r="AJ2337" s="39">
        <f>X2337*AE2334+Z2337*AE2337-Y2337*AF2334-AA2337*AF2337</f>
        <v>0.9694741001587821</v>
      </c>
      <c r="AK2337" s="40">
        <f>(X2337*AF2334+Y2337*AE2334+Z2337*AF2337+AA2337*AE2337)</f>
        <v>0</v>
      </c>
      <c r="AL2337" s="8"/>
      <c r="AM2337" s="54">
        <f t="shared" ref="AM2337" si="7650">(180/PI())*ATAN(-1*(($AH2325*AI2334+AK2334+$AH$8*AI2337+AK2337)/($AH$8*AH2334+AJ2334+$AH$8*AH2337+AJ2337)))</f>
        <v>16.268821017905012</v>
      </c>
      <c r="AO2337" s="151">
        <f t="shared" ref="AO2337" si="7651">20*LOG(((($AH$8*AH2334+AJ2334-$AH$8*AH2337-AJ2337)^2+($AH$8*AI2334+AK2334-$AH$8*AI2337-AK2337)^2)/(($AH$8*AH2334+AJ2334+$AH$8*AH2337+AJ2337)^2+($AH$8*AI2334+AK2334+$AH$8*AI2337+AK2337)^2))^0.5)</f>
        <v>-40.470505411437742</v>
      </c>
      <c r="AP2337" s="149"/>
      <c r="AQ2337" s="44"/>
      <c r="AR2337" s="44"/>
      <c r="AS2337" s="44"/>
      <c r="AT2337" s="44"/>
    </row>
    <row r="2338" spans="2:46" ht="18.649999999999999" customHeight="1">
      <c r="AO2338" s="48"/>
    </row>
    <row r="2339" spans="2:46" ht="18.649999999999999" customHeight="1" thickBot="1">
      <c r="E2339" s="29" t="s">
        <v>9</v>
      </c>
      <c r="J2339" s="29" t="s">
        <v>10</v>
      </c>
      <c r="O2339" s="29" t="s">
        <v>11</v>
      </c>
      <c r="T2339" s="29" t="s">
        <v>12</v>
      </c>
      <c r="Y2339" s="29" t="s">
        <v>13</v>
      </c>
      <c r="AD2339" s="29" t="s">
        <v>12</v>
      </c>
      <c r="AI2339" s="29" t="s">
        <v>81</v>
      </c>
    </row>
    <row r="2340" spans="2:46" ht="18.649999999999999" customHeight="1" thickBot="1">
      <c r="B2340" s="28"/>
      <c r="D2340" s="227" t="s">
        <v>70</v>
      </c>
      <c r="E2340" s="228"/>
      <c r="F2340" s="229" t="s">
        <v>71</v>
      </c>
      <c r="G2340" s="230"/>
      <c r="H2340" s="203"/>
      <c r="I2340" s="231" t="s">
        <v>15</v>
      </c>
      <c r="J2340" s="232"/>
      <c r="K2340" s="233" t="s">
        <v>16</v>
      </c>
      <c r="L2340" s="234"/>
      <c r="M2340" s="30"/>
      <c r="N2340" s="231" t="s">
        <v>72</v>
      </c>
      <c r="O2340" s="232"/>
      <c r="P2340" s="233" t="s">
        <v>73</v>
      </c>
      <c r="Q2340" s="234"/>
      <c r="R2340" s="30"/>
      <c r="S2340" s="227" t="s">
        <v>74</v>
      </c>
      <c r="T2340" s="228"/>
      <c r="U2340" s="229" t="s">
        <v>75</v>
      </c>
      <c r="V2340" s="230"/>
      <c r="W2340" s="8"/>
      <c r="X2340" s="231" t="s">
        <v>76</v>
      </c>
      <c r="Y2340" s="232"/>
      <c r="Z2340" s="233" t="s">
        <v>77</v>
      </c>
      <c r="AA2340" s="234"/>
      <c r="AB2340" s="8"/>
      <c r="AC2340" s="231" t="s">
        <v>78</v>
      </c>
      <c r="AD2340" s="232"/>
      <c r="AE2340" s="233" t="s">
        <v>17</v>
      </c>
      <c r="AF2340" s="234"/>
      <c r="AG2340" s="8"/>
      <c r="AH2340" s="231" t="s">
        <v>79</v>
      </c>
      <c r="AI2340" s="232"/>
      <c r="AJ2340" s="233" t="s">
        <v>80</v>
      </c>
      <c r="AK2340" s="234"/>
      <c r="AL2340" s="8"/>
      <c r="AM2340" s="35" t="s">
        <v>82</v>
      </c>
      <c r="AO2340" s="147" t="s">
        <v>83</v>
      </c>
      <c r="AP2340" s="4"/>
      <c r="AQ2340" s="44"/>
      <c r="AR2340" s="44"/>
      <c r="AS2340" s="44"/>
      <c r="AT2340" s="44"/>
    </row>
    <row r="2341" spans="2:46" ht="18.649999999999999" customHeight="1" thickTop="1" thickBot="1">
      <c r="B2341" s="55">
        <v>6.7</v>
      </c>
      <c r="D2341" s="37">
        <v>1</v>
      </c>
      <c r="E2341" s="38">
        <v>0</v>
      </c>
      <c r="F2341" s="39">
        <v>0</v>
      </c>
      <c r="G2341" s="40">
        <f t="shared" ref="G2341" si="7652">-1/($E$8*$B2341)</f>
        <v>-9.5399999999999999E-2</v>
      </c>
      <c r="I2341" s="37">
        <v>1</v>
      </c>
      <c r="J2341" s="41">
        <v>0</v>
      </c>
      <c r="K2341" s="39">
        <v>0</v>
      </c>
      <c r="L2341" s="40">
        <v>0</v>
      </c>
      <c r="N2341" s="37">
        <f t="shared" ref="N2341" si="7653">D2341*I2341+F2341*I2344-E2341*J2341-G2341*J2344</f>
        <v>0.98450631761828378</v>
      </c>
      <c r="O2341" s="41">
        <f t="shared" ref="O2341" si="7654">(D2341*J2341+E2341*I2341+F2341*J2344+G2341*I2344)</f>
        <v>0</v>
      </c>
      <c r="P2341" s="39">
        <f t="shared" ref="P2341" si="7655">D2341*K2341+F2341*K2344-E2341*L2341-G2341*L2344</f>
        <v>0</v>
      </c>
      <c r="Q2341" s="40">
        <f t="shared" ref="Q2341" si="7656">(D2341*L2341+E2341*K2341+F2341*L2344+G2341*K2344)</f>
        <v>-9.5399999999999999E-2</v>
      </c>
      <c r="S2341" s="37">
        <v>1</v>
      </c>
      <c r="T2341" s="38">
        <v>0</v>
      </c>
      <c r="U2341" s="39">
        <v>0</v>
      </c>
      <c r="V2341" s="40">
        <f t="shared" ref="V2341" si="7657">-1/($T$8*$B2341)</f>
        <v>-0.18683283582089552</v>
      </c>
      <c r="X2341" s="37">
        <f t="shared" ref="X2341" si="7658">N2341*S2341+P2341*S2344-O2341*T2341-Q2341*T2344</f>
        <v>0.98450631761828378</v>
      </c>
      <c r="Y2341" s="41">
        <f t="shared" ref="Y2341" si="7659">(N2341*T2341+O2341*S2341+P2341*T2344+Q2341*S2344)</f>
        <v>0</v>
      </c>
      <c r="Z2341" s="39">
        <f t="shared" ref="Z2341" si="7660">N2341*U2341+P2341*U2344-O2341*V2341-Q2341*V2344</f>
        <v>0</v>
      </c>
      <c r="AA2341" s="40">
        <f t="shared" ref="AA2341" si="7661">(N2341*V2341+O2341*U2341+P2341*V2344+Q2341*U2344)</f>
        <v>-0.27933810720421121</v>
      </c>
      <c r="AB2341" s="8"/>
      <c r="AC2341" s="37">
        <v>1</v>
      </c>
      <c r="AD2341" s="38">
        <v>0</v>
      </c>
      <c r="AE2341" s="39">
        <v>0</v>
      </c>
      <c r="AF2341" s="40">
        <v>0</v>
      </c>
      <c r="AH2341" s="37">
        <f>X2341*AC2341+Z2341*AC2344-Y2341*AD2341-AA2341*AD2344</f>
        <v>0.95082106034729241</v>
      </c>
      <c r="AI2341" s="41">
        <f>(X2341*AD2341+Y2341*AC2341+Z2341*AD2344+AA2341*AC2344)</f>
        <v>0</v>
      </c>
      <c r="AJ2341" s="39">
        <f>X2341*AE2341+Z2341*AE2344-Y2341*AF2341-AA2341*AF2344</f>
        <v>0</v>
      </c>
      <c r="AK2341" s="40">
        <f>(X2341*AF2341+Y2341*AE2341+Z2341*AF2344+AA2341*AE2344)</f>
        <v>-0.27933810720421121</v>
      </c>
      <c r="AL2341" s="8"/>
      <c r="AM2341" s="43">
        <f t="shared" ref="AM2341" si="7662">20*LOG((2*$AH$8)/(($AH$8*AH2341+AJ2341+$AH$8*AH2344+AJ2344)^2+($AH$8*AI2341+AK2341+$AH$8*AI2344+AK2344)^2)^0.5)</f>
        <v>-3.8519136195282818E-4</v>
      </c>
      <c r="AO2341" s="148">
        <f t="shared" ref="AO2341" si="7663">((AH2341^2+AI2341^2)/(AH2344^2+AI2344^2))^0.5</f>
        <v>3.4038363225109993</v>
      </c>
      <c r="AP2341" s="4"/>
      <c r="AQ2341" s="44"/>
      <c r="AR2341" s="44"/>
      <c r="AS2341" s="44"/>
      <c r="AT2341" s="44"/>
    </row>
    <row r="2342" spans="2:46" ht="18.649999999999999" customHeight="1" thickBot="1">
      <c r="D2342" s="45"/>
      <c r="G2342" s="46"/>
      <c r="I2342" s="45"/>
      <c r="L2342" s="46"/>
      <c r="N2342" s="45"/>
      <c r="Q2342" s="46"/>
      <c r="S2342" s="45"/>
      <c r="V2342" s="46"/>
      <c r="X2342" s="45"/>
      <c r="AA2342" s="46"/>
      <c r="AC2342" s="45"/>
      <c r="AF2342" s="46"/>
      <c r="AH2342" s="45"/>
      <c r="AK2342" s="46"/>
      <c r="AO2342" s="149"/>
      <c r="AP2342" s="149"/>
      <c r="AQ2342" s="44"/>
      <c r="AR2342" s="44"/>
      <c r="AS2342" s="44"/>
      <c r="AT2342" s="44"/>
    </row>
    <row r="2343" spans="2:46" ht="18.649999999999999" customHeight="1" thickBot="1">
      <c r="D2343" s="227" t="s">
        <v>70</v>
      </c>
      <c r="E2343" s="228"/>
      <c r="F2343" s="229" t="s">
        <v>71</v>
      </c>
      <c r="G2343" s="230"/>
      <c r="H2343" s="203"/>
      <c r="I2343" s="231" t="s">
        <v>15</v>
      </c>
      <c r="J2343" s="232"/>
      <c r="K2343" s="233" t="s">
        <v>16</v>
      </c>
      <c r="L2343" s="234"/>
      <c r="M2343" s="30"/>
      <c r="N2343" s="231" t="s">
        <v>72</v>
      </c>
      <c r="O2343" s="232"/>
      <c r="P2343" s="233" t="s">
        <v>73</v>
      </c>
      <c r="Q2343" s="234"/>
      <c r="R2343" s="30"/>
      <c r="S2343" s="227" t="s">
        <v>74</v>
      </c>
      <c r="T2343" s="228"/>
      <c r="U2343" s="229" t="s">
        <v>75</v>
      </c>
      <c r="V2343" s="230"/>
      <c r="W2343" s="8"/>
      <c r="X2343" s="231" t="s">
        <v>76</v>
      </c>
      <c r="Y2343" s="232"/>
      <c r="Z2343" s="233" t="s">
        <v>77</v>
      </c>
      <c r="AA2343" s="234"/>
      <c r="AB2343" s="8"/>
      <c r="AC2343" s="231" t="s">
        <v>78</v>
      </c>
      <c r="AD2343" s="232"/>
      <c r="AE2343" s="233" t="s">
        <v>17</v>
      </c>
      <c r="AF2343" s="234"/>
      <c r="AG2343" s="8"/>
      <c r="AH2343" s="231" t="s">
        <v>79</v>
      </c>
      <c r="AI2343" s="232"/>
      <c r="AJ2343" s="233" t="s">
        <v>80</v>
      </c>
      <c r="AK2343" s="234"/>
      <c r="AL2343" s="8"/>
      <c r="AM2343" s="52" t="s">
        <v>84</v>
      </c>
      <c r="AO2343" s="150" t="s">
        <v>85</v>
      </c>
      <c r="AP2343" s="149"/>
      <c r="AQ2343" s="44"/>
      <c r="AR2343" s="44"/>
      <c r="AS2343" s="44"/>
      <c r="AT2343" s="44"/>
    </row>
    <row r="2344" spans="2:46" ht="18.649999999999999" customHeight="1" thickTop="1" thickBot="1">
      <c r="D2344" s="37">
        <v>0</v>
      </c>
      <c r="E2344" s="41">
        <v>0</v>
      </c>
      <c r="F2344" s="39">
        <v>1</v>
      </c>
      <c r="G2344" s="40">
        <v>0</v>
      </c>
      <c r="I2344" s="37">
        <v>0</v>
      </c>
      <c r="J2344" s="41">
        <f t="shared" ref="J2344" si="7664">IF(0=(1-$J$8*$K$8*$B2341^2),10^14,$B2341*$K$8/(1-$J$8*$K$8*$B2341^2))</f>
        <v>-0.16240757213539009</v>
      </c>
      <c r="K2344" s="39">
        <v>1</v>
      </c>
      <c r="L2344" s="40">
        <v>0</v>
      </c>
      <c r="N2344" s="37">
        <f t="shared" ref="N2344" si="7665">D2344*I2341+F2344*I2344-E2344*J2341-G2344*J2344</f>
        <v>0</v>
      </c>
      <c r="O2344" s="41">
        <f t="shared" ref="O2344" si="7666">(D2344*J2341+E2344*I2341+F2344*J2344+G2344*I2344)</f>
        <v>-0.16240757213539009</v>
      </c>
      <c r="P2344" s="39">
        <f t="shared" ref="P2344" si="7667">D2344*K2341+F2344*K2344-E2344*L2341-G2344*L2344</f>
        <v>1</v>
      </c>
      <c r="Q2344" s="40">
        <f t="shared" ref="Q2344" si="7668">(D2344*L2341+E2344*K2341+F2344*L2344+G2344*K2344)</f>
        <v>0</v>
      </c>
      <c r="S2344" s="37">
        <v>0</v>
      </c>
      <c r="T2344" s="41">
        <v>0</v>
      </c>
      <c r="U2344" s="39">
        <v>1</v>
      </c>
      <c r="V2344" s="40">
        <v>0</v>
      </c>
      <c r="X2344" s="37">
        <f t="shared" ref="X2344" si="7669">N2344*S2341+P2344*S2344-O2344*T2341-Q2344*T2344</f>
        <v>0</v>
      </c>
      <c r="Y2344" s="41">
        <f t="shared" ref="Y2344" si="7670">(N2344*T2341+O2344*S2341+P2344*T2344+Q2344*S2344)</f>
        <v>-0.16240757213539009</v>
      </c>
      <c r="Z2344" s="39">
        <f t="shared" ref="Z2344" si="7671">N2344*U2341+P2344*U2344-O2344*V2341-Q2344*V2344</f>
        <v>0.96965693273915843</v>
      </c>
      <c r="AA2344" s="40">
        <f t="shared" ref="AA2344" si="7672">(N2344*V2341+O2344*U2341+P2344*V2344+Q2344*U2344)</f>
        <v>0</v>
      </c>
      <c r="AB2344" s="8"/>
      <c r="AC2344" s="37">
        <v>0</v>
      </c>
      <c r="AD2344" s="40">
        <f>-1/($AD$8*$B2341)</f>
        <v>-0.12058955223880596</v>
      </c>
      <c r="AE2344" s="39">
        <v>1</v>
      </c>
      <c r="AF2344" s="40">
        <v>0</v>
      </c>
      <c r="AH2344" s="37">
        <f>X2344*AC2341+Z2344*AC2344-Y2344*AD2341-AA2344*AD2344</f>
        <v>0</v>
      </c>
      <c r="AI2344" s="41">
        <f>(X2344*AD2341+Y2344*AC2341+Z2344*AD2344+AA2344*AC2344)</f>
        <v>-0.27933806747965917</v>
      </c>
      <c r="AJ2344" s="39">
        <f>X2344*AE2341+Z2344*AE2344-Y2344*AF2341-AA2344*AF2344</f>
        <v>0.96965693273915843</v>
      </c>
      <c r="AK2344" s="40">
        <f>(X2344*AF2341+Y2344*AE2341+Z2344*AF2344+AA2344*AE2344)</f>
        <v>0</v>
      </c>
      <c r="AL2344" s="8"/>
      <c r="AM2344" s="54">
        <f t="shared" ref="AM2344" si="7673">(180/PI())*ATAN(-1*(($AH2332*AI2341+AK2341+$AH$8*AI2344+AK2344)/($AH$8*AH2341+AJ2341+$AH$8*AH2344+AJ2344)))</f>
        <v>16.219964501813934</v>
      </c>
      <c r="AO2344" s="151">
        <f t="shared" ref="AO2344" si="7674">20*LOG(((($AH$8*AH2341+AJ2341-$AH$8*AH2344-AJ2344)^2+($AH$8*AI2341+AK2341-$AH$8*AI2344-AK2344)^2)/(($AH$8*AH2341+AJ2341+$AH$8*AH2344+AJ2344)^2+($AH$8*AI2341+AK2341+$AH$8*AI2344+AK2344)^2))^0.5)</f>
        <v>-40.521270313651286</v>
      </c>
      <c r="AP2344" s="149"/>
      <c r="AQ2344" s="44"/>
      <c r="AR2344" s="44"/>
      <c r="AS2344" s="44"/>
      <c r="AT2344" s="44"/>
    </row>
    <row r="2345" spans="2:46" ht="18.649999999999999" customHeight="1">
      <c r="AO2345" s="48"/>
    </row>
    <row r="2346" spans="2:46" ht="18.649999999999999" customHeight="1" thickBot="1">
      <c r="E2346" s="29" t="s">
        <v>9</v>
      </c>
      <c r="J2346" s="29" t="s">
        <v>10</v>
      </c>
      <c r="O2346" s="29" t="s">
        <v>11</v>
      </c>
      <c r="T2346" s="29" t="s">
        <v>12</v>
      </c>
      <c r="Y2346" s="29" t="s">
        <v>13</v>
      </c>
      <c r="AD2346" s="29" t="s">
        <v>12</v>
      </c>
      <c r="AI2346" s="29" t="s">
        <v>81</v>
      </c>
    </row>
    <row r="2347" spans="2:46" ht="18.649999999999999" customHeight="1" thickBot="1">
      <c r="B2347" s="28"/>
      <c r="D2347" s="227" t="s">
        <v>70</v>
      </c>
      <c r="E2347" s="228"/>
      <c r="F2347" s="229" t="s">
        <v>71</v>
      </c>
      <c r="G2347" s="230"/>
      <c r="H2347" s="203"/>
      <c r="I2347" s="231" t="s">
        <v>15</v>
      </c>
      <c r="J2347" s="232"/>
      <c r="K2347" s="233" t="s">
        <v>16</v>
      </c>
      <c r="L2347" s="234"/>
      <c r="M2347" s="30"/>
      <c r="N2347" s="231" t="s">
        <v>72</v>
      </c>
      <c r="O2347" s="232"/>
      <c r="P2347" s="233" t="s">
        <v>73</v>
      </c>
      <c r="Q2347" s="234"/>
      <c r="R2347" s="30"/>
      <c r="S2347" s="227" t="s">
        <v>74</v>
      </c>
      <c r="T2347" s="228"/>
      <c r="U2347" s="229" t="s">
        <v>75</v>
      </c>
      <c r="V2347" s="230"/>
      <c r="W2347" s="8"/>
      <c r="X2347" s="231" t="s">
        <v>76</v>
      </c>
      <c r="Y2347" s="232"/>
      <c r="Z2347" s="233" t="s">
        <v>77</v>
      </c>
      <c r="AA2347" s="234"/>
      <c r="AB2347" s="8"/>
      <c r="AC2347" s="231" t="s">
        <v>78</v>
      </c>
      <c r="AD2347" s="232"/>
      <c r="AE2347" s="233" t="s">
        <v>17</v>
      </c>
      <c r="AF2347" s="234"/>
      <c r="AG2347" s="8"/>
      <c r="AH2347" s="231" t="s">
        <v>79</v>
      </c>
      <c r="AI2347" s="232"/>
      <c r="AJ2347" s="233" t="s">
        <v>80</v>
      </c>
      <c r="AK2347" s="234"/>
      <c r="AL2347" s="8"/>
      <c r="AM2347" s="35" t="s">
        <v>82</v>
      </c>
      <c r="AO2347" s="147" t="s">
        <v>83</v>
      </c>
      <c r="AP2347" s="4"/>
      <c r="AQ2347" s="44"/>
      <c r="AR2347" s="44"/>
      <c r="AS2347" s="44"/>
      <c r="AT2347" s="44"/>
    </row>
    <row r="2348" spans="2:46" ht="18.649999999999999" customHeight="1" thickTop="1" thickBot="1">
      <c r="B2348" s="55">
        <v>6.72</v>
      </c>
      <c r="D2348" s="37">
        <v>1</v>
      </c>
      <c r="E2348" s="38">
        <v>0</v>
      </c>
      <c r="F2348" s="39">
        <v>0</v>
      </c>
      <c r="G2348" s="40">
        <f t="shared" ref="G2348" si="7675">-1/($E$8*$B2348)</f>
        <v>-9.5116071428571411E-2</v>
      </c>
      <c r="I2348" s="37">
        <v>1</v>
      </c>
      <c r="J2348" s="41">
        <v>0</v>
      </c>
      <c r="K2348" s="39">
        <v>0</v>
      </c>
      <c r="L2348" s="40">
        <v>0</v>
      </c>
      <c r="N2348" s="37">
        <f t="shared" ref="N2348" si="7676">D2348*I2348+F2348*I2351-E2348*J2348-G2348*J2351</f>
        <v>0.98459883748950749</v>
      </c>
      <c r="O2348" s="41">
        <f t="shared" ref="O2348" si="7677">(D2348*J2348+E2348*I2348+F2348*J2351+G2348*I2351)</f>
        <v>0</v>
      </c>
      <c r="P2348" s="39">
        <f t="shared" ref="P2348" si="7678">D2348*K2348+F2348*K2351-E2348*L2348-G2348*L2351</f>
        <v>0</v>
      </c>
      <c r="Q2348" s="40">
        <f t="shared" ref="Q2348" si="7679">(D2348*L2348+E2348*K2348+F2348*L2351+G2348*K2351)</f>
        <v>-9.5116071428571411E-2</v>
      </c>
      <c r="S2348" s="37">
        <v>1</v>
      </c>
      <c r="T2348" s="38">
        <v>0</v>
      </c>
      <c r="U2348" s="39">
        <v>0</v>
      </c>
      <c r="V2348" s="40">
        <f t="shared" ref="V2348" si="7680">-1/($T$8*$B2348)</f>
        <v>-0.18627678571428569</v>
      </c>
      <c r="X2348" s="37">
        <f t="shared" ref="X2348" si="7681">N2348*S2348+P2348*S2351-O2348*T2348-Q2348*T2351</f>
        <v>0.98459883748950749</v>
      </c>
      <c r="Y2348" s="41">
        <f t="shared" ref="Y2348" si="7682">(N2348*T2348+O2348*S2348+P2348*T2351+Q2348*S2351)</f>
        <v>0</v>
      </c>
      <c r="Z2348" s="39">
        <f t="shared" ref="Z2348" si="7683">N2348*U2348+P2348*U2351-O2348*V2348-Q2348*V2351</f>
        <v>0</v>
      </c>
      <c r="AA2348" s="40">
        <f t="shared" ref="AA2348" si="7684">(N2348*V2348+O2348*U2348+P2348*V2351+Q2348*U2351)</f>
        <v>-0.2785239780941392</v>
      </c>
      <c r="AB2348" s="8"/>
      <c r="AC2348" s="37">
        <v>1</v>
      </c>
      <c r="AD2348" s="38">
        <v>0</v>
      </c>
      <c r="AE2348" s="39">
        <v>0</v>
      </c>
      <c r="AF2348" s="40">
        <v>0</v>
      </c>
      <c r="AH2348" s="37">
        <f>X2348*AC2348+Z2348*AC2351-Y2348*AD2348-AA2348*AD2351</f>
        <v>0.95111171723635868</v>
      </c>
      <c r="AI2348" s="41">
        <f>(X2348*AD2348+Y2348*AC2348+Z2348*AD2351+AA2348*AC2351)</f>
        <v>0</v>
      </c>
      <c r="AJ2348" s="39">
        <f>X2348*AE2348+Z2348*AE2351-Y2348*AF2348-AA2348*AF2351</f>
        <v>0</v>
      </c>
      <c r="AK2348" s="40">
        <f>(X2348*AF2348+Y2348*AE2348+Z2348*AF2351+AA2348*AE2351)</f>
        <v>-0.2785239780941392</v>
      </c>
      <c r="AL2348" s="8"/>
      <c r="AM2348" s="43">
        <f t="shared" ref="AM2348" si="7685">20*LOG((2*$AH$8)/(($AH$8*AH2348+AJ2348+$AH$8*AH2351+AJ2351)^2+($AH$8*AI2348+AK2348+$AH$8*AI2351+AK2351)^2)^0.5)</f>
        <v>-3.8072749299618454E-4</v>
      </c>
      <c r="AO2348" s="148">
        <f t="shared" ref="AO2348" si="7686">((AH2348^2+AI2348^2)/(AH2351^2+AI2351^2))^0.5</f>
        <v>3.4148293378033485</v>
      </c>
      <c r="AP2348" s="4"/>
      <c r="AQ2348" s="44"/>
      <c r="AR2348" s="44"/>
      <c r="AS2348" s="44"/>
      <c r="AT2348" s="44"/>
    </row>
    <row r="2349" spans="2:46" ht="18.649999999999999" customHeight="1" thickBot="1">
      <c r="D2349" s="45"/>
      <c r="G2349" s="46"/>
      <c r="I2349" s="45"/>
      <c r="L2349" s="46"/>
      <c r="N2349" s="45"/>
      <c r="Q2349" s="46"/>
      <c r="S2349" s="45"/>
      <c r="V2349" s="46"/>
      <c r="X2349" s="45"/>
      <c r="AA2349" s="46"/>
      <c r="AC2349" s="45"/>
      <c r="AF2349" s="46"/>
      <c r="AH2349" s="45"/>
      <c r="AK2349" s="46"/>
      <c r="AO2349" s="149"/>
      <c r="AP2349" s="149"/>
      <c r="AQ2349" s="44"/>
      <c r="AR2349" s="44"/>
      <c r="AS2349" s="44"/>
      <c r="AT2349" s="44"/>
    </row>
    <row r="2350" spans="2:46" ht="18.649999999999999" customHeight="1" thickBot="1">
      <c r="D2350" s="227" t="s">
        <v>70</v>
      </c>
      <c r="E2350" s="228"/>
      <c r="F2350" s="229" t="s">
        <v>71</v>
      </c>
      <c r="G2350" s="230"/>
      <c r="H2350" s="203"/>
      <c r="I2350" s="231" t="s">
        <v>15</v>
      </c>
      <c r="J2350" s="232"/>
      <c r="K2350" s="233" t="s">
        <v>16</v>
      </c>
      <c r="L2350" s="234"/>
      <c r="M2350" s="30"/>
      <c r="N2350" s="231" t="s">
        <v>72</v>
      </c>
      <c r="O2350" s="232"/>
      <c r="P2350" s="233" t="s">
        <v>73</v>
      </c>
      <c r="Q2350" s="234"/>
      <c r="R2350" s="30"/>
      <c r="S2350" s="227" t="s">
        <v>74</v>
      </c>
      <c r="T2350" s="228"/>
      <c r="U2350" s="229" t="s">
        <v>75</v>
      </c>
      <c r="V2350" s="230"/>
      <c r="W2350" s="8"/>
      <c r="X2350" s="231" t="s">
        <v>76</v>
      </c>
      <c r="Y2350" s="232"/>
      <c r="Z2350" s="233" t="s">
        <v>77</v>
      </c>
      <c r="AA2350" s="234"/>
      <c r="AB2350" s="8"/>
      <c r="AC2350" s="231" t="s">
        <v>78</v>
      </c>
      <c r="AD2350" s="232"/>
      <c r="AE2350" s="233" t="s">
        <v>17</v>
      </c>
      <c r="AF2350" s="234"/>
      <c r="AG2350" s="8"/>
      <c r="AH2350" s="231" t="s">
        <v>79</v>
      </c>
      <c r="AI2350" s="232"/>
      <c r="AJ2350" s="233" t="s">
        <v>80</v>
      </c>
      <c r="AK2350" s="234"/>
      <c r="AL2350" s="8"/>
      <c r="AM2350" s="52" t="s">
        <v>84</v>
      </c>
      <c r="AO2350" s="150" t="s">
        <v>85</v>
      </c>
      <c r="AP2350" s="149"/>
      <c r="AQ2350" s="44"/>
      <c r="AR2350" s="44"/>
      <c r="AS2350" s="44"/>
      <c r="AT2350" s="44"/>
    </row>
    <row r="2351" spans="2:46" ht="18.649999999999999" customHeight="1" thickTop="1" thickBot="1">
      <c r="D2351" s="37">
        <v>0</v>
      </c>
      <c r="E2351" s="41">
        <v>0</v>
      </c>
      <c r="F2351" s="39">
        <v>1</v>
      </c>
      <c r="G2351" s="40">
        <v>0</v>
      </c>
      <c r="I2351" s="37">
        <v>0</v>
      </c>
      <c r="J2351" s="41">
        <f t="shared" ref="J2351" si="7687">IF(0=(1-$J$8*$K$8*$B2348^2),10^14,$B2348*$K$8/(1-$J$8*$K$8*$B2348^2))</f>
        <v>-0.16191966593214716</v>
      </c>
      <c r="K2351" s="39">
        <v>1</v>
      </c>
      <c r="L2351" s="40">
        <v>0</v>
      </c>
      <c r="N2351" s="37">
        <f t="shared" ref="N2351" si="7688">D2351*I2348+F2351*I2351-E2351*J2348-G2351*J2351</f>
        <v>0</v>
      </c>
      <c r="O2351" s="41">
        <f t="shared" ref="O2351" si="7689">(D2351*J2348+E2351*I2348+F2351*J2351+G2351*I2351)</f>
        <v>-0.16191966593214716</v>
      </c>
      <c r="P2351" s="39">
        <f t="shared" ref="P2351" si="7690">D2351*K2348+F2351*K2351-E2351*L2348-G2351*L2351</f>
        <v>1</v>
      </c>
      <c r="Q2351" s="40">
        <f t="shared" ref="Q2351" si="7691">(D2351*L2348+E2351*K2348+F2351*L2351+G2351*K2351)</f>
        <v>0</v>
      </c>
      <c r="S2351" s="37">
        <v>0</v>
      </c>
      <c r="T2351" s="41">
        <v>0</v>
      </c>
      <c r="U2351" s="39">
        <v>1</v>
      </c>
      <c r="V2351" s="40">
        <v>0</v>
      </c>
      <c r="X2351" s="37">
        <f t="shared" ref="X2351" si="7692">N2351*S2348+P2351*S2351-O2351*T2348-Q2351*T2351</f>
        <v>0</v>
      </c>
      <c r="Y2351" s="41">
        <f t="shared" ref="Y2351" si="7693">(N2351*T2348+O2351*S2348+P2351*T2351+Q2351*S2351)</f>
        <v>-0.16191966593214716</v>
      </c>
      <c r="Z2351" s="39">
        <f t="shared" ref="Z2351" si="7694">N2351*U2348+P2351*U2351-O2351*V2348-Q2351*V2351</f>
        <v>0.96983812508622869</v>
      </c>
      <c r="AA2351" s="40">
        <f t="shared" ref="AA2351" si="7695">(N2351*V2348+O2351*U2348+P2351*V2351+Q2351*U2351)</f>
        <v>0</v>
      </c>
      <c r="AB2351" s="8"/>
      <c r="AC2351" s="37">
        <v>0</v>
      </c>
      <c r="AD2351" s="40">
        <f>-1/($AD$8*$B2348)</f>
        <v>-0.12023065476190477</v>
      </c>
      <c r="AE2351" s="39">
        <v>1</v>
      </c>
      <c r="AF2351" s="40">
        <v>0</v>
      </c>
      <c r="AH2351" s="37">
        <f>X2351*AC2348+Z2351*AC2351-Y2351*AD2348-AA2351*AD2351</f>
        <v>0</v>
      </c>
      <c r="AI2351" s="41">
        <f>(X2351*AD2348+Y2351*AC2348+Z2351*AD2351+AA2351*AC2351)</f>
        <v>-0.27852393872432252</v>
      </c>
      <c r="AJ2351" s="39">
        <f>X2351*AE2348+Z2351*AE2351-Y2351*AF2348-AA2351*AF2351</f>
        <v>0.96983812508622869</v>
      </c>
      <c r="AK2351" s="40">
        <f>(X2351*AF2348+Y2351*AE2348+Z2351*AF2351+AA2351*AE2351)</f>
        <v>0</v>
      </c>
      <c r="AL2351" s="8"/>
      <c r="AM2351" s="54">
        <f t="shared" ref="AM2351" si="7696">(180/PI())*ATAN(-1*(($AH2339*AI2348+AK2348+$AH$8*AI2351+AK2351)/($AH$8*AH2348+AJ2348+$AH$8*AH2351+AJ2351)))</f>
        <v>16.171401376071046</v>
      </c>
      <c r="AO2351" s="151">
        <f t="shared" ref="AO2351" si="7697">20*LOG(((($AH$8*AH2348+AJ2348-$AH$8*AH2351-AJ2351)^2+($AH$8*AI2348+AK2348-$AH$8*AI2351-AK2351)^2)/(($AH$8*AH2348+AJ2348+$AH$8*AH2351+AJ2351)^2+($AH$8*AI2348+AK2348+$AH$8*AI2351+AK2351)^2))^0.5)</f>
        <v>-40.571891084275535</v>
      </c>
      <c r="AP2351" s="149"/>
      <c r="AQ2351" s="44"/>
      <c r="AR2351" s="44"/>
      <c r="AS2351" s="44"/>
      <c r="AT2351" s="44"/>
    </row>
    <row r="2352" spans="2:46" ht="18.649999999999999" customHeight="1">
      <c r="AO2352" s="48"/>
    </row>
    <row r="2353" spans="2:46" ht="18.649999999999999" customHeight="1" thickBot="1">
      <c r="E2353" s="29" t="s">
        <v>9</v>
      </c>
      <c r="J2353" s="29" t="s">
        <v>10</v>
      </c>
      <c r="O2353" s="29" t="s">
        <v>11</v>
      </c>
      <c r="T2353" s="29" t="s">
        <v>12</v>
      </c>
      <c r="Y2353" s="29" t="s">
        <v>13</v>
      </c>
      <c r="AD2353" s="29" t="s">
        <v>12</v>
      </c>
      <c r="AI2353" s="29" t="s">
        <v>81</v>
      </c>
    </row>
    <row r="2354" spans="2:46" ht="18.649999999999999" customHeight="1" thickBot="1">
      <c r="B2354" s="28"/>
      <c r="D2354" s="227" t="s">
        <v>70</v>
      </c>
      <c r="E2354" s="228"/>
      <c r="F2354" s="229" t="s">
        <v>71</v>
      </c>
      <c r="G2354" s="230"/>
      <c r="H2354" s="203"/>
      <c r="I2354" s="231" t="s">
        <v>15</v>
      </c>
      <c r="J2354" s="232"/>
      <c r="K2354" s="233" t="s">
        <v>16</v>
      </c>
      <c r="L2354" s="234"/>
      <c r="M2354" s="30"/>
      <c r="N2354" s="231" t="s">
        <v>72</v>
      </c>
      <c r="O2354" s="232"/>
      <c r="P2354" s="233" t="s">
        <v>73</v>
      </c>
      <c r="Q2354" s="234"/>
      <c r="R2354" s="30"/>
      <c r="S2354" s="227" t="s">
        <v>74</v>
      </c>
      <c r="T2354" s="228"/>
      <c r="U2354" s="229" t="s">
        <v>75</v>
      </c>
      <c r="V2354" s="230"/>
      <c r="W2354" s="8"/>
      <c r="X2354" s="231" t="s">
        <v>76</v>
      </c>
      <c r="Y2354" s="232"/>
      <c r="Z2354" s="233" t="s">
        <v>77</v>
      </c>
      <c r="AA2354" s="234"/>
      <c r="AB2354" s="8"/>
      <c r="AC2354" s="231" t="s">
        <v>78</v>
      </c>
      <c r="AD2354" s="232"/>
      <c r="AE2354" s="233" t="s">
        <v>17</v>
      </c>
      <c r="AF2354" s="234"/>
      <c r="AG2354" s="8"/>
      <c r="AH2354" s="231" t="s">
        <v>79</v>
      </c>
      <c r="AI2354" s="232"/>
      <c r="AJ2354" s="233" t="s">
        <v>80</v>
      </c>
      <c r="AK2354" s="234"/>
      <c r="AL2354" s="8"/>
      <c r="AM2354" s="35" t="s">
        <v>82</v>
      </c>
      <c r="AO2354" s="147" t="s">
        <v>83</v>
      </c>
      <c r="AP2354" s="4"/>
      <c r="AQ2354" s="44"/>
      <c r="AR2354" s="44"/>
      <c r="AS2354" s="44"/>
      <c r="AT2354" s="44"/>
    </row>
    <row r="2355" spans="2:46" ht="18.649999999999999" customHeight="1" thickTop="1" thickBot="1">
      <c r="B2355" s="55">
        <v>6.74</v>
      </c>
      <c r="D2355" s="37">
        <v>1</v>
      </c>
      <c r="E2355" s="38">
        <v>0</v>
      </c>
      <c r="F2355" s="39">
        <v>0</v>
      </c>
      <c r="G2355" s="40">
        <f t="shared" ref="G2355" si="7698">-1/($E$8*$B2355)</f>
        <v>-9.4833827893175057E-2</v>
      </c>
      <c r="I2355" s="37">
        <v>1</v>
      </c>
      <c r="J2355" s="41">
        <v>0</v>
      </c>
      <c r="K2355" s="39">
        <v>0</v>
      </c>
      <c r="L2355" s="40">
        <v>0</v>
      </c>
      <c r="N2355" s="37">
        <f t="shared" ref="N2355" si="7699">D2355*I2355+F2355*I2358-E2355*J2355-G2355*J2358</f>
        <v>0.98469052983364502</v>
      </c>
      <c r="O2355" s="41">
        <f t="shared" ref="O2355" si="7700">(D2355*J2355+E2355*I2355+F2355*J2358+G2355*I2358)</f>
        <v>0</v>
      </c>
      <c r="P2355" s="39">
        <f t="shared" ref="P2355" si="7701">D2355*K2355+F2355*K2358-E2355*L2355-G2355*L2358</f>
        <v>0</v>
      </c>
      <c r="Q2355" s="40">
        <f t="shared" ref="Q2355" si="7702">(D2355*L2355+E2355*K2355+F2355*L2358+G2355*K2358)</f>
        <v>-9.4833827893175057E-2</v>
      </c>
      <c r="S2355" s="37">
        <v>1</v>
      </c>
      <c r="T2355" s="38">
        <v>0</v>
      </c>
      <c r="U2355" s="39">
        <v>0</v>
      </c>
      <c r="V2355" s="40">
        <f t="shared" ref="V2355" si="7703">-1/($T$8*$B2355)</f>
        <v>-0.18572403560830858</v>
      </c>
      <c r="X2355" s="37">
        <f t="shared" ref="X2355" si="7704">N2355*S2355+P2355*S2358-O2355*T2355-Q2355*T2358</f>
        <v>0.98469052983364502</v>
      </c>
      <c r="Y2355" s="41">
        <f t="shared" ref="Y2355" si="7705">(N2355*T2355+O2355*S2355+P2355*T2358+Q2355*S2358)</f>
        <v>0</v>
      </c>
      <c r="Z2355" s="39">
        <f t="shared" ref="Z2355" si="7706">N2355*U2355+P2355*U2358-O2355*V2355-Q2355*V2358</f>
        <v>0</v>
      </c>
      <c r="AA2355" s="40">
        <f t="shared" ref="AA2355" si="7707">(N2355*V2355+O2355*U2355+P2355*V2358+Q2355*U2358)</f>
        <v>-0.27771452691916321</v>
      </c>
      <c r="AB2355" s="8"/>
      <c r="AC2355" s="37">
        <v>1</v>
      </c>
      <c r="AD2355" s="38">
        <v>0</v>
      </c>
      <c r="AE2355" s="39">
        <v>0</v>
      </c>
      <c r="AF2355" s="40">
        <v>0</v>
      </c>
      <c r="AH2355" s="37">
        <f>X2355*AC2355+Z2355*AC2358-Y2355*AD2355-AA2355*AD2358</f>
        <v>0.95139980994872841</v>
      </c>
      <c r="AI2355" s="41">
        <f>(X2355*AD2355+Y2355*AC2355+Z2355*AD2358+AA2355*AC2358)</f>
        <v>0</v>
      </c>
      <c r="AJ2355" s="39">
        <f>X2355*AE2355+Z2355*AE2358-Y2355*AF2355-AA2355*AF2358</f>
        <v>0</v>
      </c>
      <c r="AK2355" s="40">
        <f>(X2355*AF2355+Y2355*AE2355+Z2355*AF2358+AA2355*AE2358)</f>
        <v>-0.27771452691916321</v>
      </c>
      <c r="AL2355" s="8"/>
      <c r="AM2355" s="43">
        <f t="shared" ref="AM2355" si="7708">20*LOG((2*$AH$8)/(($AH$8*AH2355+AJ2355+$AH$8*AH2358+AJ2358)^2+($AH$8*AI2355+AK2355+$AH$8*AI2358+AK2358)^2)^0.5)</f>
        <v>-3.7632777800518402E-4</v>
      </c>
      <c r="AO2355" s="148">
        <f t="shared" ref="AO2355" si="7709">((AH2355^2+AI2355^2)/(AH2358^2+AI2358^2))^0.5</f>
        <v>3.4258198668114304</v>
      </c>
      <c r="AP2355" s="4"/>
      <c r="AQ2355" s="44"/>
      <c r="AR2355" s="44"/>
      <c r="AS2355" s="44"/>
      <c r="AT2355" s="44"/>
    </row>
    <row r="2356" spans="2:46" ht="18.649999999999999" customHeight="1" thickBot="1">
      <c r="D2356" s="45"/>
      <c r="G2356" s="46"/>
      <c r="I2356" s="45"/>
      <c r="L2356" s="46"/>
      <c r="N2356" s="45"/>
      <c r="Q2356" s="46"/>
      <c r="S2356" s="45"/>
      <c r="V2356" s="46"/>
      <c r="X2356" s="45"/>
      <c r="AA2356" s="46"/>
      <c r="AC2356" s="45"/>
      <c r="AF2356" s="46"/>
      <c r="AH2356" s="45"/>
      <c r="AK2356" s="46"/>
      <c r="AO2356" s="149"/>
      <c r="AP2356" s="149"/>
      <c r="AQ2356" s="44"/>
      <c r="AR2356" s="44"/>
      <c r="AS2356" s="44"/>
      <c r="AT2356" s="44"/>
    </row>
    <row r="2357" spans="2:46" ht="18.649999999999999" customHeight="1" thickBot="1">
      <c r="D2357" s="227" t="s">
        <v>70</v>
      </c>
      <c r="E2357" s="228"/>
      <c r="F2357" s="229" t="s">
        <v>71</v>
      </c>
      <c r="G2357" s="230"/>
      <c r="H2357" s="203"/>
      <c r="I2357" s="231" t="s">
        <v>15</v>
      </c>
      <c r="J2357" s="232"/>
      <c r="K2357" s="233" t="s">
        <v>16</v>
      </c>
      <c r="L2357" s="234"/>
      <c r="M2357" s="30"/>
      <c r="N2357" s="231" t="s">
        <v>72</v>
      </c>
      <c r="O2357" s="232"/>
      <c r="P2357" s="233" t="s">
        <v>73</v>
      </c>
      <c r="Q2357" s="234"/>
      <c r="R2357" s="30"/>
      <c r="S2357" s="227" t="s">
        <v>74</v>
      </c>
      <c r="T2357" s="228"/>
      <c r="U2357" s="229" t="s">
        <v>75</v>
      </c>
      <c r="V2357" s="230"/>
      <c r="W2357" s="8"/>
      <c r="X2357" s="231" t="s">
        <v>76</v>
      </c>
      <c r="Y2357" s="232"/>
      <c r="Z2357" s="233" t="s">
        <v>77</v>
      </c>
      <c r="AA2357" s="234"/>
      <c r="AB2357" s="8"/>
      <c r="AC2357" s="231" t="s">
        <v>78</v>
      </c>
      <c r="AD2357" s="232"/>
      <c r="AE2357" s="233" t="s">
        <v>17</v>
      </c>
      <c r="AF2357" s="234"/>
      <c r="AG2357" s="8"/>
      <c r="AH2357" s="231" t="s">
        <v>79</v>
      </c>
      <c r="AI2357" s="232"/>
      <c r="AJ2357" s="233" t="s">
        <v>80</v>
      </c>
      <c r="AK2357" s="234"/>
      <c r="AL2357" s="8"/>
      <c r="AM2357" s="52" t="s">
        <v>84</v>
      </c>
      <c r="AO2357" s="150" t="s">
        <v>85</v>
      </c>
      <c r="AP2357" s="149"/>
      <c r="AQ2357" s="44"/>
      <c r="AR2357" s="44"/>
      <c r="AS2357" s="44"/>
      <c r="AT2357" s="44"/>
    </row>
    <row r="2358" spans="2:46" ht="18.649999999999999" customHeight="1" thickTop="1" thickBot="1">
      <c r="D2358" s="37">
        <v>0</v>
      </c>
      <c r="E2358" s="41">
        <v>0</v>
      </c>
      <c r="F2358" s="39">
        <v>1</v>
      </c>
      <c r="G2358" s="40">
        <v>0</v>
      </c>
      <c r="I2358" s="37">
        <v>0</v>
      </c>
      <c r="J2358" s="41">
        <f t="shared" ref="J2358" si="7710">IF(0=(1-$J$8*$K$8*$B2355^2),10^14,$B2355*$K$8/(1-$J$8*$K$8*$B2355^2))</f>
        <v>-0.16143469589353901</v>
      </c>
      <c r="K2358" s="39">
        <v>1</v>
      </c>
      <c r="L2358" s="40">
        <v>0</v>
      </c>
      <c r="N2358" s="37">
        <f t="shared" ref="N2358" si="7711">D2358*I2355+F2358*I2358-E2358*J2355-G2358*J2358</f>
        <v>0</v>
      </c>
      <c r="O2358" s="41">
        <f t="shared" ref="O2358" si="7712">(D2358*J2355+E2358*I2355+F2358*J2358+G2358*I2358)</f>
        <v>-0.16143469589353901</v>
      </c>
      <c r="P2358" s="39">
        <f t="shared" ref="P2358" si="7713">D2358*K2355+F2358*K2358-E2358*L2355-G2358*L2358</f>
        <v>1</v>
      </c>
      <c r="Q2358" s="40">
        <f t="shared" ref="Q2358" si="7714">(D2358*L2355+E2358*K2355+F2358*L2358+G2358*K2358)</f>
        <v>0</v>
      </c>
      <c r="S2358" s="37">
        <v>0</v>
      </c>
      <c r="T2358" s="41">
        <v>0</v>
      </c>
      <c r="U2358" s="39">
        <v>1</v>
      </c>
      <c r="V2358" s="40">
        <v>0</v>
      </c>
      <c r="X2358" s="37">
        <f t="shared" ref="X2358" si="7715">N2358*S2355+P2358*S2358-O2358*T2355-Q2358*T2358</f>
        <v>0</v>
      </c>
      <c r="Y2358" s="41">
        <f t="shared" ref="Y2358" si="7716">(N2358*T2355+O2358*S2355+P2358*T2358+Q2358*S2358)</f>
        <v>-0.16143469589353901</v>
      </c>
      <c r="Z2358" s="39">
        <f t="shared" ref="Z2358" si="7717">N2358*U2355+P2358*U2358-O2358*V2355-Q2358*V2358</f>
        <v>0.97001769679145189</v>
      </c>
      <c r="AA2358" s="40">
        <f t="shared" ref="AA2358" si="7718">(N2358*V2355+O2358*U2355+P2358*V2358+Q2358*U2358)</f>
        <v>0</v>
      </c>
      <c r="AB2358" s="8"/>
      <c r="AC2358" s="37">
        <v>0</v>
      </c>
      <c r="AD2358" s="40">
        <f>-1/($AD$8*$B2355)</f>
        <v>-0.11987388724035607</v>
      </c>
      <c r="AE2358" s="39">
        <v>1</v>
      </c>
      <c r="AF2358" s="40">
        <v>0</v>
      </c>
      <c r="AH2358" s="37">
        <f>X2358*AC2355+Z2358*AC2358-Y2358*AD2355-AA2358*AD2358</f>
        <v>0</v>
      </c>
      <c r="AI2358" s="41">
        <f>(X2358*AD2355+Y2358*AC2355+Z2358*AD2358+AA2358*AC2358)</f>
        <v>-0.27771448789986741</v>
      </c>
      <c r="AJ2358" s="39">
        <f>X2358*AE2355+Z2358*AE2358-Y2358*AF2355-AA2358*AF2358</f>
        <v>0.97001769679145189</v>
      </c>
      <c r="AK2358" s="40">
        <f>(X2358*AF2355+Y2358*AE2355+Z2358*AF2358+AA2358*AE2358)</f>
        <v>0</v>
      </c>
      <c r="AL2358" s="8"/>
      <c r="AM2358" s="54">
        <f t="shared" ref="AM2358" si="7719">(180/PI())*ATAN(-1*(($AH2346*AI2355+AK2355+$AH$8*AI2358+AK2358)/($AH$8*AH2355+AJ2355+$AH$8*AH2358+AJ2358)))</f>
        <v>16.123128998788701</v>
      </c>
      <c r="AO2358" s="151">
        <f t="shared" ref="AO2358" si="7720">20*LOG(((($AH$8*AH2355+AJ2355-$AH$8*AH2358-AJ2358)^2+($AH$8*AI2355+AK2355-$AH$8*AI2358-AK2358)^2)/(($AH$8*AH2355+AJ2355+$AH$8*AH2358+AJ2358)^2+($AH$8*AI2355+AK2355+$AH$8*AI2358+AK2358)^2))^0.5)</f>
        <v>-40.622368513314257</v>
      </c>
      <c r="AP2358" s="149"/>
      <c r="AQ2358" s="44"/>
      <c r="AR2358" s="44"/>
      <c r="AS2358" s="44"/>
      <c r="AT2358" s="44"/>
    </row>
    <row r="2359" spans="2:46" ht="18.649999999999999" customHeight="1">
      <c r="AO2359" s="48"/>
    </row>
    <row r="2360" spans="2:46" ht="18.649999999999999" customHeight="1" thickBot="1">
      <c r="E2360" s="29" t="s">
        <v>9</v>
      </c>
      <c r="J2360" s="29" t="s">
        <v>10</v>
      </c>
      <c r="O2360" s="29" t="s">
        <v>11</v>
      </c>
      <c r="T2360" s="29" t="s">
        <v>12</v>
      </c>
      <c r="Y2360" s="29" t="s">
        <v>13</v>
      </c>
      <c r="AD2360" s="29" t="s">
        <v>12</v>
      </c>
      <c r="AI2360" s="29" t="s">
        <v>81</v>
      </c>
    </row>
    <row r="2361" spans="2:46" ht="18.649999999999999" customHeight="1" thickBot="1">
      <c r="B2361" s="28"/>
      <c r="D2361" s="227" t="s">
        <v>70</v>
      </c>
      <c r="E2361" s="228"/>
      <c r="F2361" s="229" t="s">
        <v>71</v>
      </c>
      <c r="G2361" s="230"/>
      <c r="H2361" s="203"/>
      <c r="I2361" s="231" t="s">
        <v>15</v>
      </c>
      <c r="J2361" s="232"/>
      <c r="K2361" s="233" t="s">
        <v>16</v>
      </c>
      <c r="L2361" s="234"/>
      <c r="M2361" s="30"/>
      <c r="N2361" s="231" t="s">
        <v>72</v>
      </c>
      <c r="O2361" s="232"/>
      <c r="P2361" s="233" t="s">
        <v>73</v>
      </c>
      <c r="Q2361" s="234"/>
      <c r="R2361" s="30"/>
      <c r="S2361" s="227" t="s">
        <v>74</v>
      </c>
      <c r="T2361" s="228"/>
      <c r="U2361" s="229" t="s">
        <v>75</v>
      </c>
      <c r="V2361" s="230"/>
      <c r="W2361" s="8"/>
      <c r="X2361" s="231" t="s">
        <v>76</v>
      </c>
      <c r="Y2361" s="232"/>
      <c r="Z2361" s="233" t="s">
        <v>77</v>
      </c>
      <c r="AA2361" s="234"/>
      <c r="AB2361" s="8"/>
      <c r="AC2361" s="231" t="s">
        <v>78</v>
      </c>
      <c r="AD2361" s="232"/>
      <c r="AE2361" s="233" t="s">
        <v>17</v>
      </c>
      <c r="AF2361" s="234"/>
      <c r="AG2361" s="8"/>
      <c r="AH2361" s="231" t="s">
        <v>79</v>
      </c>
      <c r="AI2361" s="232"/>
      <c r="AJ2361" s="233" t="s">
        <v>80</v>
      </c>
      <c r="AK2361" s="234"/>
      <c r="AL2361" s="8"/>
      <c r="AM2361" s="35" t="s">
        <v>82</v>
      </c>
      <c r="AO2361" s="147" t="s">
        <v>83</v>
      </c>
      <c r="AP2361" s="4"/>
      <c r="AQ2361" s="44"/>
      <c r="AR2361" s="44"/>
      <c r="AS2361" s="44"/>
      <c r="AT2361" s="44"/>
    </row>
    <row r="2362" spans="2:46" ht="18.649999999999999" customHeight="1" thickTop="1" thickBot="1">
      <c r="B2362" s="55">
        <v>6.76</v>
      </c>
      <c r="D2362" s="37">
        <v>1</v>
      </c>
      <c r="E2362" s="38">
        <v>0</v>
      </c>
      <c r="F2362" s="39">
        <v>0</v>
      </c>
      <c r="G2362" s="40">
        <f t="shared" ref="G2362" si="7721">-1/($E$8*$B2362)</f>
        <v>-9.4553254437869813E-2</v>
      </c>
      <c r="I2362" s="37">
        <v>1</v>
      </c>
      <c r="J2362" s="41">
        <v>0</v>
      </c>
      <c r="K2362" s="39">
        <v>0</v>
      </c>
      <c r="L2362" s="40">
        <v>0</v>
      </c>
      <c r="N2362" s="37">
        <f t="shared" ref="N2362" si="7722">D2362*I2362+F2362*I2365-E2362*J2362-G2362*J2365</f>
        <v>0.98478140450528517</v>
      </c>
      <c r="O2362" s="41">
        <f t="shared" ref="O2362" si="7723">(D2362*J2362+E2362*I2362+F2362*J2365+G2362*I2365)</f>
        <v>0</v>
      </c>
      <c r="P2362" s="39">
        <f t="shared" ref="P2362" si="7724">D2362*K2362+F2362*K2365-E2362*L2362-G2362*L2365</f>
        <v>0</v>
      </c>
      <c r="Q2362" s="40">
        <f t="shared" ref="Q2362" si="7725">(D2362*L2362+E2362*K2362+F2362*L2365+G2362*K2365)</f>
        <v>-9.4553254437869813E-2</v>
      </c>
      <c r="S2362" s="37">
        <v>1</v>
      </c>
      <c r="T2362" s="38">
        <v>0</v>
      </c>
      <c r="U2362" s="39">
        <v>0</v>
      </c>
      <c r="V2362" s="40">
        <f t="shared" ref="V2362" si="7726">-1/($T$8*$B2362)</f>
        <v>-0.18517455621301773</v>
      </c>
      <c r="X2362" s="37">
        <f t="shared" ref="X2362" si="7727">N2362*S2362+P2362*S2365-O2362*T2362-Q2362*T2365</f>
        <v>0.98478140450528517</v>
      </c>
      <c r="Y2362" s="41">
        <f t="shared" ref="Y2362" si="7728">(N2362*T2362+O2362*S2362+P2362*T2365+Q2362*S2365)</f>
        <v>0</v>
      </c>
      <c r="Z2362" s="39">
        <f t="shared" ref="Z2362" si="7729">N2362*U2362+P2362*U2365-O2362*V2362-Q2362*V2365</f>
        <v>0</v>
      </c>
      <c r="AA2362" s="40">
        <f t="shared" ref="AA2362" si="7730">(N2362*V2362+O2362*U2362+P2362*V2365+Q2362*U2365)</f>
        <v>-0.2769097139839683</v>
      </c>
      <c r="AB2362" s="8"/>
      <c r="AC2362" s="37">
        <v>1</v>
      </c>
      <c r="AD2362" s="38">
        <v>0</v>
      </c>
      <c r="AE2362" s="39">
        <v>0</v>
      </c>
      <c r="AF2362" s="40">
        <v>0</v>
      </c>
      <c r="AH2362" s="37">
        <f>X2362*AC2362+Z2362*AC2365-Y2362*AD2362-AA2362*AD2365</f>
        <v>0.9516853684973936</v>
      </c>
      <c r="AI2362" s="41">
        <f>(X2362*AD2362+Y2362*AC2362+Z2362*AD2365+AA2362*AC2365)</f>
        <v>0</v>
      </c>
      <c r="AJ2362" s="39">
        <f>X2362*AE2362+Z2362*AE2365-Y2362*AF2362-AA2362*AF2365</f>
        <v>0</v>
      </c>
      <c r="AK2362" s="40">
        <f>(X2362*AF2362+Y2362*AE2362+Z2362*AF2365+AA2362*AE2365)</f>
        <v>-0.2769097139839683</v>
      </c>
      <c r="AL2362" s="8"/>
      <c r="AM2362" s="43">
        <f t="shared" ref="AM2362" si="7731">20*LOG((2*$AH$8)/(($AH$8*AH2362+AJ2362+$AH$8*AH2365+AJ2365)^2+($AH$8*AI2362+AK2362+$AH$8*AI2365+AK2365)^2)^0.5)</f>
        <v>-3.7199111960330427E-4</v>
      </c>
      <c r="AO2362" s="148">
        <f t="shared" ref="AO2362" si="7732">((AH2362^2+AI2362^2)/(AH2365^2+AI2365^2))^0.5</f>
        <v>3.4368079317864333</v>
      </c>
      <c r="AP2362" s="4"/>
      <c r="AQ2362" s="44"/>
      <c r="AR2362" s="44"/>
      <c r="AS2362" s="44"/>
      <c r="AT2362" s="44"/>
    </row>
    <row r="2363" spans="2:46" ht="18.649999999999999" customHeight="1" thickBot="1">
      <c r="D2363" s="45"/>
      <c r="G2363" s="46"/>
      <c r="I2363" s="45"/>
      <c r="L2363" s="46"/>
      <c r="N2363" s="45"/>
      <c r="Q2363" s="46"/>
      <c r="S2363" s="45"/>
      <c r="V2363" s="46"/>
      <c r="X2363" s="45"/>
      <c r="AA2363" s="46"/>
      <c r="AC2363" s="45"/>
      <c r="AF2363" s="46"/>
      <c r="AH2363" s="45"/>
      <c r="AK2363" s="46"/>
      <c r="AO2363" s="149"/>
      <c r="AP2363" s="149"/>
      <c r="AQ2363" s="44"/>
      <c r="AR2363" s="44"/>
      <c r="AS2363" s="44"/>
      <c r="AT2363" s="44"/>
    </row>
    <row r="2364" spans="2:46" ht="18.649999999999999" customHeight="1" thickBot="1">
      <c r="D2364" s="227" t="s">
        <v>70</v>
      </c>
      <c r="E2364" s="228"/>
      <c r="F2364" s="229" t="s">
        <v>71</v>
      </c>
      <c r="G2364" s="230"/>
      <c r="H2364" s="203"/>
      <c r="I2364" s="231" t="s">
        <v>15</v>
      </c>
      <c r="J2364" s="232"/>
      <c r="K2364" s="233" t="s">
        <v>16</v>
      </c>
      <c r="L2364" s="234"/>
      <c r="M2364" s="30"/>
      <c r="N2364" s="231" t="s">
        <v>72</v>
      </c>
      <c r="O2364" s="232"/>
      <c r="P2364" s="233" t="s">
        <v>73</v>
      </c>
      <c r="Q2364" s="234"/>
      <c r="R2364" s="30"/>
      <c r="S2364" s="227" t="s">
        <v>74</v>
      </c>
      <c r="T2364" s="228"/>
      <c r="U2364" s="229" t="s">
        <v>75</v>
      </c>
      <c r="V2364" s="230"/>
      <c r="W2364" s="8"/>
      <c r="X2364" s="231" t="s">
        <v>76</v>
      </c>
      <c r="Y2364" s="232"/>
      <c r="Z2364" s="233" t="s">
        <v>77</v>
      </c>
      <c r="AA2364" s="234"/>
      <c r="AB2364" s="8"/>
      <c r="AC2364" s="231" t="s">
        <v>78</v>
      </c>
      <c r="AD2364" s="232"/>
      <c r="AE2364" s="233" t="s">
        <v>17</v>
      </c>
      <c r="AF2364" s="234"/>
      <c r="AG2364" s="8"/>
      <c r="AH2364" s="231" t="s">
        <v>79</v>
      </c>
      <c r="AI2364" s="232"/>
      <c r="AJ2364" s="233" t="s">
        <v>80</v>
      </c>
      <c r="AK2364" s="234"/>
      <c r="AL2364" s="8"/>
      <c r="AM2364" s="52" t="s">
        <v>84</v>
      </c>
      <c r="AO2364" s="150" t="s">
        <v>85</v>
      </c>
      <c r="AP2364" s="149"/>
      <c r="AQ2364" s="44"/>
      <c r="AR2364" s="44"/>
      <c r="AS2364" s="44"/>
      <c r="AT2364" s="44"/>
    </row>
    <row r="2365" spans="2:46" ht="18.649999999999999" customHeight="1" thickTop="1" thickBot="1">
      <c r="D2365" s="37">
        <v>0</v>
      </c>
      <c r="E2365" s="41">
        <v>0</v>
      </c>
      <c r="F2365" s="39">
        <v>1</v>
      </c>
      <c r="G2365" s="40">
        <v>0</v>
      </c>
      <c r="I2365" s="37">
        <v>0</v>
      </c>
      <c r="J2365" s="41">
        <f t="shared" ref="J2365" si="7733">IF(0=(1-$J$8*$K$8*$B2362^2),10^14,$B2362*$K$8/(1-$J$8*$K$8*$B2362^2))</f>
        <v>-0.16095263547713015</v>
      </c>
      <c r="K2365" s="39">
        <v>1</v>
      </c>
      <c r="L2365" s="40">
        <v>0</v>
      </c>
      <c r="N2365" s="37">
        <f t="shared" ref="N2365" si="7734">D2365*I2362+F2365*I2365-E2365*J2362-G2365*J2365</f>
        <v>0</v>
      </c>
      <c r="O2365" s="41">
        <f t="shared" ref="O2365" si="7735">(D2365*J2362+E2365*I2362+F2365*J2365+G2365*I2365)</f>
        <v>-0.16095263547713015</v>
      </c>
      <c r="P2365" s="39">
        <f t="shared" ref="P2365" si="7736">D2365*K2362+F2365*K2365-E2365*L2362-G2365*L2365</f>
        <v>1</v>
      </c>
      <c r="Q2365" s="40">
        <f t="shared" ref="Q2365" si="7737">(D2365*L2362+E2365*K2362+F2365*L2365+G2365*K2365)</f>
        <v>0</v>
      </c>
      <c r="S2365" s="37">
        <v>0</v>
      </c>
      <c r="T2365" s="41">
        <v>0</v>
      </c>
      <c r="U2365" s="39">
        <v>1</v>
      </c>
      <c r="V2365" s="40">
        <v>0</v>
      </c>
      <c r="X2365" s="37">
        <f t="shared" ref="X2365" si="7738">N2365*S2362+P2365*S2365-O2365*T2362-Q2365*T2365</f>
        <v>0</v>
      </c>
      <c r="Y2365" s="41">
        <f t="shared" ref="Y2365" si="7739">(N2365*T2362+O2365*S2362+P2365*T2365+Q2365*S2365)</f>
        <v>-0.16095263547713015</v>
      </c>
      <c r="Z2365" s="39">
        <f t="shared" ref="Z2365" si="7740">N2365*U2362+P2365*U2365-O2365*V2362-Q2365*V2365</f>
        <v>0.9701956671542068</v>
      </c>
      <c r="AA2365" s="40">
        <f t="shared" ref="AA2365" si="7741">(N2365*V2362+O2365*U2362+P2365*V2365+Q2365*U2365)</f>
        <v>0</v>
      </c>
      <c r="AB2365" s="8"/>
      <c r="AC2365" s="37">
        <v>0</v>
      </c>
      <c r="AD2365" s="40">
        <f>-1/($AD$8*$B2362)</f>
        <v>-0.11951923076923077</v>
      </c>
      <c r="AE2365" s="39">
        <v>1</v>
      </c>
      <c r="AF2365" s="40">
        <v>0</v>
      </c>
      <c r="AH2365" s="37">
        <f>X2365*AC2362+Z2365*AC2365-Y2365*AD2362-AA2365*AD2365</f>
        <v>0</v>
      </c>
      <c r="AI2365" s="41">
        <f>(X2365*AD2362+Y2365*AC2362+Z2365*AD2365+AA2365*AC2365)</f>
        <v>-0.2769096753110416</v>
      </c>
      <c r="AJ2365" s="39">
        <f>X2365*AE2362+Z2365*AE2365-Y2365*AF2362-AA2365*AF2365</f>
        <v>0.9701956671542068</v>
      </c>
      <c r="AK2365" s="40">
        <f>(X2365*AF2362+Y2365*AE2362+Z2365*AF2365+AA2365*AE2365)</f>
        <v>0</v>
      </c>
      <c r="AL2365" s="8"/>
      <c r="AM2365" s="54">
        <f t="shared" ref="AM2365" si="7742">(180/PI())*ATAN(-1*(($AH2353*AI2362+AK2362+$AH$8*AI2365+AK2365)/($AH$8*AH2362+AJ2362+$AH$8*AH2365+AJ2365)))</f>
        <v>16.075144759781647</v>
      </c>
      <c r="AO2365" s="151">
        <f t="shared" ref="AO2365" si="7743">20*LOG(((($AH$8*AH2362+AJ2362-$AH$8*AH2365-AJ2365)^2+($AH$8*AI2362+AK2362-$AH$8*AI2365-AK2365)^2)/(($AH$8*AH2362+AJ2362+$AH$8*AH2365+AJ2365)^2+($AH$8*AI2362+AK2362+$AH$8*AI2365+AK2365)^2))^0.5)</f>
        <v>-40.672703384579265</v>
      </c>
      <c r="AP2365" s="149"/>
      <c r="AQ2365" s="44"/>
      <c r="AR2365" s="44"/>
      <c r="AS2365" s="44"/>
      <c r="AT2365" s="44"/>
    </row>
    <row r="2366" spans="2:46" ht="18.649999999999999" customHeight="1">
      <c r="AO2366" s="48"/>
    </row>
    <row r="2367" spans="2:46" ht="18.649999999999999" customHeight="1" thickBot="1">
      <c r="E2367" s="29" t="s">
        <v>9</v>
      </c>
      <c r="J2367" s="29" t="s">
        <v>10</v>
      </c>
      <c r="O2367" s="29" t="s">
        <v>11</v>
      </c>
      <c r="T2367" s="29" t="s">
        <v>12</v>
      </c>
      <c r="Y2367" s="29" t="s">
        <v>13</v>
      </c>
      <c r="AD2367" s="29" t="s">
        <v>12</v>
      </c>
      <c r="AI2367" s="29" t="s">
        <v>81</v>
      </c>
    </row>
    <row r="2368" spans="2:46" ht="18.649999999999999" customHeight="1" thickBot="1">
      <c r="B2368" s="28"/>
      <c r="D2368" s="227" t="s">
        <v>70</v>
      </c>
      <c r="E2368" s="228"/>
      <c r="F2368" s="229" t="s">
        <v>71</v>
      </c>
      <c r="G2368" s="230"/>
      <c r="H2368" s="203"/>
      <c r="I2368" s="231" t="s">
        <v>15</v>
      </c>
      <c r="J2368" s="232"/>
      <c r="K2368" s="233" t="s">
        <v>16</v>
      </c>
      <c r="L2368" s="234"/>
      <c r="M2368" s="30"/>
      <c r="N2368" s="231" t="s">
        <v>72</v>
      </c>
      <c r="O2368" s="232"/>
      <c r="P2368" s="233" t="s">
        <v>73</v>
      </c>
      <c r="Q2368" s="234"/>
      <c r="R2368" s="30"/>
      <c r="S2368" s="227" t="s">
        <v>74</v>
      </c>
      <c r="T2368" s="228"/>
      <c r="U2368" s="229" t="s">
        <v>75</v>
      </c>
      <c r="V2368" s="230"/>
      <c r="W2368" s="8"/>
      <c r="X2368" s="231" t="s">
        <v>76</v>
      </c>
      <c r="Y2368" s="232"/>
      <c r="Z2368" s="233" t="s">
        <v>77</v>
      </c>
      <c r="AA2368" s="234"/>
      <c r="AB2368" s="8"/>
      <c r="AC2368" s="231" t="s">
        <v>78</v>
      </c>
      <c r="AD2368" s="232"/>
      <c r="AE2368" s="233" t="s">
        <v>17</v>
      </c>
      <c r="AF2368" s="234"/>
      <c r="AG2368" s="8"/>
      <c r="AH2368" s="231" t="s">
        <v>79</v>
      </c>
      <c r="AI2368" s="232"/>
      <c r="AJ2368" s="233" t="s">
        <v>80</v>
      </c>
      <c r="AK2368" s="234"/>
      <c r="AL2368" s="8"/>
      <c r="AM2368" s="35" t="s">
        <v>82</v>
      </c>
      <c r="AO2368" s="147" t="s">
        <v>83</v>
      </c>
      <c r="AP2368" s="4"/>
      <c r="AQ2368" s="44"/>
      <c r="AR2368" s="44"/>
      <c r="AS2368" s="44"/>
      <c r="AT2368" s="44"/>
    </row>
    <row r="2369" spans="2:46" ht="18.649999999999999" customHeight="1" thickTop="1" thickBot="1">
      <c r="B2369" s="55">
        <v>6.78</v>
      </c>
      <c r="D2369" s="37">
        <v>1</v>
      </c>
      <c r="E2369" s="38">
        <v>0</v>
      </c>
      <c r="F2369" s="39">
        <v>0</v>
      </c>
      <c r="G2369" s="40">
        <f t="shared" ref="G2369" si="7744">-1/($E$8*$B2369)</f>
        <v>-9.4274336283185822E-2</v>
      </c>
      <c r="I2369" s="37">
        <v>1</v>
      </c>
      <c r="J2369" s="41">
        <v>0</v>
      </c>
      <c r="K2369" s="39">
        <v>0</v>
      </c>
      <c r="L2369" s="40">
        <v>0</v>
      </c>
      <c r="N2369" s="37">
        <f t="shared" ref="N2369" si="7745">D2369*I2369+F2369*I2372-E2369*J2369-G2369*J2372</f>
        <v>0.98487147121253971</v>
      </c>
      <c r="O2369" s="41">
        <f t="shared" ref="O2369" si="7746">(D2369*J2369+E2369*I2369+F2369*J2372+G2369*I2372)</f>
        <v>0</v>
      </c>
      <c r="P2369" s="39">
        <f t="shared" ref="P2369" si="7747">D2369*K2369+F2369*K2372-E2369*L2369-G2369*L2372</f>
        <v>0</v>
      </c>
      <c r="Q2369" s="40">
        <f t="shared" ref="Q2369" si="7748">(D2369*L2369+E2369*K2369+F2369*L2372+G2369*K2372)</f>
        <v>-9.4274336283185822E-2</v>
      </c>
      <c r="S2369" s="37">
        <v>1</v>
      </c>
      <c r="T2369" s="38">
        <v>0</v>
      </c>
      <c r="U2369" s="39">
        <v>0</v>
      </c>
      <c r="V2369" s="40">
        <f t="shared" ref="V2369" si="7749">-1/($T$8*$B2369)</f>
        <v>-0.18462831858407078</v>
      </c>
      <c r="X2369" s="37">
        <f t="shared" ref="X2369" si="7750">N2369*S2369+P2369*S2372-O2369*T2369-Q2369*T2372</f>
        <v>0.98487147121253971</v>
      </c>
      <c r="Y2369" s="41">
        <f t="shared" ref="Y2369" si="7751">(N2369*T2369+O2369*S2369+P2369*T2372+Q2369*S2372)</f>
        <v>0</v>
      </c>
      <c r="Z2369" s="39">
        <f t="shared" ref="Z2369" si="7752">N2369*U2369+P2369*U2372-O2369*V2369-Q2369*V2372</f>
        <v>0</v>
      </c>
      <c r="AA2369" s="40">
        <f t="shared" ref="AA2369" si="7753">(N2369*V2369+O2369*U2369+P2369*V2372+Q2369*U2372)</f>
        <v>-0.27610950003457713</v>
      </c>
      <c r="AB2369" s="8"/>
      <c r="AC2369" s="37">
        <v>1</v>
      </c>
      <c r="AD2369" s="38">
        <v>0</v>
      </c>
      <c r="AE2369" s="39">
        <v>0</v>
      </c>
      <c r="AF2369" s="40">
        <v>0</v>
      </c>
      <c r="AH2369" s="37">
        <f>X2369*AC2369+Z2369*AC2372-Y2369*AD2369-AA2369*AD2372</f>
        <v>0.95196842245841928</v>
      </c>
      <c r="AI2369" s="41">
        <f>(X2369*AD2369+Y2369*AC2369+Z2369*AD2372+AA2369*AC2372)</f>
        <v>0</v>
      </c>
      <c r="AJ2369" s="39">
        <f>X2369*AE2369+Z2369*AE2372-Y2369*AF2369-AA2369*AF2372</f>
        <v>0</v>
      </c>
      <c r="AK2369" s="40">
        <f>(X2369*AF2369+Y2369*AE2369+Z2369*AF2372+AA2369*AE2372)</f>
        <v>-0.27610950003457713</v>
      </c>
      <c r="AL2369" s="8"/>
      <c r="AM2369" s="43">
        <f t="shared" ref="AM2369" si="7754">20*LOG((2*$AH$8)/(($AH$8*AH2369+AJ2369+$AH$8*AH2372+AJ2372)^2+($AH$8*AI2369+AK2369+$AH$8*AI2372+AK2372)^2)^0.5)</f>
        <v>-3.6771644213324893E-4</v>
      </c>
      <c r="AO2369" s="148">
        <f t="shared" ref="AO2369" si="7755">((AH2369^2+AI2369^2)/(AH2372^2+AI2372^2))^0.5</f>
        <v>3.4477935547142229</v>
      </c>
      <c r="AP2369" s="4"/>
      <c r="AQ2369" s="44"/>
      <c r="AR2369" s="44"/>
      <c r="AS2369" s="44"/>
      <c r="AT2369" s="44"/>
    </row>
    <row r="2370" spans="2:46" ht="18.649999999999999" customHeight="1" thickBot="1">
      <c r="D2370" s="45"/>
      <c r="G2370" s="46"/>
      <c r="I2370" s="45"/>
      <c r="L2370" s="46"/>
      <c r="N2370" s="45"/>
      <c r="Q2370" s="46"/>
      <c r="S2370" s="45"/>
      <c r="V2370" s="46"/>
      <c r="X2370" s="45"/>
      <c r="AA2370" s="46"/>
      <c r="AC2370" s="45"/>
      <c r="AF2370" s="46"/>
      <c r="AH2370" s="45"/>
      <c r="AK2370" s="46"/>
      <c r="AO2370" s="149"/>
      <c r="AP2370" s="149"/>
      <c r="AQ2370" s="44"/>
      <c r="AR2370" s="44"/>
      <c r="AS2370" s="44"/>
      <c r="AT2370" s="44"/>
    </row>
    <row r="2371" spans="2:46" ht="18.649999999999999" customHeight="1" thickBot="1">
      <c r="D2371" s="227" t="s">
        <v>70</v>
      </c>
      <c r="E2371" s="228"/>
      <c r="F2371" s="229" t="s">
        <v>71</v>
      </c>
      <c r="G2371" s="230"/>
      <c r="H2371" s="203"/>
      <c r="I2371" s="231" t="s">
        <v>15</v>
      </c>
      <c r="J2371" s="232"/>
      <c r="K2371" s="233" t="s">
        <v>16</v>
      </c>
      <c r="L2371" s="234"/>
      <c r="M2371" s="30"/>
      <c r="N2371" s="231" t="s">
        <v>72</v>
      </c>
      <c r="O2371" s="232"/>
      <c r="P2371" s="233" t="s">
        <v>73</v>
      </c>
      <c r="Q2371" s="234"/>
      <c r="R2371" s="30"/>
      <c r="S2371" s="227" t="s">
        <v>74</v>
      </c>
      <c r="T2371" s="228"/>
      <c r="U2371" s="229" t="s">
        <v>75</v>
      </c>
      <c r="V2371" s="230"/>
      <c r="W2371" s="8"/>
      <c r="X2371" s="231" t="s">
        <v>76</v>
      </c>
      <c r="Y2371" s="232"/>
      <c r="Z2371" s="233" t="s">
        <v>77</v>
      </c>
      <c r="AA2371" s="234"/>
      <c r="AB2371" s="8"/>
      <c r="AC2371" s="231" t="s">
        <v>78</v>
      </c>
      <c r="AD2371" s="232"/>
      <c r="AE2371" s="233" t="s">
        <v>17</v>
      </c>
      <c r="AF2371" s="234"/>
      <c r="AG2371" s="8"/>
      <c r="AH2371" s="231" t="s">
        <v>79</v>
      </c>
      <c r="AI2371" s="232"/>
      <c r="AJ2371" s="233" t="s">
        <v>80</v>
      </c>
      <c r="AK2371" s="234"/>
      <c r="AL2371" s="8"/>
      <c r="AM2371" s="52" t="s">
        <v>84</v>
      </c>
      <c r="AO2371" s="150" t="s">
        <v>85</v>
      </c>
      <c r="AP2371" s="149"/>
      <c r="AQ2371" s="44"/>
      <c r="AR2371" s="44"/>
      <c r="AS2371" s="44"/>
      <c r="AT2371" s="44"/>
    </row>
    <row r="2372" spans="2:46" ht="18.649999999999999" customHeight="1" thickTop="1" thickBot="1">
      <c r="D2372" s="37">
        <v>0</v>
      </c>
      <c r="E2372" s="41">
        <v>0</v>
      </c>
      <c r="F2372" s="39">
        <v>1</v>
      </c>
      <c r="G2372" s="40">
        <v>0</v>
      </c>
      <c r="I2372" s="37">
        <v>0</v>
      </c>
      <c r="J2372" s="41">
        <f t="shared" ref="J2372" si="7756">IF(0=(1-$J$8*$K$8*$B2369^2),10^14,$B2369*$K$8/(1-$J$8*$K$8*$B2369^2))</f>
        <v>-0.16047345846081013</v>
      </c>
      <c r="K2372" s="39">
        <v>1</v>
      </c>
      <c r="L2372" s="40">
        <v>0</v>
      </c>
      <c r="N2372" s="37">
        <f t="shared" ref="N2372" si="7757">D2372*I2369+F2372*I2372-E2372*J2369-G2372*J2372</f>
        <v>0</v>
      </c>
      <c r="O2372" s="41">
        <f t="shared" ref="O2372" si="7758">(D2372*J2369+E2372*I2369+F2372*J2372+G2372*I2372)</f>
        <v>-0.16047345846081013</v>
      </c>
      <c r="P2372" s="39">
        <f t="shared" ref="P2372" si="7759">D2372*K2369+F2372*K2372-E2372*L2369-G2372*L2372</f>
        <v>1</v>
      </c>
      <c r="Q2372" s="40">
        <f t="shared" ref="Q2372" si="7760">(D2372*L2369+E2372*K2369+F2372*L2372+G2372*K2372)</f>
        <v>0</v>
      </c>
      <c r="S2372" s="37">
        <v>0</v>
      </c>
      <c r="T2372" s="41">
        <v>0</v>
      </c>
      <c r="U2372" s="39">
        <v>1</v>
      </c>
      <c r="V2372" s="40">
        <v>0</v>
      </c>
      <c r="X2372" s="37">
        <f t="shared" ref="X2372" si="7761">N2372*S2369+P2372*S2372-O2372*T2369-Q2372*T2372</f>
        <v>0</v>
      </c>
      <c r="Y2372" s="41">
        <f t="shared" ref="Y2372" si="7762">(N2372*T2369+O2372*S2369+P2372*T2372+Q2372*S2372)</f>
        <v>-0.16047345846081013</v>
      </c>
      <c r="Z2372" s="39">
        <f t="shared" ref="Z2372" si="7763">N2372*U2369+P2372*U2372-O2372*V2369-Q2372*V2372</f>
        <v>0.97037205518700986</v>
      </c>
      <c r="AA2372" s="40">
        <f t="shared" ref="AA2372" si="7764">(N2372*V2369+O2372*U2369+P2372*V2372+Q2372*U2372)</f>
        <v>0</v>
      </c>
      <c r="AB2372" s="8"/>
      <c r="AC2372" s="37">
        <v>0</v>
      </c>
      <c r="AD2372" s="40">
        <f>-1/($AD$8*$B2369)</f>
        <v>-0.11916666666666664</v>
      </c>
      <c r="AE2372" s="39">
        <v>1</v>
      </c>
      <c r="AF2372" s="40">
        <v>0</v>
      </c>
      <c r="AH2372" s="37">
        <f>X2372*AC2369+Z2372*AC2372-Y2372*AD2369-AA2372*AD2372</f>
        <v>0</v>
      </c>
      <c r="AI2372" s="41">
        <f>(X2372*AD2369+Y2372*AC2369+Z2372*AD2372+AA2372*AC2372)</f>
        <v>-0.2761094617039288</v>
      </c>
      <c r="AJ2372" s="39">
        <f>X2372*AE2369+Z2372*AE2372-Y2372*AF2369-AA2372*AF2372</f>
        <v>0.97037205518700986</v>
      </c>
      <c r="AK2372" s="40">
        <f>(X2372*AF2369+Y2372*AE2369+Z2372*AF2372+AA2372*AE2372)</f>
        <v>0</v>
      </c>
      <c r="AL2372" s="8"/>
      <c r="AM2372" s="54">
        <f t="shared" ref="AM2372" si="7765">(180/PI())*ATAN(-1*(($AH2360*AI2369+AK2369+$AH$8*AI2372+AK2372)/($AH$8*AH2369+AJ2369+$AH$8*AH2372+AJ2372)))</f>
        <v>16.027446080091874</v>
      </c>
      <c r="AO2372" s="151">
        <f t="shared" ref="AO2372" si="7766">20*LOG(((($AH$8*AH2369+AJ2369-$AH$8*AH2372-AJ2372)^2+($AH$8*AI2369+AK2369-$AH$8*AI2372-AK2372)^2)/(($AH$8*AH2369+AJ2369+$AH$8*AH2372+AJ2372)^2+($AH$8*AI2369+AK2369+$AH$8*AI2372+AK2372)^2))^0.5)</f>
        <v>-40.72289647575041</v>
      </c>
      <c r="AP2372" s="149"/>
      <c r="AQ2372" s="44"/>
      <c r="AR2372" s="44"/>
      <c r="AS2372" s="44"/>
      <c r="AT2372" s="44"/>
    </row>
    <row r="2373" spans="2:46" ht="18.649999999999999" customHeight="1">
      <c r="AO2373" s="48"/>
    </row>
    <row r="2374" spans="2:46" ht="18.649999999999999" customHeight="1" thickBot="1">
      <c r="E2374" s="29" t="s">
        <v>9</v>
      </c>
      <c r="J2374" s="29" t="s">
        <v>10</v>
      </c>
      <c r="O2374" s="29" t="s">
        <v>11</v>
      </c>
      <c r="T2374" s="29" t="s">
        <v>12</v>
      </c>
      <c r="Y2374" s="29" t="s">
        <v>13</v>
      </c>
      <c r="AD2374" s="29" t="s">
        <v>12</v>
      </c>
      <c r="AI2374" s="29" t="s">
        <v>81</v>
      </c>
    </row>
    <row r="2375" spans="2:46" ht="18.649999999999999" customHeight="1" thickBot="1">
      <c r="B2375" s="28"/>
      <c r="D2375" s="227" t="s">
        <v>70</v>
      </c>
      <c r="E2375" s="228"/>
      <c r="F2375" s="229" t="s">
        <v>71</v>
      </c>
      <c r="G2375" s="230"/>
      <c r="H2375" s="203"/>
      <c r="I2375" s="231" t="s">
        <v>15</v>
      </c>
      <c r="J2375" s="232"/>
      <c r="K2375" s="233" t="s">
        <v>16</v>
      </c>
      <c r="L2375" s="234"/>
      <c r="M2375" s="30"/>
      <c r="N2375" s="231" t="s">
        <v>72</v>
      </c>
      <c r="O2375" s="232"/>
      <c r="P2375" s="233" t="s">
        <v>73</v>
      </c>
      <c r="Q2375" s="234"/>
      <c r="R2375" s="30"/>
      <c r="S2375" s="227" t="s">
        <v>74</v>
      </c>
      <c r="T2375" s="228"/>
      <c r="U2375" s="229" t="s">
        <v>75</v>
      </c>
      <c r="V2375" s="230"/>
      <c r="W2375" s="8"/>
      <c r="X2375" s="231" t="s">
        <v>76</v>
      </c>
      <c r="Y2375" s="232"/>
      <c r="Z2375" s="233" t="s">
        <v>77</v>
      </c>
      <c r="AA2375" s="234"/>
      <c r="AB2375" s="8"/>
      <c r="AC2375" s="231" t="s">
        <v>78</v>
      </c>
      <c r="AD2375" s="232"/>
      <c r="AE2375" s="233" t="s">
        <v>17</v>
      </c>
      <c r="AF2375" s="234"/>
      <c r="AG2375" s="8"/>
      <c r="AH2375" s="231" t="s">
        <v>79</v>
      </c>
      <c r="AI2375" s="232"/>
      <c r="AJ2375" s="233" t="s">
        <v>80</v>
      </c>
      <c r="AK2375" s="234"/>
      <c r="AL2375" s="8"/>
      <c r="AM2375" s="35" t="s">
        <v>82</v>
      </c>
      <c r="AO2375" s="147" t="s">
        <v>83</v>
      </c>
      <c r="AP2375" s="4"/>
      <c r="AQ2375" s="44"/>
      <c r="AR2375" s="44"/>
      <c r="AS2375" s="44"/>
      <c r="AT2375" s="44"/>
    </row>
    <row r="2376" spans="2:46" ht="18.649999999999999" customHeight="1" thickTop="1" thickBot="1">
      <c r="B2376" s="55">
        <v>6.8</v>
      </c>
      <c r="D2376" s="37">
        <v>1</v>
      </c>
      <c r="E2376" s="38">
        <v>0</v>
      </c>
      <c r="F2376" s="39">
        <v>0</v>
      </c>
      <c r="G2376" s="40">
        <f t="shared" ref="G2376" si="7767">-1/($E$8*$B2376)</f>
        <v>-9.3997058823529406E-2</v>
      </c>
      <c r="I2376" s="37">
        <v>1</v>
      </c>
      <c r="J2376" s="41">
        <v>0</v>
      </c>
      <c r="K2376" s="39">
        <v>0</v>
      </c>
      <c r="L2376" s="40">
        <v>0</v>
      </c>
      <c r="N2376" s="37">
        <f t="shared" ref="N2376" si="7768">D2376*I2376+F2376*I2379-E2376*J2376-G2376*J2379</f>
        <v>0.98496073951965246</v>
      </c>
      <c r="O2376" s="41">
        <f t="shared" ref="O2376" si="7769">(D2376*J2376+E2376*I2376+F2376*J2379+G2376*I2379)</f>
        <v>0</v>
      </c>
      <c r="P2376" s="39">
        <f t="shared" ref="P2376" si="7770">D2376*K2376+F2376*K2379-E2376*L2376-G2376*L2379</f>
        <v>0</v>
      </c>
      <c r="Q2376" s="40">
        <f t="shared" ref="Q2376" si="7771">(D2376*L2376+E2376*K2376+F2376*L2379+G2376*K2379)</f>
        <v>-9.3997058823529406E-2</v>
      </c>
      <c r="S2376" s="37">
        <v>1</v>
      </c>
      <c r="T2376" s="38">
        <v>0</v>
      </c>
      <c r="U2376" s="39">
        <v>0</v>
      </c>
      <c r="V2376" s="40">
        <f t="shared" ref="V2376" si="7772">-1/($T$8*$B2376)</f>
        <v>-0.18408529411764707</v>
      </c>
      <c r="X2376" s="37">
        <f t="shared" ref="X2376" si="7773">N2376*S2376+P2376*S2379-O2376*T2376-Q2376*T2379</f>
        <v>0.98496073951965246</v>
      </c>
      <c r="Y2376" s="41">
        <f t="shared" ref="Y2376" si="7774">(N2376*T2376+O2376*S2376+P2376*T2379+Q2376*S2379)</f>
        <v>0</v>
      </c>
      <c r="Z2376" s="39">
        <f t="shared" ref="Z2376" si="7775">N2376*U2376+P2376*U2379-O2376*V2376-Q2376*V2379</f>
        <v>0</v>
      </c>
      <c r="AA2376" s="40">
        <f t="shared" ref="AA2376" si="7776">(N2376*V2376+O2376*U2376+P2376*V2379+Q2376*U2379)</f>
        <v>-0.27531384625233979</v>
      </c>
      <c r="AB2376" s="8"/>
      <c r="AC2376" s="37">
        <v>1</v>
      </c>
      <c r="AD2376" s="38">
        <v>0</v>
      </c>
      <c r="AE2376" s="39">
        <v>0</v>
      </c>
      <c r="AF2376" s="40">
        <v>0</v>
      </c>
      <c r="AH2376" s="37">
        <f>X2376*AC2376+Z2376*AC2379-Y2376*AD2376-AA2376*AD2379</f>
        <v>0.95224900097853804</v>
      </c>
      <c r="AI2376" s="41">
        <f>(X2376*AD2376+Y2376*AC2376+Z2376*AD2379+AA2376*AC2379)</f>
        <v>0</v>
      </c>
      <c r="AJ2376" s="39">
        <f>X2376*AE2376+Z2376*AE2379-Y2376*AF2376-AA2376*AF2379</f>
        <v>0</v>
      </c>
      <c r="AK2376" s="40">
        <f>(X2376*AF2376+Y2376*AE2376+Z2376*AF2379+AA2376*AE2379)</f>
        <v>-0.27531384625233979</v>
      </c>
      <c r="AL2376" s="8"/>
      <c r="AM2376" s="43">
        <f t="shared" ref="AM2376" si="7777">20*LOG((2*$AH$8)/(($AH$8*AH2376+AJ2376+$AH$8*AH2379+AJ2379)^2+($AH$8*AI2376+AK2376+$AH$8*AI2379+AK2379)^2)^0.5)</f>
        <v>-3.6350269115727381E-4</v>
      </c>
      <c r="AO2376" s="148">
        <f t="shared" ref="AO2376" si="7778">((AH2376^2+AI2376^2)/(AH2379^2+AI2379^2))^0.5</f>
        <v>3.458776757319288</v>
      </c>
      <c r="AP2376" s="4"/>
      <c r="AQ2376" s="44"/>
      <c r="AR2376" s="44"/>
      <c r="AS2376" s="44"/>
      <c r="AT2376" s="44"/>
    </row>
    <row r="2377" spans="2:46" ht="18.649999999999999" customHeight="1" thickBot="1">
      <c r="D2377" s="45"/>
      <c r="G2377" s="46"/>
      <c r="I2377" s="45"/>
      <c r="L2377" s="46"/>
      <c r="N2377" s="45"/>
      <c r="Q2377" s="46"/>
      <c r="S2377" s="45"/>
      <c r="V2377" s="46"/>
      <c r="X2377" s="45"/>
      <c r="AA2377" s="46"/>
      <c r="AC2377" s="45"/>
      <c r="AF2377" s="46"/>
      <c r="AH2377" s="45"/>
      <c r="AK2377" s="46"/>
      <c r="AO2377" s="149"/>
      <c r="AP2377" s="149"/>
      <c r="AQ2377" s="44"/>
      <c r="AR2377" s="44"/>
      <c r="AS2377" s="44"/>
      <c r="AT2377" s="44"/>
    </row>
    <row r="2378" spans="2:46" ht="18.649999999999999" customHeight="1" thickBot="1">
      <c r="D2378" s="227" t="s">
        <v>70</v>
      </c>
      <c r="E2378" s="228"/>
      <c r="F2378" s="229" t="s">
        <v>71</v>
      </c>
      <c r="G2378" s="230"/>
      <c r="H2378" s="203"/>
      <c r="I2378" s="231" t="s">
        <v>15</v>
      </c>
      <c r="J2378" s="232"/>
      <c r="K2378" s="233" t="s">
        <v>16</v>
      </c>
      <c r="L2378" s="234"/>
      <c r="M2378" s="30"/>
      <c r="N2378" s="231" t="s">
        <v>72</v>
      </c>
      <c r="O2378" s="232"/>
      <c r="P2378" s="233" t="s">
        <v>73</v>
      </c>
      <c r="Q2378" s="234"/>
      <c r="R2378" s="30"/>
      <c r="S2378" s="227" t="s">
        <v>74</v>
      </c>
      <c r="T2378" s="228"/>
      <c r="U2378" s="229" t="s">
        <v>75</v>
      </c>
      <c r="V2378" s="230"/>
      <c r="W2378" s="8"/>
      <c r="X2378" s="231" t="s">
        <v>76</v>
      </c>
      <c r="Y2378" s="232"/>
      <c r="Z2378" s="233" t="s">
        <v>77</v>
      </c>
      <c r="AA2378" s="234"/>
      <c r="AB2378" s="8"/>
      <c r="AC2378" s="231" t="s">
        <v>78</v>
      </c>
      <c r="AD2378" s="232"/>
      <c r="AE2378" s="233" t="s">
        <v>17</v>
      </c>
      <c r="AF2378" s="234"/>
      <c r="AG2378" s="8"/>
      <c r="AH2378" s="231" t="s">
        <v>79</v>
      </c>
      <c r="AI2378" s="232"/>
      <c r="AJ2378" s="233" t="s">
        <v>80</v>
      </c>
      <c r="AK2378" s="234"/>
      <c r="AL2378" s="8"/>
      <c r="AM2378" s="52" t="s">
        <v>84</v>
      </c>
      <c r="AO2378" s="150" t="s">
        <v>85</v>
      </c>
      <c r="AP2378" s="149"/>
      <c r="AQ2378" s="44"/>
      <c r="AR2378" s="44"/>
      <c r="AS2378" s="44"/>
      <c r="AT2378" s="44"/>
    </row>
    <row r="2379" spans="2:46" ht="18.649999999999999" customHeight="1" thickTop="1" thickBot="1">
      <c r="D2379" s="37">
        <v>0</v>
      </c>
      <c r="E2379" s="41">
        <v>0</v>
      </c>
      <c r="F2379" s="39">
        <v>1</v>
      </c>
      <c r="G2379" s="40">
        <v>0</v>
      </c>
      <c r="I2379" s="37">
        <v>0</v>
      </c>
      <c r="J2379" s="41">
        <f t="shared" ref="J2379" si="7779">IF(0=(1-$J$8*$K$8*$B2376^2),10^14,$B2376*$K$8/(1-$J$8*$K$8*$B2376^2))</f>
        <v>-0.15999713893795675</v>
      </c>
      <c r="K2379" s="39">
        <v>1</v>
      </c>
      <c r="L2379" s="40">
        <v>0</v>
      </c>
      <c r="N2379" s="37">
        <f t="shared" ref="N2379" si="7780">D2379*I2376+F2379*I2379-E2379*J2376-G2379*J2379</f>
        <v>0</v>
      </c>
      <c r="O2379" s="41">
        <f t="shared" ref="O2379" si="7781">(D2379*J2376+E2379*I2376+F2379*J2379+G2379*I2379)</f>
        <v>-0.15999713893795675</v>
      </c>
      <c r="P2379" s="39">
        <f t="shared" ref="P2379" si="7782">D2379*K2376+F2379*K2379-E2379*L2376-G2379*L2379</f>
        <v>1</v>
      </c>
      <c r="Q2379" s="40">
        <f t="shared" ref="Q2379" si="7783">(D2379*L2376+E2379*K2376+F2379*L2379+G2379*K2379)</f>
        <v>0</v>
      </c>
      <c r="S2379" s="37">
        <v>0</v>
      </c>
      <c r="T2379" s="41">
        <v>0</v>
      </c>
      <c r="U2379" s="39">
        <v>1</v>
      </c>
      <c r="V2379" s="40">
        <v>0</v>
      </c>
      <c r="X2379" s="37">
        <f t="shared" ref="X2379" si="7784">N2379*S2376+P2379*S2379-O2379*T2376-Q2379*T2379</f>
        <v>0</v>
      </c>
      <c r="Y2379" s="41">
        <f t="shared" ref="Y2379" si="7785">(N2379*T2376+O2379*S2376+P2379*T2379+Q2379*S2379)</f>
        <v>-0.15999713893795675</v>
      </c>
      <c r="Z2379" s="39">
        <f t="shared" ref="Z2379" si="7786">N2379*U2376+P2379*U2379-O2379*V2376-Q2379*V2379</f>
        <v>0.97054687962062414</v>
      </c>
      <c r="AA2379" s="40">
        <f t="shared" ref="AA2379" si="7787">(N2379*V2376+O2379*U2376+P2379*V2379+Q2379*U2379)</f>
        <v>0</v>
      </c>
      <c r="AB2379" s="8"/>
      <c r="AC2379" s="37">
        <v>0</v>
      </c>
      <c r="AD2379" s="40">
        <f>-1/($AD$8*$B2376)</f>
        <v>-0.11881617647058822</v>
      </c>
      <c r="AE2379" s="39">
        <v>1</v>
      </c>
      <c r="AF2379" s="40">
        <v>0</v>
      </c>
      <c r="AH2379" s="37">
        <f>X2379*AC2376+Z2379*AC2379-Y2379*AD2376-AA2379*AD2379</f>
        <v>0</v>
      </c>
      <c r="AI2379" s="41">
        <f>(X2379*AD2376+Y2379*AC2376+Z2379*AD2379+AA2379*AC2379)</f>
        <v>-0.27531380825993956</v>
      </c>
      <c r="AJ2379" s="39">
        <f>X2379*AE2376+Z2379*AE2379-Y2379*AF2376-AA2379*AF2379</f>
        <v>0.97054687962062414</v>
      </c>
      <c r="AK2379" s="40">
        <f>(X2379*AF2376+Y2379*AE2376+Z2379*AF2379+AA2379*AE2379)</f>
        <v>0</v>
      </c>
      <c r="AL2379" s="8"/>
      <c r="AM2379" s="54">
        <f t="shared" ref="AM2379" si="7788">(180/PI())*ATAN(-1*(($AH2367*AI2376+AK2376+$AH$8*AI2379+AK2379)/($AH$8*AH2376+AJ2376+$AH$8*AH2379+AJ2379)))</f>
        <v>15.980030411521948</v>
      </c>
      <c r="AO2379" s="151">
        <f t="shared" ref="AO2379" si="7789">20*LOG(((($AH$8*AH2376+AJ2376-$AH$8*AH2379-AJ2379)^2+($AH$8*AI2376+AK2376-$AH$8*AI2379-AK2379)^2)/(($AH$8*AH2376+AJ2376+$AH$8*AH2379+AJ2379)^2+($AH$8*AI2376+AK2376+$AH$8*AI2379+AK2379)^2))^0.5)</f>
        <v>-40.772948558435303</v>
      </c>
      <c r="AP2379" s="149"/>
      <c r="AQ2379" s="44"/>
      <c r="AR2379" s="44"/>
      <c r="AS2379" s="44"/>
      <c r="AT2379" s="44"/>
    </row>
    <row r="2380" spans="2:46" ht="18.649999999999999" customHeight="1">
      <c r="AO2380" s="48"/>
    </row>
    <row r="2381" spans="2:46" ht="18.649999999999999" customHeight="1" thickBot="1">
      <c r="E2381" s="29" t="s">
        <v>9</v>
      </c>
      <c r="J2381" s="29" t="s">
        <v>10</v>
      </c>
      <c r="O2381" s="29" t="s">
        <v>11</v>
      </c>
      <c r="T2381" s="29" t="s">
        <v>12</v>
      </c>
      <c r="Y2381" s="29" t="s">
        <v>13</v>
      </c>
      <c r="AD2381" s="29" t="s">
        <v>12</v>
      </c>
      <c r="AI2381" s="29" t="s">
        <v>81</v>
      </c>
    </row>
    <row r="2382" spans="2:46" ht="18.649999999999999" customHeight="1" thickBot="1">
      <c r="B2382" s="28"/>
      <c r="D2382" s="227" t="s">
        <v>70</v>
      </c>
      <c r="E2382" s="228"/>
      <c r="F2382" s="229" t="s">
        <v>71</v>
      </c>
      <c r="G2382" s="230"/>
      <c r="H2382" s="203"/>
      <c r="I2382" s="231" t="s">
        <v>15</v>
      </c>
      <c r="J2382" s="232"/>
      <c r="K2382" s="233" t="s">
        <v>16</v>
      </c>
      <c r="L2382" s="234"/>
      <c r="M2382" s="30"/>
      <c r="N2382" s="231" t="s">
        <v>72</v>
      </c>
      <c r="O2382" s="232"/>
      <c r="P2382" s="233" t="s">
        <v>73</v>
      </c>
      <c r="Q2382" s="234"/>
      <c r="R2382" s="30"/>
      <c r="S2382" s="227" t="s">
        <v>74</v>
      </c>
      <c r="T2382" s="228"/>
      <c r="U2382" s="229" t="s">
        <v>75</v>
      </c>
      <c r="V2382" s="230"/>
      <c r="W2382" s="8"/>
      <c r="X2382" s="231" t="s">
        <v>76</v>
      </c>
      <c r="Y2382" s="232"/>
      <c r="Z2382" s="233" t="s">
        <v>77</v>
      </c>
      <c r="AA2382" s="234"/>
      <c r="AB2382" s="8"/>
      <c r="AC2382" s="231" t="s">
        <v>78</v>
      </c>
      <c r="AD2382" s="232"/>
      <c r="AE2382" s="233" t="s">
        <v>17</v>
      </c>
      <c r="AF2382" s="234"/>
      <c r="AG2382" s="8"/>
      <c r="AH2382" s="231" t="s">
        <v>79</v>
      </c>
      <c r="AI2382" s="232"/>
      <c r="AJ2382" s="233" t="s">
        <v>80</v>
      </c>
      <c r="AK2382" s="234"/>
      <c r="AL2382" s="8"/>
      <c r="AM2382" s="35" t="s">
        <v>82</v>
      </c>
      <c r="AO2382" s="147" t="s">
        <v>83</v>
      </c>
      <c r="AP2382" s="4"/>
      <c r="AQ2382" s="44"/>
      <c r="AR2382" s="44"/>
      <c r="AS2382" s="44"/>
      <c r="AT2382" s="44"/>
    </row>
    <row r="2383" spans="2:46" ht="18.649999999999999" customHeight="1" thickTop="1" thickBot="1">
      <c r="B2383" s="55">
        <v>6.82</v>
      </c>
      <c r="D2383" s="37">
        <v>1</v>
      </c>
      <c r="E2383" s="38">
        <v>0</v>
      </c>
      <c r="F2383" s="39">
        <v>0</v>
      </c>
      <c r="G2383" s="40">
        <f t="shared" ref="G2383" si="7790">-1/($E$8*$B2383)</f>
        <v>-9.3721407624633421E-2</v>
      </c>
      <c r="I2383" s="37">
        <v>1</v>
      </c>
      <c r="J2383" s="41">
        <v>0</v>
      </c>
      <c r="K2383" s="39">
        <v>0</v>
      </c>
      <c r="L2383" s="40">
        <v>0</v>
      </c>
      <c r="N2383" s="37">
        <f t="shared" ref="N2383" si="7791">D2383*I2383+F2383*I2386-E2383*J2383-G2383*J2386</f>
        <v>0.98504921884955388</v>
      </c>
      <c r="O2383" s="41">
        <f t="shared" ref="O2383" si="7792">(D2383*J2383+E2383*I2383+F2383*J2386+G2383*I2386)</f>
        <v>0</v>
      </c>
      <c r="P2383" s="39">
        <f t="shared" ref="P2383" si="7793">D2383*K2383+F2383*K2386-E2383*L2383-G2383*L2386</f>
        <v>0</v>
      </c>
      <c r="Q2383" s="40">
        <f t="shared" ref="Q2383" si="7794">(D2383*L2383+E2383*K2383+F2383*L2386+G2383*K2386)</f>
        <v>-9.3721407624633421E-2</v>
      </c>
      <c r="S2383" s="37">
        <v>1</v>
      </c>
      <c r="T2383" s="38">
        <v>0</v>
      </c>
      <c r="U2383" s="39">
        <v>0</v>
      </c>
      <c r="V2383" s="40">
        <f t="shared" ref="V2383" si="7795">-1/($T$8*$B2383)</f>
        <v>-0.18354545454545451</v>
      </c>
      <c r="X2383" s="37">
        <f t="shared" ref="X2383" si="7796">N2383*S2383+P2383*S2386-O2383*T2383-Q2383*T2386</f>
        <v>0.98504921884955388</v>
      </c>
      <c r="Y2383" s="41">
        <f t="shared" ref="Y2383" si="7797">(N2383*T2383+O2383*S2383+P2383*T2386+Q2383*S2386)</f>
        <v>0</v>
      </c>
      <c r="Z2383" s="39">
        <f t="shared" ref="Z2383" si="7798">N2383*U2383+P2383*U2386-O2383*V2383-Q2383*V2386</f>
        <v>0</v>
      </c>
      <c r="AA2383" s="40">
        <f t="shared" ref="AA2383" si="7799">(N2383*V2383+O2383*U2383+P2383*V2386+Q2383*U2386)</f>
        <v>-0.27452271424801966</v>
      </c>
      <c r="AB2383" s="8"/>
      <c r="AC2383" s="37">
        <v>1</v>
      </c>
      <c r="AD2383" s="38">
        <v>0</v>
      </c>
      <c r="AE2383" s="39">
        <v>0</v>
      </c>
      <c r="AF2383" s="40">
        <v>0</v>
      </c>
      <c r="AH2383" s="37">
        <f>X2383*AC2383+Z2383*AC2386-Y2383*AD2383-AA2383*AD2386</f>
        <v>0.95252713278259094</v>
      </c>
      <c r="AI2383" s="41">
        <f>(X2383*AD2383+Y2383*AC2383+Z2383*AD2386+AA2383*AC2386)</f>
        <v>0</v>
      </c>
      <c r="AJ2383" s="39">
        <f>X2383*AE2383+Z2383*AE2386-Y2383*AF2383-AA2383*AF2386</f>
        <v>0</v>
      </c>
      <c r="AK2383" s="40">
        <f>(X2383*AF2383+Y2383*AE2383+Z2383*AF2386+AA2383*AE2386)</f>
        <v>-0.27452271424801966</v>
      </c>
      <c r="AL2383" s="8"/>
      <c r="AM2383" s="43">
        <f t="shared" ref="AM2383" si="7800">20*LOG((2*$AH$8)/(($AH$8*AH2383+AJ2383+$AH$8*AH2386+AJ2386)^2+($AH$8*AI2383+AK2383+$AH$8*AI2386+AK2386)^2)^0.5)</f>
        <v>-3.593488329903057E-4</v>
      </c>
      <c r="AO2383" s="148">
        <f t="shared" ref="AO2383" si="7801">((AH2383^2+AI2383^2)/(AH2386^2+AI2386^2))^0.5</f>
        <v>3.469757561068628</v>
      </c>
      <c r="AP2383" s="4"/>
      <c r="AQ2383" s="44"/>
      <c r="AR2383" s="44"/>
      <c r="AS2383" s="44"/>
      <c r="AT2383" s="44"/>
    </row>
    <row r="2384" spans="2:46" ht="18.649999999999999" customHeight="1" thickBot="1">
      <c r="D2384" s="45"/>
      <c r="G2384" s="46"/>
      <c r="I2384" s="45"/>
      <c r="L2384" s="46"/>
      <c r="N2384" s="45"/>
      <c r="Q2384" s="46"/>
      <c r="S2384" s="45"/>
      <c r="V2384" s="46"/>
      <c r="X2384" s="45"/>
      <c r="AA2384" s="46"/>
      <c r="AC2384" s="45"/>
      <c r="AF2384" s="46"/>
      <c r="AH2384" s="45"/>
      <c r="AK2384" s="46"/>
      <c r="AO2384" s="149"/>
      <c r="AP2384" s="149"/>
      <c r="AQ2384" s="44"/>
      <c r="AR2384" s="44"/>
      <c r="AS2384" s="44"/>
      <c r="AT2384" s="44"/>
    </row>
    <row r="2385" spans="2:46" ht="18.649999999999999" customHeight="1" thickBot="1">
      <c r="D2385" s="227" t="s">
        <v>70</v>
      </c>
      <c r="E2385" s="228"/>
      <c r="F2385" s="229" t="s">
        <v>71</v>
      </c>
      <c r="G2385" s="230"/>
      <c r="H2385" s="203"/>
      <c r="I2385" s="231" t="s">
        <v>15</v>
      </c>
      <c r="J2385" s="232"/>
      <c r="K2385" s="233" t="s">
        <v>16</v>
      </c>
      <c r="L2385" s="234"/>
      <c r="M2385" s="30"/>
      <c r="N2385" s="231" t="s">
        <v>72</v>
      </c>
      <c r="O2385" s="232"/>
      <c r="P2385" s="233" t="s">
        <v>73</v>
      </c>
      <c r="Q2385" s="234"/>
      <c r="R2385" s="30"/>
      <c r="S2385" s="227" t="s">
        <v>74</v>
      </c>
      <c r="T2385" s="228"/>
      <c r="U2385" s="229" t="s">
        <v>75</v>
      </c>
      <c r="V2385" s="230"/>
      <c r="W2385" s="8"/>
      <c r="X2385" s="231" t="s">
        <v>76</v>
      </c>
      <c r="Y2385" s="232"/>
      <c r="Z2385" s="233" t="s">
        <v>77</v>
      </c>
      <c r="AA2385" s="234"/>
      <c r="AB2385" s="8"/>
      <c r="AC2385" s="231" t="s">
        <v>78</v>
      </c>
      <c r="AD2385" s="232"/>
      <c r="AE2385" s="233" t="s">
        <v>17</v>
      </c>
      <c r="AF2385" s="234"/>
      <c r="AG2385" s="8"/>
      <c r="AH2385" s="231" t="s">
        <v>79</v>
      </c>
      <c r="AI2385" s="232"/>
      <c r="AJ2385" s="233" t="s">
        <v>80</v>
      </c>
      <c r="AK2385" s="234"/>
      <c r="AL2385" s="8"/>
      <c r="AM2385" s="52" t="s">
        <v>84</v>
      </c>
      <c r="AO2385" s="150" t="s">
        <v>85</v>
      </c>
      <c r="AP2385" s="149"/>
      <c r="AQ2385" s="44"/>
      <c r="AR2385" s="44"/>
      <c r="AS2385" s="44"/>
      <c r="AT2385" s="44"/>
    </row>
    <row r="2386" spans="2:46" ht="18.649999999999999" customHeight="1" thickTop="1" thickBot="1">
      <c r="D2386" s="37">
        <v>0</v>
      </c>
      <c r="E2386" s="41">
        <v>0</v>
      </c>
      <c r="F2386" s="39">
        <v>1</v>
      </c>
      <c r="G2386" s="40">
        <v>0</v>
      </c>
      <c r="I2386" s="37">
        <v>0</v>
      </c>
      <c r="J2386" s="41">
        <f t="shared" ref="J2386" si="7802">IF(0=(1-$J$8*$K$8*$B2383^2),10^14,$B2383*$K$8/(1-$J$8*$K$8*$B2383^2))</f>
        <v>-0.15952365131268575</v>
      </c>
      <c r="K2386" s="39">
        <v>1</v>
      </c>
      <c r="L2386" s="40">
        <v>0</v>
      </c>
      <c r="N2386" s="37">
        <f t="shared" ref="N2386" si="7803">D2386*I2383+F2386*I2386-E2386*J2383-G2386*J2386</f>
        <v>0</v>
      </c>
      <c r="O2386" s="41">
        <f t="shared" ref="O2386" si="7804">(D2386*J2383+E2386*I2383+F2386*J2386+G2386*I2386)</f>
        <v>-0.15952365131268575</v>
      </c>
      <c r="P2386" s="39">
        <f t="shared" ref="P2386" si="7805">D2386*K2383+F2386*K2386-E2386*L2383-G2386*L2386</f>
        <v>1</v>
      </c>
      <c r="Q2386" s="40">
        <f t="shared" ref="Q2386" si="7806">(D2386*L2383+E2386*K2383+F2386*L2386+G2386*K2386)</f>
        <v>0</v>
      </c>
      <c r="S2386" s="37">
        <v>0</v>
      </c>
      <c r="T2386" s="41">
        <v>0</v>
      </c>
      <c r="U2386" s="39">
        <v>1</v>
      </c>
      <c r="V2386" s="40">
        <v>0</v>
      </c>
      <c r="X2386" s="37">
        <f t="shared" ref="X2386" si="7807">N2386*S2383+P2386*S2386-O2386*T2383-Q2386*T2386</f>
        <v>0</v>
      </c>
      <c r="Y2386" s="41">
        <f t="shared" ref="Y2386" si="7808">(N2386*T2383+O2386*S2383+P2386*T2386+Q2386*S2386)</f>
        <v>-0.15952365131268575</v>
      </c>
      <c r="Z2386" s="39">
        <f t="shared" ref="Z2386" si="7809">N2386*U2383+P2386*U2386-O2386*V2383-Q2386*V2386</f>
        <v>0.97072015890906249</v>
      </c>
      <c r="AA2386" s="40">
        <f t="shared" ref="AA2386" si="7810">(N2386*V2383+O2386*U2383+P2386*V2386+Q2386*U2386)</f>
        <v>0</v>
      </c>
      <c r="AB2386" s="8"/>
      <c r="AC2386" s="37">
        <v>0</v>
      </c>
      <c r="AD2386" s="40">
        <f>-1/($AD$8*$B2383)</f>
        <v>-0.11846774193548386</v>
      </c>
      <c r="AE2386" s="39">
        <v>1</v>
      </c>
      <c r="AF2386" s="40">
        <v>0</v>
      </c>
      <c r="AH2386" s="37">
        <f>X2386*AC2383+Z2386*AC2386-Y2386*AD2383-AA2386*AD2386</f>
        <v>0</v>
      </c>
      <c r="AI2386" s="41">
        <f>(X2386*AD2383+Y2386*AC2383+Z2386*AD2386+AA2386*AC2386)</f>
        <v>-0.27452267658989649</v>
      </c>
      <c r="AJ2386" s="39">
        <f>X2386*AE2383+Z2386*AE2386-Y2386*AF2383-AA2386*AF2386</f>
        <v>0.97072015890906249</v>
      </c>
      <c r="AK2386" s="40">
        <f>(X2386*AF2383+Y2386*AE2383+Z2386*AF2386+AA2386*AE2386)</f>
        <v>0</v>
      </c>
      <c r="AL2386" s="8"/>
      <c r="AM2386" s="54">
        <f t="shared" ref="AM2386" si="7811">(180/PI())*ATAN(-1*(($AH2374*AI2383+AK2383+$AH$8*AI2386+AK2386)/($AH$8*AH2383+AJ2383+$AH$8*AH2386+AJ2386)))</f>
        <v>15.932895236176735</v>
      </c>
      <c r="AO2386" s="151">
        <f t="shared" ref="AO2386" si="7812">20*LOG(((($AH$8*AH2383+AJ2383-$AH$8*AH2386-AJ2386)^2+($AH$8*AI2383+AK2383-$AH$8*AI2386-AK2386)^2)/(($AH$8*AH2383+AJ2383+$AH$8*AH2386+AJ2386)^2+($AH$8*AI2383+AK2383+$AH$8*AI2386+AK2386)^2))^0.5)</f>
        <v>-40.822860398228151</v>
      </c>
      <c r="AP2386" s="149"/>
      <c r="AQ2386" s="44"/>
      <c r="AR2386" s="44"/>
      <c r="AS2386" s="44"/>
      <c r="AT2386" s="44"/>
    </row>
    <row r="2387" spans="2:46" ht="18.649999999999999" customHeight="1">
      <c r="AO2387" s="48"/>
    </row>
    <row r="2388" spans="2:46" ht="18.649999999999999" customHeight="1" thickBot="1">
      <c r="E2388" s="29" t="s">
        <v>9</v>
      </c>
      <c r="J2388" s="29" t="s">
        <v>10</v>
      </c>
      <c r="O2388" s="29" t="s">
        <v>11</v>
      </c>
      <c r="T2388" s="29" t="s">
        <v>12</v>
      </c>
      <c r="Y2388" s="29" t="s">
        <v>13</v>
      </c>
      <c r="AD2388" s="29" t="s">
        <v>12</v>
      </c>
      <c r="AI2388" s="29" t="s">
        <v>81</v>
      </c>
    </row>
    <row r="2389" spans="2:46" ht="18.649999999999999" customHeight="1" thickBot="1">
      <c r="B2389" s="28"/>
      <c r="D2389" s="227" t="s">
        <v>70</v>
      </c>
      <c r="E2389" s="228"/>
      <c r="F2389" s="229" t="s">
        <v>71</v>
      </c>
      <c r="G2389" s="230"/>
      <c r="H2389" s="203"/>
      <c r="I2389" s="231" t="s">
        <v>15</v>
      </c>
      <c r="J2389" s="232"/>
      <c r="K2389" s="233" t="s">
        <v>16</v>
      </c>
      <c r="L2389" s="234"/>
      <c r="M2389" s="30"/>
      <c r="N2389" s="231" t="s">
        <v>72</v>
      </c>
      <c r="O2389" s="232"/>
      <c r="P2389" s="233" t="s">
        <v>73</v>
      </c>
      <c r="Q2389" s="234"/>
      <c r="R2389" s="30"/>
      <c r="S2389" s="227" t="s">
        <v>74</v>
      </c>
      <c r="T2389" s="228"/>
      <c r="U2389" s="229" t="s">
        <v>75</v>
      </c>
      <c r="V2389" s="230"/>
      <c r="W2389" s="8"/>
      <c r="X2389" s="231" t="s">
        <v>76</v>
      </c>
      <c r="Y2389" s="232"/>
      <c r="Z2389" s="233" t="s">
        <v>77</v>
      </c>
      <c r="AA2389" s="234"/>
      <c r="AB2389" s="8"/>
      <c r="AC2389" s="231" t="s">
        <v>78</v>
      </c>
      <c r="AD2389" s="232"/>
      <c r="AE2389" s="233" t="s">
        <v>17</v>
      </c>
      <c r="AF2389" s="234"/>
      <c r="AG2389" s="8"/>
      <c r="AH2389" s="231" t="s">
        <v>79</v>
      </c>
      <c r="AI2389" s="232"/>
      <c r="AJ2389" s="233" t="s">
        <v>80</v>
      </c>
      <c r="AK2389" s="234"/>
      <c r="AL2389" s="8"/>
      <c r="AM2389" s="35" t="s">
        <v>82</v>
      </c>
      <c r="AO2389" s="147" t="s">
        <v>83</v>
      </c>
      <c r="AP2389" s="4"/>
      <c r="AQ2389" s="44"/>
      <c r="AR2389" s="44"/>
      <c r="AS2389" s="44"/>
      <c r="AT2389" s="44"/>
    </row>
    <row r="2390" spans="2:46" ht="18.649999999999999" customHeight="1" thickTop="1" thickBot="1">
      <c r="B2390" s="55">
        <v>6.84</v>
      </c>
      <c r="D2390" s="37">
        <v>1</v>
      </c>
      <c r="E2390" s="38">
        <v>0</v>
      </c>
      <c r="F2390" s="39">
        <v>0</v>
      </c>
      <c r="G2390" s="40">
        <f t="shared" ref="G2390" si="7813">-1/($E$8*$B2390)</f>
        <v>-9.3447368421052626E-2</v>
      </c>
      <c r="I2390" s="37">
        <v>1</v>
      </c>
      <c r="J2390" s="41">
        <v>0</v>
      </c>
      <c r="K2390" s="39">
        <v>0</v>
      </c>
      <c r="L2390" s="40">
        <v>0</v>
      </c>
      <c r="N2390" s="37">
        <f t="shared" ref="N2390" si="7814">D2390*I2390+F2390*I2393-E2390*J2390-G2390*J2393</f>
        <v>0.98513691848636287</v>
      </c>
      <c r="O2390" s="41">
        <f t="shared" ref="O2390" si="7815">(D2390*J2390+E2390*I2390+F2390*J2393+G2390*I2393)</f>
        <v>0</v>
      </c>
      <c r="P2390" s="39">
        <f t="shared" ref="P2390" si="7816">D2390*K2390+F2390*K2393-E2390*L2390-G2390*L2393</f>
        <v>0</v>
      </c>
      <c r="Q2390" s="40">
        <f t="shared" ref="Q2390" si="7817">(D2390*L2390+E2390*K2390+F2390*L2393+G2390*K2393)</f>
        <v>-9.3447368421052626E-2</v>
      </c>
      <c r="S2390" s="37">
        <v>1</v>
      </c>
      <c r="T2390" s="38">
        <v>0</v>
      </c>
      <c r="U2390" s="39">
        <v>0</v>
      </c>
      <c r="V2390" s="40">
        <f t="shared" ref="V2390" si="7818">-1/($T$8*$B2390)</f>
        <v>-0.18300877192982457</v>
      </c>
      <c r="X2390" s="37">
        <f t="shared" ref="X2390" si="7819">N2390*S2390+P2390*S2393-O2390*T2390-Q2390*T2393</f>
        <v>0.98513691848636287</v>
      </c>
      <c r="Y2390" s="41">
        <f t="shared" ref="Y2390" si="7820">(N2390*T2390+O2390*S2390+P2390*T2393+Q2390*S2393)</f>
        <v>0</v>
      </c>
      <c r="Z2390" s="39">
        <f t="shared" ref="Z2390" si="7821">N2390*U2390+P2390*U2393-O2390*V2390-Q2390*V2393</f>
        <v>0</v>
      </c>
      <c r="AA2390" s="40">
        <f t="shared" ref="AA2390" si="7822">(N2390*V2390+O2390*U2390+P2390*V2393+Q2390*U2393)</f>
        <v>-0.27373606605597356</v>
      </c>
      <c r="AB2390" s="8"/>
      <c r="AC2390" s="37">
        <v>1</v>
      </c>
      <c r="AD2390" s="38">
        <v>0</v>
      </c>
      <c r="AE2390" s="39">
        <v>0</v>
      </c>
      <c r="AF2390" s="40">
        <v>0</v>
      </c>
      <c r="AH2390" s="37">
        <f>X2390*AC2390+Z2390*AC2393-Y2390*AD2390-AA2390*AD2393</f>
        <v>0.95280284618081845</v>
      </c>
      <c r="AI2390" s="41">
        <f>(X2390*AD2390+Y2390*AC2390+Z2390*AD2393+AA2390*AC2393)</f>
        <v>0</v>
      </c>
      <c r="AJ2390" s="39">
        <f>X2390*AE2390+Z2390*AE2393-Y2390*AF2390-AA2390*AF2393</f>
        <v>0</v>
      </c>
      <c r="AK2390" s="40">
        <f>(X2390*AF2390+Y2390*AE2390+Z2390*AF2393+AA2390*AE2393)</f>
        <v>-0.27373606605597356</v>
      </c>
      <c r="AL2390" s="8"/>
      <c r="AM2390" s="43">
        <f t="shared" ref="AM2390" si="7823">20*LOG((2*$AH$8)/(($AH$8*AH2390+AJ2390+$AH$8*AH2393+AJ2393)^2+($AH$8*AI2390+AK2390+$AH$8*AI2393+AK2393)^2)^0.5)</f>
        <v>-3.5525385423981754E-4</v>
      </c>
      <c r="AO2390" s="148">
        <f t="shared" ref="AO2390" si="7824">((AH2390^2+AI2390^2)/(AH2393^2+AI2393^2))^0.5</f>
        <v>3.4807359871755597</v>
      </c>
      <c r="AP2390" s="4"/>
      <c r="AQ2390" s="44"/>
      <c r="AR2390" s="44"/>
      <c r="AS2390" s="44"/>
      <c r="AT2390" s="44"/>
    </row>
    <row r="2391" spans="2:46" ht="18.649999999999999" customHeight="1" thickBot="1">
      <c r="D2391" s="45"/>
      <c r="G2391" s="46"/>
      <c r="I2391" s="45"/>
      <c r="L2391" s="46"/>
      <c r="N2391" s="45"/>
      <c r="Q2391" s="46"/>
      <c r="S2391" s="45"/>
      <c r="V2391" s="46"/>
      <c r="X2391" s="45"/>
      <c r="AA2391" s="46"/>
      <c r="AC2391" s="45"/>
      <c r="AF2391" s="46"/>
      <c r="AH2391" s="45"/>
      <c r="AK2391" s="46"/>
      <c r="AO2391" s="149"/>
      <c r="AP2391" s="149"/>
      <c r="AQ2391" s="44"/>
      <c r="AR2391" s="44"/>
      <c r="AS2391" s="44"/>
      <c r="AT2391" s="44"/>
    </row>
    <row r="2392" spans="2:46" ht="18.649999999999999" customHeight="1" thickBot="1">
      <c r="D2392" s="227" t="s">
        <v>70</v>
      </c>
      <c r="E2392" s="228"/>
      <c r="F2392" s="229" t="s">
        <v>71</v>
      </c>
      <c r="G2392" s="230"/>
      <c r="H2392" s="203"/>
      <c r="I2392" s="231" t="s">
        <v>15</v>
      </c>
      <c r="J2392" s="232"/>
      <c r="K2392" s="233" t="s">
        <v>16</v>
      </c>
      <c r="L2392" s="234"/>
      <c r="M2392" s="30"/>
      <c r="N2392" s="231" t="s">
        <v>72</v>
      </c>
      <c r="O2392" s="232"/>
      <c r="P2392" s="233" t="s">
        <v>73</v>
      </c>
      <c r="Q2392" s="234"/>
      <c r="R2392" s="30"/>
      <c r="S2392" s="227" t="s">
        <v>74</v>
      </c>
      <c r="T2392" s="228"/>
      <c r="U2392" s="229" t="s">
        <v>75</v>
      </c>
      <c r="V2392" s="230"/>
      <c r="W2392" s="8"/>
      <c r="X2392" s="231" t="s">
        <v>76</v>
      </c>
      <c r="Y2392" s="232"/>
      <c r="Z2392" s="233" t="s">
        <v>77</v>
      </c>
      <c r="AA2392" s="234"/>
      <c r="AB2392" s="8"/>
      <c r="AC2392" s="231" t="s">
        <v>78</v>
      </c>
      <c r="AD2392" s="232"/>
      <c r="AE2392" s="233" t="s">
        <v>17</v>
      </c>
      <c r="AF2392" s="234"/>
      <c r="AG2392" s="8"/>
      <c r="AH2392" s="231" t="s">
        <v>79</v>
      </c>
      <c r="AI2392" s="232"/>
      <c r="AJ2392" s="233" t="s">
        <v>80</v>
      </c>
      <c r="AK2392" s="234"/>
      <c r="AL2392" s="8"/>
      <c r="AM2392" s="52" t="s">
        <v>84</v>
      </c>
      <c r="AO2392" s="150" t="s">
        <v>85</v>
      </c>
      <c r="AP2392" s="149"/>
      <c r="AQ2392" s="44"/>
      <c r="AR2392" s="44"/>
      <c r="AS2392" s="44"/>
      <c r="AT2392" s="44"/>
    </row>
    <row r="2393" spans="2:46" ht="18.649999999999999" customHeight="1" thickTop="1" thickBot="1">
      <c r="D2393" s="37">
        <v>0</v>
      </c>
      <c r="E2393" s="41">
        <v>0</v>
      </c>
      <c r="F2393" s="39">
        <v>1</v>
      </c>
      <c r="G2393" s="40">
        <v>0</v>
      </c>
      <c r="I2393" s="37">
        <v>0</v>
      </c>
      <c r="J2393" s="41">
        <f t="shared" ref="J2393" si="7825">IF(0=(1-$J$8*$K$8*$B2390^2),10^14,$B2390*$K$8/(1-$J$8*$K$8*$B2390^2))</f>
        <v>-0.15905297029518747</v>
      </c>
      <c r="K2393" s="39">
        <v>1</v>
      </c>
      <c r="L2393" s="40">
        <v>0</v>
      </c>
      <c r="N2393" s="37">
        <f t="shared" ref="N2393" si="7826">D2393*I2390+F2393*I2393-E2393*J2390-G2393*J2393</f>
        <v>0</v>
      </c>
      <c r="O2393" s="41">
        <f t="shared" ref="O2393" si="7827">(D2393*J2390+E2393*I2390+F2393*J2393+G2393*I2393)</f>
        <v>-0.15905297029518747</v>
      </c>
      <c r="P2393" s="39">
        <f t="shared" ref="P2393" si="7828">D2393*K2390+F2393*K2393-E2393*L2390-G2393*L2393</f>
        <v>1</v>
      </c>
      <c r="Q2393" s="40">
        <f t="shared" ref="Q2393" si="7829">(D2393*L2390+E2393*K2390+F2393*L2393+G2393*K2393)</f>
        <v>0</v>
      </c>
      <c r="S2393" s="37">
        <v>0</v>
      </c>
      <c r="T2393" s="41">
        <v>0</v>
      </c>
      <c r="U2393" s="39">
        <v>1</v>
      </c>
      <c r="V2393" s="40">
        <v>0</v>
      </c>
      <c r="X2393" s="37">
        <f t="shared" ref="X2393" si="7830">N2393*S2390+P2393*S2393-O2393*T2390-Q2393*T2393</f>
        <v>0</v>
      </c>
      <c r="Y2393" s="41">
        <f t="shared" ref="Y2393" si="7831">(N2393*T2390+O2393*S2390+P2393*T2393+Q2393*S2393)</f>
        <v>-0.15905297029518747</v>
      </c>
      <c r="Z2393" s="39">
        <f t="shared" ref="Z2393" si="7832">N2393*U2390+P2393*U2393-O2393*V2390-Q2393*V2393</f>
        <v>0.97089191123448693</v>
      </c>
      <c r="AA2393" s="40">
        <f t="shared" ref="AA2393" si="7833">(N2393*V2390+O2393*U2390+P2393*V2393+Q2393*U2393)</f>
        <v>0</v>
      </c>
      <c r="AB2393" s="8"/>
      <c r="AC2393" s="37">
        <v>0</v>
      </c>
      <c r="AD2393" s="40">
        <f>-1/($AD$8*$B2390)</f>
        <v>-0.11812134502923977</v>
      </c>
      <c r="AE2393" s="39">
        <v>1</v>
      </c>
      <c r="AF2393" s="40">
        <v>0</v>
      </c>
      <c r="AH2393" s="37">
        <f>X2393*AC2390+Z2393*AC2393-Y2393*AD2390-AA2393*AD2393</f>
        <v>0</v>
      </c>
      <c r="AI2393" s="41">
        <f>(X2393*AD2390+Y2393*AC2390+Z2393*AD2393+AA2393*AC2393)</f>
        <v>-0.27373602872821434</v>
      </c>
      <c r="AJ2393" s="39">
        <f>X2393*AE2390+Z2393*AE2393-Y2393*AF2390-AA2393*AF2393</f>
        <v>0.97089191123448693</v>
      </c>
      <c r="AK2393" s="40">
        <f>(X2393*AF2390+Y2393*AE2390+Z2393*AF2393+AA2393*AE2393)</f>
        <v>0</v>
      </c>
      <c r="AL2393" s="8"/>
      <c r="AM2393" s="54">
        <f t="shared" ref="AM2393" si="7834">(180/PI())*ATAN(-1*(($AH2381*AI2390+AK2390+$AH$8*AI2393+AK2393)/($AH$8*AH2390+AJ2390+$AH$8*AH2393+AJ2393)))</f>
        <v>15.886038066013311</v>
      </c>
      <c r="AO2393" s="151">
        <f t="shared" ref="AO2393" si="7835">20*LOG(((($AH$8*AH2390+AJ2390-$AH$8*AH2393-AJ2393)^2+($AH$8*AI2390+AK2390-$AH$8*AI2393-AK2393)^2)/(($AH$8*AH2390+AJ2390+$AH$8*AH2393+AJ2393)^2+($AH$8*AI2390+AK2390+$AH$8*AI2393+AK2393)^2))^0.5)</f>
        <v>-40.872632754767928</v>
      </c>
      <c r="AP2393" s="149"/>
      <c r="AQ2393" s="44"/>
      <c r="AR2393" s="44"/>
      <c r="AS2393" s="44"/>
      <c r="AT2393" s="44"/>
    </row>
    <row r="2394" spans="2:46" ht="18.649999999999999" customHeight="1">
      <c r="AO2394" s="48"/>
    </row>
    <row r="2395" spans="2:46" ht="18.649999999999999" customHeight="1" thickBot="1">
      <c r="E2395" s="29" t="s">
        <v>9</v>
      </c>
      <c r="J2395" s="29" t="s">
        <v>10</v>
      </c>
      <c r="O2395" s="29" t="s">
        <v>11</v>
      </c>
      <c r="T2395" s="29" t="s">
        <v>12</v>
      </c>
      <c r="Y2395" s="29" t="s">
        <v>13</v>
      </c>
      <c r="AD2395" s="29" t="s">
        <v>12</v>
      </c>
      <c r="AI2395" s="29" t="s">
        <v>81</v>
      </c>
    </row>
    <row r="2396" spans="2:46" ht="18.649999999999999" customHeight="1" thickBot="1">
      <c r="B2396" s="28"/>
      <c r="D2396" s="227" t="s">
        <v>70</v>
      </c>
      <c r="E2396" s="228"/>
      <c r="F2396" s="229" t="s">
        <v>71</v>
      </c>
      <c r="G2396" s="230"/>
      <c r="H2396" s="203"/>
      <c r="I2396" s="231" t="s">
        <v>15</v>
      </c>
      <c r="J2396" s="232"/>
      <c r="K2396" s="233" t="s">
        <v>16</v>
      </c>
      <c r="L2396" s="234"/>
      <c r="M2396" s="30"/>
      <c r="N2396" s="231" t="s">
        <v>72</v>
      </c>
      <c r="O2396" s="232"/>
      <c r="P2396" s="233" t="s">
        <v>73</v>
      </c>
      <c r="Q2396" s="234"/>
      <c r="R2396" s="30"/>
      <c r="S2396" s="227" t="s">
        <v>74</v>
      </c>
      <c r="T2396" s="228"/>
      <c r="U2396" s="229" t="s">
        <v>75</v>
      </c>
      <c r="V2396" s="230"/>
      <c r="W2396" s="8"/>
      <c r="X2396" s="231" t="s">
        <v>76</v>
      </c>
      <c r="Y2396" s="232"/>
      <c r="Z2396" s="233" t="s">
        <v>77</v>
      </c>
      <c r="AA2396" s="234"/>
      <c r="AB2396" s="8"/>
      <c r="AC2396" s="231" t="s">
        <v>78</v>
      </c>
      <c r="AD2396" s="232"/>
      <c r="AE2396" s="233" t="s">
        <v>17</v>
      </c>
      <c r="AF2396" s="234"/>
      <c r="AG2396" s="8"/>
      <c r="AH2396" s="231" t="s">
        <v>79</v>
      </c>
      <c r="AI2396" s="232"/>
      <c r="AJ2396" s="233" t="s">
        <v>80</v>
      </c>
      <c r="AK2396" s="234"/>
      <c r="AL2396" s="8"/>
      <c r="AM2396" s="35" t="s">
        <v>82</v>
      </c>
      <c r="AO2396" s="147" t="s">
        <v>83</v>
      </c>
      <c r="AP2396" s="4"/>
      <c r="AQ2396" s="44"/>
      <c r="AR2396" s="44"/>
      <c r="AS2396" s="44"/>
      <c r="AT2396" s="44"/>
    </row>
    <row r="2397" spans="2:46" ht="18.649999999999999" customHeight="1" thickTop="1" thickBot="1">
      <c r="B2397" s="55">
        <v>6.86</v>
      </c>
      <c r="D2397" s="37">
        <v>1</v>
      </c>
      <c r="E2397" s="38">
        <v>0</v>
      </c>
      <c r="F2397" s="39">
        <v>0</v>
      </c>
      <c r="G2397" s="40">
        <f t="shared" ref="G2397" si="7836">-1/($E$8*$B2397)</f>
        <v>-9.3174927113702607E-2</v>
      </c>
      <c r="I2397" s="37">
        <v>1</v>
      </c>
      <c r="J2397" s="41">
        <v>0</v>
      </c>
      <c r="K2397" s="39">
        <v>0</v>
      </c>
      <c r="L2397" s="40">
        <v>0</v>
      </c>
      <c r="N2397" s="37">
        <f t="shared" ref="N2397" si="7837">D2397*I2397+F2397*I2400-E2397*J2397-G2397*J2400</f>
        <v>0.98522384757783699</v>
      </c>
      <c r="O2397" s="41">
        <f t="shared" ref="O2397" si="7838">(D2397*J2397+E2397*I2397+F2397*J2400+G2397*I2400)</f>
        <v>0</v>
      </c>
      <c r="P2397" s="39">
        <f t="shared" ref="P2397" si="7839">D2397*K2397+F2397*K2400-E2397*L2397-G2397*L2400</f>
        <v>0</v>
      </c>
      <c r="Q2397" s="40">
        <f t="shared" ref="Q2397" si="7840">(D2397*L2397+E2397*K2397+F2397*L2400+G2397*K2400)</f>
        <v>-9.3174927113702607E-2</v>
      </c>
      <c r="S2397" s="37">
        <v>1</v>
      </c>
      <c r="T2397" s="38">
        <v>0</v>
      </c>
      <c r="U2397" s="39">
        <v>0</v>
      </c>
      <c r="V2397" s="40">
        <f t="shared" ref="V2397" si="7841">-1/($T$8*$B2397)</f>
        <v>-0.18247521865889207</v>
      </c>
      <c r="X2397" s="37">
        <f t="shared" ref="X2397" si="7842">N2397*S2397+P2397*S2400-O2397*T2397-Q2397*T2400</f>
        <v>0.98522384757783699</v>
      </c>
      <c r="Y2397" s="41">
        <f t="shared" ref="Y2397" si="7843">(N2397*T2397+O2397*S2397+P2397*T2400+Q2397*S2400)</f>
        <v>0</v>
      </c>
      <c r="Z2397" s="39">
        <f t="shared" ref="Z2397" si="7844">N2397*U2397+P2397*U2400-O2397*V2397-Q2397*V2400</f>
        <v>0</v>
      </c>
      <c r="AA2397" s="40">
        <f t="shared" ref="AA2397" si="7845">(N2397*V2397+O2397*U2397+P2397*V2400+Q2397*U2400)</f>
        <v>-0.27295386412842337</v>
      </c>
      <c r="AB2397" s="8"/>
      <c r="AC2397" s="37">
        <v>1</v>
      </c>
      <c r="AD2397" s="38">
        <v>0</v>
      </c>
      <c r="AE2397" s="39">
        <v>0</v>
      </c>
      <c r="AF2397" s="40">
        <v>0</v>
      </c>
      <c r="AH2397" s="37">
        <f>X2397*AC2397+Z2397*AC2400-Y2397*AD2397-AA2397*AD2400</f>
        <v>0.95307616907600612</v>
      </c>
      <c r="AI2397" s="41">
        <f>(X2397*AD2397+Y2397*AC2397+Z2397*AD2400+AA2397*AC2400)</f>
        <v>0</v>
      </c>
      <c r="AJ2397" s="39">
        <f>X2397*AE2397+Z2397*AE2400-Y2397*AF2397-AA2397*AF2400</f>
        <v>0</v>
      </c>
      <c r="AK2397" s="40">
        <f>(X2397*AF2397+Y2397*AE2397+Z2397*AF2400+AA2397*AE2400)</f>
        <v>-0.27295386412842337</v>
      </c>
      <c r="AL2397" s="8"/>
      <c r="AM2397" s="43">
        <f t="shared" ref="AM2397" si="7846">20*LOG((2*$AH$8)/(($AH$8*AH2397+AJ2397+$AH$8*AH2400+AJ2400)^2+($AH$8*AI2397+AK2397+$AH$8*AI2400+AK2400)^2)^0.5)</f>
        <v>-3.5121676133992151E-4</v>
      </c>
      <c r="AO2397" s="148">
        <f t="shared" ref="AO2397" si="7847">((AH2397^2+AI2397^2)/(AH2400^2+AI2400^2))^0.5</f>
        <v>3.4917120566034674</v>
      </c>
      <c r="AP2397" s="4"/>
      <c r="AQ2397" s="44"/>
      <c r="AR2397" s="44"/>
      <c r="AS2397" s="44"/>
      <c r="AT2397" s="44"/>
    </row>
    <row r="2398" spans="2:46" ht="18.649999999999999" customHeight="1" thickBot="1">
      <c r="D2398" s="45"/>
      <c r="G2398" s="46"/>
      <c r="I2398" s="45"/>
      <c r="L2398" s="46"/>
      <c r="N2398" s="45"/>
      <c r="Q2398" s="46"/>
      <c r="S2398" s="45"/>
      <c r="V2398" s="46"/>
      <c r="X2398" s="45"/>
      <c r="AA2398" s="46"/>
      <c r="AC2398" s="45"/>
      <c r="AF2398" s="46"/>
      <c r="AH2398" s="45"/>
      <c r="AK2398" s="46"/>
      <c r="AO2398" s="149"/>
      <c r="AP2398" s="149"/>
      <c r="AQ2398" s="44"/>
      <c r="AR2398" s="44"/>
      <c r="AS2398" s="44"/>
      <c r="AT2398" s="44"/>
    </row>
    <row r="2399" spans="2:46" ht="18.649999999999999" customHeight="1" thickBot="1">
      <c r="D2399" s="227" t="s">
        <v>70</v>
      </c>
      <c r="E2399" s="228"/>
      <c r="F2399" s="229" t="s">
        <v>71</v>
      </c>
      <c r="G2399" s="230"/>
      <c r="H2399" s="203"/>
      <c r="I2399" s="231" t="s">
        <v>15</v>
      </c>
      <c r="J2399" s="232"/>
      <c r="K2399" s="233" t="s">
        <v>16</v>
      </c>
      <c r="L2399" s="234"/>
      <c r="M2399" s="30"/>
      <c r="N2399" s="231" t="s">
        <v>72</v>
      </c>
      <c r="O2399" s="232"/>
      <c r="P2399" s="233" t="s">
        <v>73</v>
      </c>
      <c r="Q2399" s="234"/>
      <c r="R2399" s="30"/>
      <c r="S2399" s="227" t="s">
        <v>74</v>
      </c>
      <c r="T2399" s="228"/>
      <c r="U2399" s="229" t="s">
        <v>75</v>
      </c>
      <c r="V2399" s="230"/>
      <c r="W2399" s="8"/>
      <c r="X2399" s="231" t="s">
        <v>76</v>
      </c>
      <c r="Y2399" s="232"/>
      <c r="Z2399" s="233" t="s">
        <v>77</v>
      </c>
      <c r="AA2399" s="234"/>
      <c r="AB2399" s="8"/>
      <c r="AC2399" s="231" t="s">
        <v>78</v>
      </c>
      <c r="AD2399" s="232"/>
      <c r="AE2399" s="233" t="s">
        <v>17</v>
      </c>
      <c r="AF2399" s="234"/>
      <c r="AG2399" s="8"/>
      <c r="AH2399" s="231" t="s">
        <v>79</v>
      </c>
      <c r="AI2399" s="232"/>
      <c r="AJ2399" s="233" t="s">
        <v>80</v>
      </c>
      <c r="AK2399" s="234"/>
      <c r="AL2399" s="8"/>
      <c r="AM2399" s="52" t="s">
        <v>84</v>
      </c>
      <c r="AO2399" s="150" t="s">
        <v>85</v>
      </c>
      <c r="AP2399" s="149"/>
      <c r="AQ2399" s="44"/>
      <c r="AR2399" s="44"/>
      <c r="AS2399" s="44"/>
      <c r="AT2399" s="44"/>
    </row>
    <row r="2400" spans="2:46" ht="18.649999999999999" customHeight="1" thickTop="1" thickBot="1">
      <c r="D2400" s="37">
        <v>0</v>
      </c>
      <c r="E2400" s="41">
        <v>0</v>
      </c>
      <c r="F2400" s="39">
        <v>1</v>
      </c>
      <c r="G2400" s="40">
        <v>0</v>
      </c>
      <c r="I2400" s="37">
        <v>0</v>
      </c>
      <c r="J2400" s="41">
        <f t="shared" ref="J2400" si="7848">IF(0=(1-$J$8*$K$8*$B2397^2),10^14,$B2397*$K$8/(1-$J$8*$K$8*$B2397^2))</f>
        <v>-0.1585850708971466</v>
      </c>
      <c r="K2400" s="39">
        <v>1</v>
      </c>
      <c r="L2400" s="40">
        <v>0</v>
      </c>
      <c r="N2400" s="37">
        <f t="shared" ref="N2400" si="7849">D2400*I2397+F2400*I2400-E2400*J2397-G2400*J2400</f>
        <v>0</v>
      </c>
      <c r="O2400" s="41">
        <f t="shared" ref="O2400" si="7850">(D2400*J2397+E2400*I2397+F2400*J2400+G2400*I2400)</f>
        <v>-0.1585850708971466</v>
      </c>
      <c r="P2400" s="39">
        <f t="shared" ref="P2400" si="7851">D2400*K2397+F2400*K2400-E2400*L2397-G2400*L2400</f>
        <v>1</v>
      </c>
      <c r="Q2400" s="40">
        <f t="shared" ref="Q2400" si="7852">(D2400*L2397+E2400*K2397+F2400*L2400+G2400*K2400)</f>
        <v>0</v>
      </c>
      <c r="S2400" s="37">
        <v>0</v>
      </c>
      <c r="T2400" s="41">
        <v>0</v>
      </c>
      <c r="U2400" s="39">
        <v>1</v>
      </c>
      <c r="V2400" s="40">
        <v>0</v>
      </c>
      <c r="X2400" s="37">
        <f t="shared" ref="X2400" si="7853">N2400*S2397+P2400*S2400-O2400*T2397-Q2400*T2400</f>
        <v>0</v>
      </c>
      <c r="Y2400" s="41">
        <f t="shared" ref="Y2400" si="7854">(N2400*T2397+O2400*S2397+P2400*T2400+Q2400*S2400)</f>
        <v>-0.1585850708971466</v>
      </c>
      <c r="Z2400" s="39">
        <f t="shared" ref="Z2400" si="7855">N2400*U2397+P2400*U2400-O2400*V2397-Q2400*V2400</f>
        <v>0.97106215451200728</v>
      </c>
      <c r="AA2400" s="40">
        <f t="shared" ref="AA2400" si="7856">(N2400*V2397+O2400*U2397+P2400*V2400+Q2400*U2400)</f>
        <v>0</v>
      </c>
      <c r="AB2400" s="8"/>
      <c r="AC2400" s="37">
        <v>0</v>
      </c>
      <c r="AD2400" s="40">
        <f>-1/($AD$8*$B2397)</f>
        <v>-0.11777696793002913</v>
      </c>
      <c r="AE2400" s="39">
        <v>1</v>
      </c>
      <c r="AF2400" s="40">
        <v>0</v>
      </c>
      <c r="AH2400" s="37">
        <f>X2400*AC2397+Z2400*AC2400-Y2400*AD2397-AA2400*AD2400</f>
        <v>0</v>
      </c>
      <c r="AI2400" s="41">
        <f>(X2400*AD2397+Y2400*AC2397+Z2400*AD2400+AA2400*AC2400)</f>
        <v>-0.27295382712717231</v>
      </c>
      <c r="AJ2400" s="39">
        <f>X2400*AE2397+Z2400*AE2400-Y2400*AF2397-AA2400*AF2400</f>
        <v>0.97106215451200728</v>
      </c>
      <c r="AK2400" s="40">
        <f>(X2400*AF2397+Y2400*AE2397+Z2400*AF2400+AA2400*AE2400)</f>
        <v>0</v>
      </c>
      <c r="AL2400" s="8"/>
      <c r="AM2400" s="54">
        <f t="shared" ref="AM2400" si="7857">(180/PI())*ATAN(-1*(($AH2388*AI2397+AK2397+$AH$8*AI2400+AK2400)/($AH$8*AH2397+AJ2397+$AH$8*AH2400+AJ2400)))</f>
        <v>15.839456442398848</v>
      </c>
      <c r="AO2400" s="151">
        <f t="shared" ref="AO2400" si="7858">20*LOG(((($AH$8*AH2397+AJ2397-$AH$8*AH2400-AJ2400)^2+($AH$8*AI2397+AK2397-$AH$8*AI2400-AK2400)^2)/(($AH$8*AH2397+AJ2397+$AH$8*AH2400+AJ2400)^2+($AH$8*AI2397+AK2397+$AH$8*AI2400+AK2400)^2))^0.5)</f>
        <v>-40.922266381796234</v>
      </c>
      <c r="AP2400" s="149"/>
      <c r="AQ2400" s="44"/>
      <c r="AR2400" s="44"/>
      <c r="AS2400" s="44"/>
      <c r="AT2400" s="44"/>
    </row>
    <row r="2401" spans="2:46" ht="18.649999999999999" customHeight="1">
      <c r="AO2401" s="48"/>
    </row>
    <row r="2402" spans="2:46" ht="18.649999999999999" customHeight="1" thickBot="1">
      <c r="E2402" s="29" t="s">
        <v>9</v>
      </c>
      <c r="J2402" s="29" t="s">
        <v>10</v>
      </c>
      <c r="O2402" s="29" t="s">
        <v>11</v>
      </c>
      <c r="T2402" s="29" t="s">
        <v>12</v>
      </c>
      <c r="Y2402" s="29" t="s">
        <v>13</v>
      </c>
      <c r="AD2402" s="29" t="s">
        <v>12</v>
      </c>
      <c r="AI2402" s="29" t="s">
        <v>81</v>
      </c>
    </row>
    <row r="2403" spans="2:46" ht="18.649999999999999" customHeight="1" thickBot="1">
      <c r="B2403" s="28"/>
      <c r="D2403" s="227" t="s">
        <v>70</v>
      </c>
      <c r="E2403" s="228"/>
      <c r="F2403" s="229" t="s">
        <v>71</v>
      </c>
      <c r="G2403" s="230"/>
      <c r="H2403" s="203"/>
      <c r="I2403" s="231" t="s">
        <v>15</v>
      </c>
      <c r="J2403" s="232"/>
      <c r="K2403" s="233" t="s">
        <v>16</v>
      </c>
      <c r="L2403" s="234"/>
      <c r="M2403" s="30"/>
      <c r="N2403" s="231" t="s">
        <v>72</v>
      </c>
      <c r="O2403" s="232"/>
      <c r="P2403" s="233" t="s">
        <v>73</v>
      </c>
      <c r="Q2403" s="234"/>
      <c r="R2403" s="30"/>
      <c r="S2403" s="227" t="s">
        <v>74</v>
      </c>
      <c r="T2403" s="228"/>
      <c r="U2403" s="229" t="s">
        <v>75</v>
      </c>
      <c r="V2403" s="230"/>
      <c r="W2403" s="8"/>
      <c r="X2403" s="231" t="s">
        <v>76</v>
      </c>
      <c r="Y2403" s="232"/>
      <c r="Z2403" s="233" t="s">
        <v>77</v>
      </c>
      <c r="AA2403" s="234"/>
      <c r="AB2403" s="8"/>
      <c r="AC2403" s="231" t="s">
        <v>78</v>
      </c>
      <c r="AD2403" s="232"/>
      <c r="AE2403" s="233" t="s">
        <v>17</v>
      </c>
      <c r="AF2403" s="234"/>
      <c r="AG2403" s="8"/>
      <c r="AH2403" s="231" t="s">
        <v>79</v>
      </c>
      <c r="AI2403" s="232"/>
      <c r="AJ2403" s="233" t="s">
        <v>80</v>
      </c>
      <c r="AK2403" s="234"/>
      <c r="AL2403" s="8"/>
      <c r="AM2403" s="35" t="s">
        <v>82</v>
      </c>
      <c r="AO2403" s="147" t="s">
        <v>83</v>
      </c>
      <c r="AP2403" s="4"/>
      <c r="AQ2403" s="44"/>
      <c r="AR2403" s="44"/>
      <c r="AS2403" s="44"/>
      <c r="AT2403" s="44"/>
    </row>
    <row r="2404" spans="2:46" ht="18.649999999999999" customHeight="1" thickTop="1" thickBot="1">
      <c r="B2404" s="55">
        <v>6.88</v>
      </c>
      <c r="D2404" s="37">
        <v>1</v>
      </c>
      <c r="E2404" s="38">
        <v>0</v>
      </c>
      <c r="F2404" s="39">
        <v>0</v>
      </c>
      <c r="G2404" s="40">
        <f t="shared" ref="G2404" si="7859">-1/($E$8*$B2404)</f>
        <v>-9.2904069767441852E-2</v>
      </c>
      <c r="I2404" s="37">
        <v>1</v>
      </c>
      <c r="J2404" s="41">
        <v>0</v>
      </c>
      <c r="K2404" s="39">
        <v>0</v>
      </c>
      <c r="L2404" s="40">
        <v>0</v>
      </c>
      <c r="N2404" s="37">
        <f t="shared" ref="N2404" si="7860">D2404*I2404+F2404*I2407-E2404*J2404-G2404*J2407</f>
        <v>0.98531001513777228</v>
      </c>
      <c r="O2404" s="41">
        <f t="shared" ref="O2404" si="7861">(D2404*J2404+E2404*I2404+F2404*J2407+G2404*I2407)</f>
        <v>0</v>
      </c>
      <c r="P2404" s="39">
        <f t="shared" ref="P2404" si="7862">D2404*K2404+F2404*K2407-E2404*L2404-G2404*L2407</f>
        <v>0</v>
      </c>
      <c r="Q2404" s="40">
        <f t="shared" ref="Q2404" si="7863">(D2404*L2404+E2404*K2404+F2404*L2407+G2404*K2407)</f>
        <v>-9.2904069767441852E-2</v>
      </c>
      <c r="S2404" s="37">
        <v>1</v>
      </c>
      <c r="T2404" s="38">
        <v>0</v>
      </c>
      <c r="U2404" s="39">
        <v>0</v>
      </c>
      <c r="V2404" s="40">
        <f t="shared" ref="V2404" si="7864">-1/($T$8*$B2404)</f>
        <v>-0.18194476744186044</v>
      </c>
      <c r="X2404" s="37">
        <f t="shared" ref="X2404" si="7865">N2404*S2404+P2404*S2407-O2404*T2404-Q2404*T2407</f>
        <v>0.98531001513777228</v>
      </c>
      <c r="Y2404" s="41">
        <f t="shared" ref="Y2404" si="7866">(N2404*T2404+O2404*S2404+P2404*T2407+Q2404*S2407)</f>
        <v>0</v>
      </c>
      <c r="Z2404" s="39">
        <f t="shared" ref="Z2404" si="7867">N2404*U2404+P2404*U2407-O2404*V2404-Q2404*V2407</f>
        <v>0</v>
      </c>
      <c r="AA2404" s="40">
        <f t="shared" ref="AA2404" si="7868">(N2404*V2404+O2404*U2404+P2404*V2407+Q2404*U2407)</f>
        <v>-0.2721760713298198</v>
      </c>
      <c r="AB2404" s="8"/>
      <c r="AC2404" s="37">
        <v>1</v>
      </c>
      <c r="AD2404" s="38">
        <v>0</v>
      </c>
      <c r="AE2404" s="39">
        <v>0</v>
      </c>
      <c r="AF2404" s="40">
        <v>0</v>
      </c>
      <c r="AH2404" s="37">
        <f>X2404*AC2404+Z2404*AC2407-Y2404*AD2404-AA2404*AD2407</f>
        <v>0.95334712897048624</v>
      </c>
      <c r="AI2404" s="41">
        <f>(X2404*AD2404+Y2404*AC2404+Z2404*AD2407+AA2404*AC2407)</f>
        <v>0</v>
      </c>
      <c r="AJ2404" s="39">
        <f>X2404*AE2404+Z2404*AE2407-Y2404*AF2404-AA2404*AF2407</f>
        <v>0</v>
      </c>
      <c r="AK2404" s="40">
        <f>(X2404*AF2404+Y2404*AE2404+Z2404*AF2407+AA2404*AE2407)</f>
        <v>-0.2721760713298198</v>
      </c>
      <c r="AL2404" s="8"/>
      <c r="AM2404" s="43">
        <f t="shared" ref="AM2404" si="7869">20*LOG((2*$AH$8)/(($AH$8*AH2404+AJ2404+$AH$8*AH2407+AJ2407)^2+($AH$8*AI2404+AK2404+$AH$8*AI2407+AK2407)^2)^0.5)</f>
        <v>-3.4723658013850647E-4</v>
      </c>
      <c r="AO2404" s="148">
        <f t="shared" ref="AO2404" si="7870">((AH2404^2+AI2404^2)/(AH2407^2+AI2407^2))^0.5</f>
        <v>3.5026857900694774</v>
      </c>
      <c r="AP2404" s="4"/>
      <c r="AQ2404" s="44"/>
      <c r="AR2404" s="44"/>
      <c r="AS2404" s="44"/>
      <c r="AT2404" s="44"/>
    </row>
    <row r="2405" spans="2:46" ht="18.649999999999999" customHeight="1" thickBot="1">
      <c r="D2405" s="45"/>
      <c r="G2405" s="46"/>
      <c r="I2405" s="45"/>
      <c r="L2405" s="46"/>
      <c r="N2405" s="45"/>
      <c r="Q2405" s="46"/>
      <c r="S2405" s="45"/>
      <c r="V2405" s="46"/>
      <c r="X2405" s="45"/>
      <c r="AA2405" s="46"/>
      <c r="AC2405" s="45"/>
      <c r="AF2405" s="46"/>
      <c r="AH2405" s="45"/>
      <c r="AK2405" s="46"/>
      <c r="AO2405" s="149"/>
      <c r="AP2405" s="149"/>
      <c r="AQ2405" s="44"/>
      <c r="AR2405" s="44"/>
      <c r="AS2405" s="44"/>
      <c r="AT2405" s="44"/>
    </row>
    <row r="2406" spans="2:46" ht="18.649999999999999" customHeight="1" thickBot="1">
      <c r="D2406" s="227" t="s">
        <v>70</v>
      </c>
      <c r="E2406" s="228"/>
      <c r="F2406" s="229" t="s">
        <v>71</v>
      </c>
      <c r="G2406" s="230"/>
      <c r="H2406" s="203"/>
      <c r="I2406" s="231" t="s">
        <v>15</v>
      </c>
      <c r="J2406" s="232"/>
      <c r="K2406" s="233" t="s">
        <v>16</v>
      </c>
      <c r="L2406" s="234"/>
      <c r="M2406" s="30"/>
      <c r="N2406" s="231" t="s">
        <v>72</v>
      </c>
      <c r="O2406" s="232"/>
      <c r="P2406" s="233" t="s">
        <v>73</v>
      </c>
      <c r="Q2406" s="234"/>
      <c r="R2406" s="30"/>
      <c r="S2406" s="227" t="s">
        <v>74</v>
      </c>
      <c r="T2406" s="228"/>
      <c r="U2406" s="229" t="s">
        <v>75</v>
      </c>
      <c r="V2406" s="230"/>
      <c r="W2406" s="8"/>
      <c r="X2406" s="231" t="s">
        <v>76</v>
      </c>
      <c r="Y2406" s="232"/>
      <c r="Z2406" s="233" t="s">
        <v>77</v>
      </c>
      <c r="AA2406" s="234"/>
      <c r="AB2406" s="8"/>
      <c r="AC2406" s="231" t="s">
        <v>78</v>
      </c>
      <c r="AD2406" s="232"/>
      <c r="AE2406" s="233" t="s">
        <v>17</v>
      </c>
      <c r="AF2406" s="234"/>
      <c r="AG2406" s="8"/>
      <c r="AH2406" s="231" t="s">
        <v>79</v>
      </c>
      <c r="AI2406" s="232"/>
      <c r="AJ2406" s="233" t="s">
        <v>80</v>
      </c>
      <c r="AK2406" s="234"/>
      <c r="AL2406" s="8"/>
      <c r="AM2406" s="52" t="s">
        <v>84</v>
      </c>
      <c r="AO2406" s="150" t="s">
        <v>85</v>
      </c>
      <c r="AP2406" s="149"/>
      <c r="AQ2406" s="44"/>
      <c r="AR2406" s="44"/>
      <c r="AS2406" s="44"/>
      <c r="AT2406" s="44"/>
    </row>
    <row r="2407" spans="2:46" ht="18.649999999999999" customHeight="1" thickTop="1" thickBot="1">
      <c r="D2407" s="37">
        <v>0</v>
      </c>
      <c r="E2407" s="41">
        <v>0</v>
      </c>
      <c r="F2407" s="39">
        <v>1</v>
      </c>
      <c r="G2407" s="40">
        <v>0</v>
      </c>
      <c r="I2407" s="37">
        <v>0</v>
      </c>
      <c r="J2407" s="41">
        <f t="shared" ref="J2407" si="7871">IF(0=(1-$J$8*$K$8*$B2404^2),10^14,$B2404*$K$8/(1-$J$8*$K$8*$B2404^2))</f>
        <v>-0.15811992842724512</v>
      </c>
      <c r="K2407" s="39">
        <v>1</v>
      </c>
      <c r="L2407" s="40">
        <v>0</v>
      </c>
      <c r="N2407" s="37">
        <f t="shared" ref="N2407" si="7872">D2407*I2404+F2407*I2407-E2407*J2404-G2407*J2407</f>
        <v>0</v>
      </c>
      <c r="O2407" s="41">
        <f t="shared" ref="O2407" si="7873">(D2407*J2404+E2407*I2404+F2407*J2407+G2407*I2407)</f>
        <v>-0.15811992842724512</v>
      </c>
      <c r="P2407" s="39">
        <f t="shared" ref="P2407" si="7874">D2407*K2404+F2407*K2407-E2407*L2404-G2407*L2407</f>
        <v>1</v>
      </c>
      <c r="Q2407" s="40">
        <f t="shared" ref="Q2407" si="7875">(D2407*L2404+E2407*K2404+F2407*L2407+G2407*K2407)</f>
        <v>0</v>
      </c>
      <c r="S2407" s="37">
        <v>0</v>
      </c>
      <c r="T2407" s="41">
        <v>0</v>
      </c>
      <c r="U2407" s="39">
        <v>1</v>
      </c>
      <c r="V2407" s="40">
        <v>0</v>
      </c>
      <c r="X2407" s="37">
        <f t="shared" ref="X2407" si="7876">N2407*S2404+P2407*S2407-O2407*T2404-Q2407*T2407</f>
        <v>0</v>
      </c>
      <c r="Y2407" s="41">
        <f t="shared" ref="Y2407" si="7877">(N2407*T2404+O2407*S2404+P2407*T2407+Q2407*S2407)</f>
        <v>-0.15811992842724512</v>
      </c>
      <c r="Z2407" s="39">
        <f t="shared" ref="Z2407" si="7878">N2407*U2404+P2407*U2407-O2407*V2404-Q2407*V2407</f>
        <v>0.97123090639438125</v>
      </c>
      <c r="AA2407" s="40">
        <f t="shared" ref="AA2407" si="7879">(N2407*V2404+O2407*U2404+P2407*V2407+Q2407*U2407)</f>
        <v>0</v>
      </c>
      <c r="AB2407" s="8"/>
      <c r="AC2407" s="37">
        <v>0</v>
      </c>
      <c r="AD2407" s="40">
        <f>-1/($AD$8*$B2404)</f>
        <v>-0.1174345930232558</v>
      </c>
      <c r="AE2407" s="39">
        <v>1</v>
      </c>
      <c r="AF2407" s="40">
        <v>0</v>
      </c>
      <c r="AH2407" s="37">
        <f>X2407*AC2404+Z2407*AC2407-Y2407*AD2404-AA2407*AD2407</f>
        <v>0</v>
      </c>
      <c r="AI2407" s="41">
        <f>(X2407*AD2404+Y2407*AC2404+Z2407*AD2407+AA2407*AC2407)</f>
        <v>-0.27217603465127715</v>
      </c>
      <c r="AJ2407" s="39">
        <f>X2407*AE2404+Z2407*AE2407-Y2407*AF2404-AA2407*AF2407</f>
        <v>0.97123090639438125</v>
      </c>
      <c r="AK2407" s="40">
        <f>(X2407*AF2404+Y2407*AE2404+Z2407*AF2407+AA2407*AE2407)</f>
        <v>0</v>
      </c>
      <c r="AL2407" s="8"/>
      <c r="AM2407" s="54">
        <f t="shared" ref="AM2407" si="7880">(180/PI())*ATAN(-1*(($AH2395*AI2404+AK2404+$AH$8*AI2407+AK2407)/($AH$8*AH2404+AJ2404+$AH$8*AH2407+AJ2407)))</f>
        <v>15.793147935676423</v>
      </c>
      <c r="AO2407" s="151">
        <f t="shared" ref="AO2407" si="7881">20*LOG(((($AH$8*AH2404+AJ2404-$AH$8*AH2407-AJ2407)^2+($AH$8*AI2404+AK2404-$AH$8*AI2407-AK2407)^2)/(($AH$8*AH2404+AJ2404+$AH$8*AH2407+AJ2407)^2+($AH$8*AI2404+AK2404+$AH$8*AI2407+AK2407)^2))^0.5)</f>
        <v>-40.971762027214069</v>
      </c>
      <c r="AP2407" s="149"/>
      <c r="AQ2407" s="44"/>
      <c r="AR2407" s="44"/>
      <c r="AS2407" s="44"/>
      <c r="AT2407" s="44"/>
    </row>
    <row r="2408" spans="2:46" ht="18.649999999999999" customHeight="1">
      <c r="AO2408" s="48"/>
    </row>
    <row r="2409" spans="2:46" ht="18.649999999999999" customHeight="1" thickBot="1">
      <c r="E2409" s="29" t="s">
        <v>9</v>
      </c>
      <c r="J2409" s="29" t="s">
        <v>10</v>
      </c>
      <c r="O2409" s="29" t="s">
        <v>11</v>
      </c>
      <c r="T2409" s="29" t="s">
        <v>12</v>
      </c>
      <c r="Y2409" s="29" t="s">
        <v>13</v>
      </c>
      <c r="AD2409" s="29" t="s">
        <v>12</v>
      </c>
      <c r="AI2409" s="29" t="s">
        <v>81</v>
      </c>
    </row>
    <row r="2410" spans="2:46" ht="18.649999999999999" customHeight="1" thickBot="1">
      <c r="B2410" s="28"/>
      <c r="D2410" s="227" t="s">
        <v>70</v>
      </c>
      <c r="E2410" s="228"/>
      <c r="F2410" s="229" t="s">
        <v>71</v>
      </c>
      <c r="G2410" s="230"/>
      <c r="H2410" s="203"/>
      <c r="I2410" s="231" t="s">
        <v>15</v>
      </c>
      <c r="J2410" s="232"/>
      <c r="K2410" s="233" t="s">
        <v>16</v>
      </c>
      <c r="L2410" s="234"/>
      <c r="M2410" s="30"/>
      <c r="N2410" s="231" t="s">
        <v>72</v>
      </c>
      <c r="O2410" s="232"/>
      <c r="P2410" s="233" t="s">
        <v>73</v>
      </c>
      <c r="Q2410" s="234"/>
      <c r="R2410" s="30"/>
      <c r="S2410" s="227" t="s">
        <v>74</v>
      </c>
      <c r="T2410" s="228"/>
      <c r="U2410" s="229" t="s">
        <v>75</v>
      </c>
      <c r="V2410" s="230"/>
      <c r="W2410" s="8"/>
      <c r="X2410" s="231" t="s">
        <v>76</v>
      </c>
      <c r="Y2410" s="232"/>
      <c r="Z2410" s="233" t="s">
        <v>77</v>
      </c>
      <c r="AA2410" s="234"/>
      <c r="AB2410" s="8"/>
      <c r="AC2410" s="231" t="s">
        <v>78</v>
      </c>
      <c r="AD2410" s="232"/>
      <c r="AE2410" s="233" t="s">
        <v>17</v>
      </c>
      <c r="AF2410" s="234"/>
      <c r="AG2410" s="8"/>
      <c r="AH2410" s="231" t="s">
        <v>79</v>
      </c>
      <c r="AI2410" s="232"/>
      <c r="AJ2410" s="233" t="s">
        <v>80</v>
      </c>
      <c r="AK2410" s="234"/>
      <c r="AL2410" s="8"/>
      <c r="AM2410" s="35" t="s">
        <v>82</v>
      </c>
      <c r="AO2410" s="147" t="s">
        <v>83</v>
      </c>
      <c r="AP2410" s="4"/>
      <c r="AQ2410" s="44"/>
      <c r="AR2410" s="44"/>
      <c r="AS2410" s="44"/>
      <c r="AT2410" s="44"/>
    </row>
    <row r="2411" spans="2:46" ht="18.649999999999999" customHeight="1" thickTop="1" thickBot="1">
      <c r="B2411" s="55">
        <v>6.9</v>
      </c>
      <c r="D2411" s="37">
        <v>1</v>
      </c>
      <c r="E2411" s="38">
        <v>0</v>
      </c>
      <c r="F2411" s="39">
        <v>0</v>
      </c>
      <c r="G2411" s="40">
        <f t="shared" ref="G2411" si="7882">-1/($E$8*$B2411)</f>
        <v>-9.2634782608695634E-2</v>
      </c>
      <c r="I2411" s="37">
        <v>1</v>
      </c>
      <c r="J2411" s="41">
        <v>0</v>
      </c>
      <c r="K2411" s="39">
        <v>0</v>
      </c>
      <c r="L2411" s="40">
        <v>0</v>
      </c>
      <c r="N2411" s="37">
        <f t="shared" ref="N2411" si="7883">D2411*I2411+F2411*I2414-E2411*J2411-G2411*J2414</f>
        <v>0.98539543004835395</v>
      </c>
      <c r="O2411" s="41">
        <f t="shared" ref="O2411" si="7884">(D2411*J2411+E2411*I2411+F2411*J2414+G2411*I2414)</f>
        <v>0</v>
      </c>
      <c r="P2411" s="39">
        <f t="shared" ref="P2411" si="7885">D2411*K2411+F2411*K2414-E2411*L2411-G2411*L2414</f>
        <v>0</v>
      </c>
      <c r="Q2411" s="40">
        <f t="shared" ref="Q2411" si="7886">(D2411*L2411+E2411*K2411+F2411*L2414+G2411*K2414)</f>
        <v>-9.2634782608695634E-2</v>
      </c>
      <c r="S2411" s="37">
        <v>1</v>
      </c>
      <c r="T2411" s="38">
        <v>0</v>
      </c>
      <c r="U2411" s="39">
        <v>0</v>
      </c>
      <c r="V2411" s="40">
        <f t="shared" ref="V2411" si="7887">-1/($T$8*$B2411)</f>
        <v>-0.18141739130434781</v>
      </c>
      <c r="X2411" s="37">
        <f t="shared" ref="X2411" si="7888">N2411*S2411+P2411*S2414-O2411*T2411-Q2411*T2414</f>
        <v>0.98539543004835395</v>
      </c>
      <c r="Y2411" s="41">
        <f t="shared" ref="Y2411" si="7889">(N2411*T2411+O2411*S2411+P2411*T2414+Q2411*S2414)</f>
        <v>0</v>
      </c>
      <c r="Z2411" s="39">
        <f t="shared" ref="Z2411" si="7890">N2411*U2411+P2411*U2414-O2411*V2411-Q2411*V2414</f>
        <v>0</v>
      </c>
      <c r="AA2411" s="40">
        <f t="shared" ref="AA2411" si="7891">(N2411*V2411+O2411*U2411+P2411*V2414+Q2411*U2414)</f>
        <v>-0.27140265093129395</v>
      </c>
      <c r="AB2411" s="8"/>
      <c r="AC2411" s="37">
        <v>1</v>
      </c>
      <c r="AD2411" s="38">
        <v>0</v>
      </c>
      <c r="AE2411" s="39">
        <v>0</v>
      </c>
      <c r="AF2411" s="40">
        <v>0</v>
      </c>
      <c r="AH2411" s="37">
        <f>X2411*AC2411+Z2411*AC2414-Y2411*AD2411-AA2411*AD2414</f>
        <v>0.9536157529730005</v>
      </c>
      <c r="AI2411" s="41">
        <f>(X2411*AD2411+Y2411*AC2411+Z2411*AD2414+AA2411*AC2414)</f>
        <v>0</v>
      </c>
      <c r="AJ2411" s="39">
        <f>X2411*AE2411+Z2411*AE2414-Y2411*AF2411-AA2411*AF2414</f>
        <v>0</v>
      </c>
      <c r="AK2411" s="40">
        <f>(X2411*AF2411+Y2411*AE2411+Z2411*AF2414+AA2411*AE2414)</f>
        <v>-0.27140265093129395</v>
      </c>
      <c r="AL2411" s="8"/>
      <c r="AM2411" s="43">
        <f t="shared" ref="AM2411" si="7892">20*LOG((2*$AH$8)/(($AH$8*AH2411+AJ2411+$AH$8*AH2414+AJ2414)^2+($AH$8*AI2411+AK2411+$AH$8*AI2414+AK2414)^2)^0.5)</f>
        <v>-3.4331235543712691E-4</v>
      </c>
      <c r="AO2411" s="148">
        <f t="shared" ref="AO2411" si="7893">((AH2411^2+AI2411^2)/(AH2414^2+AI2414^2))^0.5</f>
        <v>3.5136572080480764</v>
      </c>
      <c r="AP2411" s="4"/>
      <c r="AQ2411" s="44"/>
      <c r="AR2411" s="44"/>
      <c r="AS2411" s="44"/>
      <c r="AT2411" s="44"/>
    </row>
    <row r="2412" spans="2:46" ht="18.649999999999999" customHeight="1" thickBot="1">
      <c r="D2412" s="45"/>
      <c r="G2412" s="46"/>
      <c r="I2412" s="45"/>
      <c r="L2412" s="46"/>
      <c r="N2412" s="45"/>
      <c r="Q2412" s="46"/>
      <c r="S2412" s="45"/>
      <c r="V2412" s="46"/>
      <c r="X2412" s="45"/>
      <c r="AA2412" s="46"/>
      <c r="AC2412" s="45"/>
      <c r="AF2412" s="46"/>
      <c r="AH2412" s="45"/>
      <c r="AK2412" s="46"/>
      <c r="AO2412" s="149"/>
      <c r="AP2412" s="149"/>
      <c r="AQ2412" s="44"/>
      <c r="AR2412" s="44"/>
      <c r="AS2412" s="44"/>
      <c r="AT2412" s="44"/>
    </row>
    <row r="2413" spans="2:46" ht="18.649999999999999" customHeight="1" thickBot="1">
      <c r="D2413" s="227" t="s">
        <v>70</v>
      </c>
      <c r="E2413" s="228"/>
      <c r="F2413" s="229" t="s">
        <v>71</v>
      </c>
      <c r="G2413" s="230"/>
      <c r="H2413" s="203"/>
      <c r="I2413" s="231" t="s">
        <v>15</v>
      </c>
      <c r="J2413" s="232"/>
      <c r="K2413" s="233" t="s">
        <v>16</v>
      </c>
      <c r="L2413" s="234"/>
      <c r="M2413" s="30"/>
      <c r="N2413" s="231" t="s">
        <v>72</v>
      </c>
      <c r="O2413" s="232"/>
      <c r="P2413" s="233" t="s">
        <v>73</v>
      </c>
      <c r="Q2413" s="234"/>
      <c r="R2413" s="30"/>
      <c r="S2413" s="227" t="s">
        <v>74</v>
      </c>
      <c r="T2413" s="228"/>
      <c r="U2413" s="229" t="s">
        <v>75</v>
      </c>
      <c r="V2413" s="230"/>
      <c r="W2413" s="8"/>
      <c r="X2413" s="231" t="s">
        <v>76</v>
      </c>
      <c r="Y2413" s="232"/>
      <c r="Z2413" s="233" t="s">
        <v>77</v>
      </c>
      <c r="AA2413" s="234"/>
      <c r="AB2413" s="8"/>
      <c r="AC2413" s="231" t="s">
        <v>78</v>
      </c>
      <c r="AD2413" s="232"/>
      <c r="AE2413" s="233" t="s">
        <v>17</v>
      </c>
      <c r="AF2413" s="234"/>
      <c r="AG2413" s="8"/>
      <c r="AH2413" s="231" t="s">
        <v>79</v>
      </c>
      <c r="AI2413" s="232"/>
      <c r="AJ2413" s="233" t="s">
        <v>80</v>
      </c>
      <c r="AK2413" s="234"/>
      <c r="AL2413" s="8"/>
      <c r="AM2413" s="52" t="s">
        <v>84</v>
      </c>
      <c r="AO2413" s="150" t="s">
        <v>85</v>
      </c>
      <c r="AP2413" s="149"/>
      <c r="AQ2413" s="44"/>
      <c r="AR2413" s="44"/>
      <c r="AS2413" s="44"/>
      <c r="AT2413" s="44"/>
    </row>
    <row r="2414" spans="2:46" ht="18.649999999999999" customHeight="1" thickTop="1" thickBot="1">
      <c r="D2414" s="37">
        <v>0</v>
      </c>
      <c r="E2414" s="41">
        <v>0</v>
      </c>
      <c r="F2414" s="39">
        <v>1</v>
      </c>
      <c r="G2414" s="40">
        <v>0</v>
      </c>
      <c r="I2414" s="37">
        <v>0</v>
      </c>
      <c r="J2414" s="41">
        <f t="shared" ref="J2414" si="7894">IF(0=(1-$J$8*$K$8*$B2411^2),10^14,$B2411*$K$8/(1-$J$8*$K$8*$B2411^2))</f>
        <v>-0.157657518486745</v>
      </c>
      <c r="K2414" s="39">
        <v>1</v>
      </c>
      <c r="L2414" s="40">
        <v>0</v>
      </c>
      <c r="N2414" s="37">
        <f t="shared" ref="N2414" si="7895">D2414*I2411+F2414*I2414-E2414*J2411-G2414*J2414</f>
        <v>0</v>
      </c>
      <c r="O2414" s="41">
        <f t="shared" ref="O2414" si="7896">(D2414*J2411+E2414*I2411+F2414*J2414+G2414*I2414)</f>
        <v>-0.157657518486745</v>
      </c>
      <c r="P2414" s="39">
        <f t="shared" ref="P2414" si="7897">D2414*K2411+F2414*K2414-E2414*L2411-G2414*L2414</f>
        <v>1</v>
      </c>
      <c r="Q2414" s="40">
        <f t="shared" ref="Q2414" si="7898">(D2414*L2411+E2414*K2411+F2414*L2414+G2414*K2414)</f>
        <v>0</v>
      </c>
      <c r="S2414" s="37">
        <v>0</v>
      </c>
      <c r="T2414" s="41">
        <v>0</v>
      </c>
      <c r="U2414" s="39">
        <v>1</v>
      </c>
      <c r="V2414" s="40">
        <v>0</v>
      </c>
      <c r="X2414" s="37">
        <f t="shared" ref="X2414" si="7899">N2414*S2411+P2414*S2414-O2414*T2411-Q2414*T2414</f>
        <v>0</v>
      </c>
      <c r="Y2414" s="41">
        <f t="shared" ref="Y2414" si="7900">(N2414*T2411+O2414*S2411+P2414*T2414+Q2414*S2414)</f>
        <v>-0.157657518486745</v>
      </c>
      <c r="Z2414" s="39">
        <f t="shared" ref="Z2414" si="7901">N2414*U2411+P2414*U2414-O2414*V2411-Q2414*V2414</f>
        <v>0.97139818427661773</v>
      </c>
      <c r="AA2414" s="40">
        <f t="shared" ref="AA2414" si="7902">(N2414*V2411+O2414*U2411+P2414*V2414+Q2414*U2414)</f>
        <v>0</v>
      </c>
      <c r="AB2414" s="8"/>
      <c r="AC2414" s="37">
        <v>0</v>
      </c>
      <c r="AD2414" s="40">
        <f>-1/($AD$8*$B2411)</f>
        <v>-0.11709420289855071</v>
      </c>
      <c r="AE2414" s="39">
        <v>1</v>
      </c>
      <c r="AF2414" s="40">
        <v>0</v>
      </c>
      <c r="AH2414" s="37">
        <f>X2414*AC2411+Z2414*AC2414-Y2414*AD2411-AA2414*AD2414</f>
        <v>0</v>
      </c>
      <c r="AI2414" s="41">
        <f>(X2414*AD2411+Y2414*AC2411+Z2414*AD2414+AA2414*AC2414)</f>
        <v>-0.27140261457171505</v>
      </c>
      <c r="AJ2414" s="39">
        <f>X2414*AE2411+Z2414*AE2414-Y2414*AF2411-AA2414*AF2414</f>
        <v>0.97139818427661773</v>
      </c>
      <c r="AK2414" s="40">
        <f>(X2414*AF2411+Y2414*AE2411+Z2414*AF2414+AA2414*AE2414)</f>
        <v>0</v>
      </c>
      <c r="AL2414" s="8"/>
      <c r="AM2414" s="54">
        <f t="shared" ref="AM2414" si="7903">(180/PI())*ATAN(-1*(($AH2402*AI2411+AK2411+$AH$8*AI2414+AK2414)/($AH$8*AH2411+AJ2411+$AH$8*AH2414+AJ2414)))</f>
        <v>15.747110144738413</v>
      </c>
      <c r="AO2414" s="151">
        <f t="shared" ref="AO2414" si="7904">20*LOG(((($AH$8*AH2411+AJ2411-$AH$8*AH2414-AJ2414)^2+($AH$8*AI2411+AK2411-$AH$8*AI2414-AK2414)^2)/(($AH$8*AH2411+AJ2411+$AH$8*AH2414+AJ2414)^2+($AH$8*AI2411+AK2411+$AH$8*AI2414+AK2414)^2))^0.5)</f>
        <v>-41.021120433138407</v>
      </c>
      <c r="AP2414" s="149"/>
      <c r="AQ2414" s="44"/>
      <c r="AR2414" s="44"/>
      <c r="AS2414" s="44"/>
      <c r="AT2414" s="44"/>
    </row>
    <row r="2415" spans="2:46" ht="18.649999999999999" customHeight="1">
      <c r="AO2415" s="48"/>
    </row>
    <row r="2416" spans="2:46" ht="18.649999999999999" customHeight="1" thickBot="1">
      <c r="E2416" s="29" t="s">
        <v>9</v>
      </c>
      <c r="J2416" s="29" t="s">
        <v>10</v>
      </c>
      <c r="O2416" s="29" t="s">
        <v>11</v>
      </c>
      <c r="T2416" s="29" t="s">
        <v>12</v>
      </c>
      <c r="Y2416" s="29" t="s">
        <v>13</v>
      </c>
      <c r="AD2416" s="29" t="s">
        <v>12</v>
      </c>
      <c r="AI2416" s="29" t="s">
        <v>81</v>
      </c>
    </row>
    <row r="2417" spans="2:46" ht="18.649999999999999" customHeight="1" thickBot="1">
      <c r="B2417" s="28"/>
      <c r="D2417" s="227" t="s">
        <v>70</v>
      </c>
      <c r="E2417" s="228"/>
      <c r="F2417" s="229" t="s">
        <v>71</v>
      </c>
      <c r="G2417" s="230"/>
      <c r="H2417" s="203"/>
      <c r="I2417" s="231" t="s">
        <v>15</v>
      </c>
      <c r="J2417" s="232"/>
      <c r="K2417" s="233" t="s">
        <v>16</v>
      </c>
      <c r="L2417" s="234"/>
      <c r="M2417" s="30"/>
      <c r="N2417" s="231" t="s">
        <v>72</v>
      </c>
      <c r="O2417" s="232"/>
      <c r="P2417" s="233" t="s">
        <v>73</v>
      </c>
      <c r="Q2417" s="234"/>
      <c r="R2417" s="30"/>
      <c r="S2417" s="227" t="s">
        <v>74</v>
      </c>
      <c r="T2417" s="228"/>
      <c r="U2417" s="229" t="s">
        <v>75</v>
      </c>
      <c r="V2417" s="230"/>
      <c r="W2417" s="8"/>
      <c r="X2417" s="231" t="s">
        <v>76</v>
      </c>
      <c r="Y2417" s="232"/>
      <c r="Z2417" s="233" t="s">
        <v>77</v>
      </c>
      <c r="AA2417" s="234"/>
      <c r="AB2417" s="8"/>
      <c r="AC2417" s="231" t="s">
        <v>78</v>
      </c>
      <c r="AD2417" s="232"/>
      <c r="AE2417" s="233" t="s">
        <v>17</v>
      </c>
      <c r="AF2417" s="234"/>
      <c r="AG2417" s="8"/>
      <c r="AH2417" s="231" t="s">
        <v>79</v>
      </c>
      <c r="AI2417" s="232"/>
      <c r="AJ2417" s="233" t="s">
        <v>80</v>
      </c>
      <c r="AK2417" s="234"/>
      <c r="AL2417" s="8"/>
      <c r="AM2417" s="35" t="s">
        <v>82</v>
      </c>
      <c r="AO2417" s="147" t="s">
        <v>83</v>
      </c>
      <c r="AP2417" s="4"/>
      <c r="AQ2417" s="44"/>
      <c r="AR2417" s="44"/>
      <c r="AS2417" s="44"/>
      <c r="AT2417" s="44"/>
    </row>
    <row r="2418" spans="2:46" ht="18.649999999999999" customHeight="1" thickTop="1" thickBot="1">
      <c r="B2418" s="55">
        <v>6.92</v>
      </c>
      <c r="D2418" s="37">
        <v>1</v>
      </c>
      <c r="E2418" s="38">
        <v>0</v>
      </c>
      <c r="F2418" s="39">
        <v>0</v>
      </c>
      <c r="G2418" s="40">
        <f t="shared" ref="G2418" si="7905">-1/($E$8*$B2418)</f>
        <v>-9.2367052023121385E-2</v>
      </c>
      <c r="I2418" s="37">
        <v>1</v>
      </c>
      <c r="J2418" s="41">
        <v>0</v>
      </c>
      <c r="K2418" s="39">
        <v>0</v>
      </c>
      <c r="L2418" s="40">
        <v>0</v>
      </c>
      <c r="N2418" s="37">
        <f t="shared" ref="N2418" si="7906">D2418*I2418+F2418*I2421-E2418*J2418-G2418*J2421</f>
        <v>0.98548010106245876</v>
      </c>
      <c r="O2418" s="41">
        <f t="shared" ref="O2418" si="7907">(D2418*J2418+E2418*I2418+F2418*J2421+G2418*I2421)</f>
        <v>0</v>
      </c>
      <c r="P2418" s="39">
        <f t="shared" ref="P2418" si="7908">D2418*K2418+F2418*K2421-E2418*L2418-G2418*L2421</f>
        <v>0</v>
      </c>
      <c r="Q2418" s="40">
        <f t="shared" ref="Q2418" si="7909">(D2418*L2418+E2418*K2418+F2418*L2421+G2418*K2421)</f>
        <v>-9.2367052023121385E-2</v>
      </c>
      <c r="S2418" s="37">
        <v>1</v>
      </c>
      <c r="T2418" s="38">
        <v>0</v>
      </c>
      <c r="U2418" s="39">
        <v>0</v>
      </c>
      <c r="V2418" s="40">
        <f t="shared" ref="V2418" si="7910">-1/($T$8*$B2418)</f>
        <v>-0.18089306358381502</v>
      </c>
      <c r="X2418" s="37">
        <f t="shared" ref="X2418" si="7911">N2418*S2418+P2418*S2421-O2418*T2418-Q2418*T2421</f>
        <v>0.98548010106245876</v>
      </c>
      <c r="Y2418" s="41">
        <f t="shared" ref="Y2418" si="7912">(N2418*T2418+O2418*S2418+P2418*T2421+Q2418*S2421)</f>
        <v>0</v>
      </c>
      <c r="Z2418" s="39">
        <f t="shared" ref="Z2418" si="7913">N2418*U2418+P2418*U2421-O2418*V2418-Q2418*V2421</f>
        <v>0</v>
      </c>
      <c r="AA2418" s="40">
        <f t="shared" ref="AA2418" si="7914">(N2418*V2418+O2418*U2418+P2418*V2421+Q2418*U2421)</f>
        <v>-0.27063356660519716</v>
      </c>
      <c r="AB2418" s="8"/>
      <c r="AC2418" s="37">
        <v>1</v>
      </c>
      <c r="AD2418" s="38">
        <v>0</v>
      </c>
      <c r="AE2418" s="39">
        <v>0</v>
      </c>
      <c r="AF2418" s="40">
        <v>0</v>
      </c>
      <c r="AH2418" s="37">
        <f>X2418*AC2418+Z2418*AC2421-Y2418*AD2418-AA2418*AD2421</f>
        <v>0.95388206780542562</v>
      </c>
      <c r="AI2418" s="41">
        <f>(X2418*AD2418+Y2418*AC2418+Z2418*AD2421+AA2418*AC2421)</f>
        <v>0</v>
      </c>
      <c r="AJ2418" s="39">
        <f>X2418*AE2418+Z2418*AE2421-Y2418*AF2418-AA2418*AF2421</f>
        <v>0</v>
      </c>
      <c r="AK2418" s="40">
        <f>(X2418*AF2418+Y2418*AE2418+Z2418*AF2421+AA2418*AE2421)</f>
        <v>-0.27063356660519716</v>
      </c>
      <c r="AL2418" s="8"/>
      <c r="AM2418" s="43">
        <f t="shared" ref="AM2418" si="7915">20*LOG((2*$AH$8)/(($AH$8*AH2418+AJ2418+$AH$8*AH2421+AJ2421)^2+($AH$8*AI2418+AK2418+$AH$8*AI2421+AK2421)^2)^0.5)</f>
        <v>-3.3944315059550664E-4</v>
      </c>
      <c r="AO2418" s="148">
        <f t="shared" ref="AO2418" si="7916">((AH2418^2+AI2418^2)/(AH2421^2+AI2421^2))^0.5</f>
        <v>3.5246263307746521</v>
      </c>
      <c r="AP2418" s="4"/>
      <c r="AQ2418" s="44"/>
      <c r="AR2418" s="44"/>
      <c r="AS2418" s="44"/>
      <c r="AT2418" s="44"/>
    </row>
    <row r="2419" spans="2:46" ht="18.649999999999999" customHeight="1" thickBot="1">
      <c r="D2419" s="45"/>
      <c r="G2419" s="46"/>
      <c r="I2419" s="45"/>
      <c r="L2419" s="46"/>
      <c r="N2419" s="45"/>
      <c r="Q2419" s="46"/>
      <c r="S2419" s="45"/>
      <c r="V2419" s="46"/>
      <c r="X2419" s="45"/>
      <c r="AA2419" s="46"/>
      <c r="AC2419" s="45"/>
      <c r="AF2419" s="46"/>
      <c r="AH2419" s="45"/>
      <c r="AK2419" s="46"/>
      <c r="AO2419" s="149"/>
      <c r="AP2419" s="149"/>
      <c r="AQ2419" s="44"/>
      <c r="AR2419" s="44"/>
      <c r="AS2419" s="44"/>
      <c r="AT2419" s="44"/>
    </row>
    <row r="2420" spans="2:46" ht="18.649999999999999" customHeight="1" thickBot="1">
      <c r="D2420" s="227" t="s">
        <v>70</v>
      </c>
      <c r="E2420" s="228"/>
      <c r="F2420" s="229" t="s">
        <v>71</v>
      </c>
      <c r="G2420" s="230"/>
      <c r="H2420" s="203"/>
      <c r="I2420" s="231" t="s">
        <v>15</v>
      </c>
      <c r="J2420" s="232"/>
      <c r="K2420" s="233" t="s">
        <v>16</v>
      </c>
      <c r="L2420" s="234"/>
      <c r="M2420" s="30"/>
      <c r="N2420" s="231" t="s">
        <v>72</v>
      </c>
      <c r="O2420" s="232"/>
      <c r="P2420" s="233" t="s">
        <v>73</v>
      </c>
      <c r="Q2420" s="234"/>
      <c r="R2420" s="30"/>
      <c r="S2420" s="227" t="s">
        <v>74</v>
      </c>
      <c r="T2420" s="228"/>
      <c r="U2420" s="229" t="s">
        <v>75</v>
      </c>
      <c r="V2420" s="230"/>
      <c r="W2420" s="8"/>
      <c r="X2420" s="231" t="s">
        <v>76</v>
      </c>
      <c r="Y2420" s="232"/>
      <c r="Z2420" s="233" t="s">
        <v>77</v>
      </c>
      <c r="AA2420" s="234"/>
      <c r="AB2420" s="8"/>
      <c r="AC2420" s="231" t="s">
        <v>78</v>
      </c>
      <c r="AD2420" s="232"/>
      <c r="AE2420" s="233" t="s">
        <v>17</v>
      </c>
      <c r="AF2420" s="234"/>
      <c r="AG2420" s="8"/>
      <c r="AH2420" s="231" t="s">
        <v>79</v>
      </c>
      <c r="AI2420" s="232"/>
      <c r="AJ2420" s="233" t="s">
        <v>80</v>
      </c>
      <c r="AK2420" s="234"/>
      <c r="AL2420" s="8"/>
      <c r="AM2420" s="52" t="s">
        <v>84</v>
      </c>
      <c r="AO2420" s="150" t="s">
        <v>85</v>
      </c>
      <c r="AP2420" s="149"/>
      <c r="AQ2420" s="44"/>
      <c r="AR2420" s="44"/>
      <c r="AS2420" s="44"/>
      <c r="AT2420" s="44"/>
    </row>
    <row r="2421" spans="2:46" ht="18.649999999999999" customHeight="1" thickTop="1" thickBot="1">
      <c r="D2421" s="37">
        <v>0</v>
      </c>
      <c r="E2421" s="41">
        <v>0</v>
      </c>
      <c r="F2421" s="39">
        <v>1</v>
      </c>
      <c r="G2421" s="40">
        <v>0</v>
      </c>
      <c r="I2421" s="37">
        <v>0</v>
      </c>
      <c r="J2421" s="41">
        <f t="shared" ref="J2421" si="7917">IF(0=(1-$J$8*$K$8*$B2418^2),10^14,$B2418*$K$8/(1-$J$8*$K$8*$B2418^2))</f>
        <v>-0.15719781696515073</v>
      </c>
      <c r="K2421" s="39">
        <v>1</v>
      </c>
      <c r="L2421" s="40">
        <v>0</v>
      </c>
      <c r="N2421" s="37">
        <f t="shared" ref="N2421" si="7918">D2421*I2418+F2421*I2421-E2421*J2418-G2421*J2421</f>
        <v>0</v>
      </c>
      <c r="O2421" s="41">
        <f t="shared" ref="O2421" si="7919">(D2421*J2418+E2421*I2418+F2421*J2421+G2421*I2421)</f>
        <v>-0.15719781696515073</v>
      </c>
      <c r="P2421" s="39">
        <f t="shared" ref="P2421" si="7920">D2421*K2418+F2421*K2421-E2421*L2418-G2421*L2421</f>
        <v>1</v>
      </c>
      <c r="Q2421" s="40">
        <f t="shared" ref="Q2421" si="7921">(D2421*L2418+E2421*K2418+F2421*L2421+G2421*K2421)</f>
        <v>0</v>
      </c>
      <c r="S2421" s="37">
        <v>0</v>
      </c>
      <c r="T2421" s="41">
        <v>0</v>
      </c>
      <c r="U2421" s="39">
        <v>1</v>
      </c>
      <c r="V2421" s="40">
        <v>0</v>
      </c>
      <c r="X2421" s="37">
        <f t="shared" ref="X2421" si="7922">N2421*S2418+P2421*S2421-O2421*T2418-Q2421*T2421</f>
        <v>0</v>
      </c>
      <c r="Y2421" s="41">
        <f t="shared" ref="Y2421" si="7923">(N2421*T2418+O2421*S2418+P2421*T2421+Q2421*S2421)</f>
        <v>-0.15719781696515073</v>
      </c>
      <c r="Z2421" s="39">
        <f t="shared" ref="Z2421" si="7924">N2421*U2418+P2421*U2421-O2421*V2418-Q2421*V2421</f>
        <v>0.97156400530048603</v>
      </c>
      <c r="AA2421" s="40">
        <f t="shared" ref="AA2421" si="7925">(N2421*V2418+O2421*U2418+P2421*V2421+Q2421*U2421)</f>
        <v>0</v>
      </c>
      <c r="AB2421" s="8"/>
      <c r="AC2421" s="37">
        <v>0</v>
      </c>
      <c r="AD2421" s="40">
        <f>-1/($AD$8*$B2418)</f>
        <v>-0.11675578034682081</v>
      </c>
      <c r="AE2421" s="39">
        <v>1</v>
      </c>
      <c r="AF2421" s="40">
        <v>0</v>
      </c>
      <c r="AH2421" s="37">
        <f>X2421*AC2418+Z2421*AC2421-Y2421*AD2418-AA2421*AD2421</f>
        <v>0</v>
      </c>
      <c r="AI2421" s="41">
        <f>(X2421*AD2418+Y2421*AC2418+Z2421*AD2421+AA2421*AC2421)</f>
        <v>-0.27063353056089173</v>
      </c>
      <c r="AJ2421" s="39">
        <f>X2421*AE2418+Z2421*AE2421-Y2421*AF2418-AA2421*AF2421</f>
        <v>0.97156400530048603</v>
      </c>
      <c r="AK2421" s="40">
        <f>(X2421*AF2418+Y2421*AE2418+Z2421*AF2421+AA2421*AE2421)</f>
        <v>0</v>
      </c>
      <c r="AL2421" s="8"/>
      <c r="AM2421" s="54">
        <f t="shared" ref="AM2421" si="7926">(180/PI())*ATAN(-1*(($AH2409*AI2418+AK2418+$AH$8*AI2421+AK2421)/($AH$8*AH2418+AJ2418+$AH$8*AH2421+AJ2421)))</f>
        <v>15.701340696607531</v>
      </c>
      <c r="AO2421" s="151">
        <f t="shared" ref="AO2421" si="7927">20*LOG(((($AH$8*AH2418+AJ2418-$AH$8*AH2421-AJ2421)^2+($AH$8*AI2418+AK2418-$AH$8*AI2421-AK2421)^2)/(($AH$8*AH2418+AJ2418+$AH$8*AH2421+AJ2421)^2+($AH$8*AI2418+AK2418+$AH$8*AI2421+AK2421)^2))^0.5)</f>
        <v>-41.070342335957896</v>
      </c>
      <c r="AP2421" s="149"/>
      <c r="AQ2421" s="44"/>
      <c r="AR2421" s="44"/>
      <c r="AS2421" s="44"/>
      <c r="AT2421" s="44"/>
    </row>
    <row r="2422" spans="2:46" ht="18.649999999999999" customHeight="1">
      <c r="AO2422" s="48"/>
    </row>
    <row r="2423" spans="2:46" ht="18.649999999999999" customHeight="1" thickBot="1">
      <c r="E2423" s="29" t="s">
        <v>9</v>
      </c>
      <c r="J2423" s="29" t="s">
        <v>10</v>
      </c>
      <c r="O2423" s="29" t="s">
        <v>11</v>
      </c>
      <c r="T2423" s="29" t="s">
        <v>12</v>
      </c>
      <c r="Y2423" s="29" t="s">
        <v>13</v>
      </c>
      <c r="AD2423" s="29" t="s">
        <v>12</v>
      </c>
      <c r="AI2423" s="29" t="s">
        <v>81</v>
      </c>
    </row>
    <row r="2424" spans="2:46" ht="18.649999999999999" customHeight="1" thickBot="1">
      <c r="B2424" s="28"/>
      <c r="D2424" s="227" t="s">
        <v>70</v>
      </c>
      <c r="E2424" s="228"/>
      <c r="F2424" s="229" t="s">
        <v>71</v>
      </c>
      <c r="G2424" s="230"/>
      <c r="H2424" s="203"/>
      <c r="I2424" s="231" t="s">
        <v>15</v>
      </c>
      <c r="J2424" s="232"/>
      <c r="K2424" s="233" t="s">
        <v>16</v>
      </c>
      <c r="L2424" s="234"/>
      <c r="M2424" s="30"/>
      <c r="N2424" s="231" t="s">
        <v>72</v>
      </c>
      <c r="O2424" s="232"/>
      <c r="P2424" s="233" t="s">
        <v>73</v>
      </c>
      <c r="Q2424" s="234"/>
      <c r="R2424" s="30"/>
      <c r="S2424" s="227" t="s">
        <v>74</v>
      </c>
      <c r="T2424" s="228"/>
      <c r="U2424" s="229" t="s">
        <v>75</v>
      </c>
      <c r="V2424" s="230"/>
      <c r="W2424" s="8"/>
      <c r="X2424" s="231" t="s">
        <v>76</v>
      </c>
      <c r="Y2424" s="232"/>
      <c r="Z2424" s="233" t="s">
        <v>77</v>
      </c>
      <c r="AA2424" s="234"/>
      <c r="AB2424" s="8"/>
      <c r="AC2424" s="231" t="s">
        <v>78</v>
      </c>
      <c r="AD2424" s="232"/>
      <c r="AE2424" s="233" t="s">
        <v>17</v>
      </c>
      <c r="AF2424" s="234"/>
      <c r="AG2424" s="8"/>
      <c r="AH2424" s="231" t="s">
        <v>79</v>
      </c>
      <c r="AI2424" s="232"/>
      <c r="AJ2424" s="233" t="s">
        <v>80</v>
      </c>
      <c r="AK2424" s="234"/>
      <c r="AL2424" s="8"/>
      <c r="AM2424" s="35" t="s">
        <v>82</v>
      </c>
      <c r="AO2424" s="147" t="s">
        <v>83</v>
      </c>
      <c r="AP2424" s="4"/>
      <c r="AQ2424" s="44"/>
      <c r="AR2424" s="44"/>
      <c r="AS2424" s="44"/>
      <c r="AT2424" s="44"/>
    </row>
    <row r="2425" spans="2:46" ht="18.649999999999999" customHeight="1" thickTop="1" thickBot="1">
      <c r="B2425" s="55">
        <v>6.94</v>
      </c>
      <c r="D2425" s="37">
        <v>1</v>
      </c>
      <c r="E2425" s="38">
        <v>0</v>
      </c>
      <c r="F2425" s="39">
        <v>0</v>
      </c>
      <c r="G2425" s="40">
        <f t="shared" ref="G2425" si="7928">-1/($E$8*$B2425)</f>
        <v>-9.2100864553314107E-2</v>
      </c>
      <c r="I2425" s="37">
        <v>1</v>
      </c>
      <c r="J2425" s="41">
        <v>0</v>
      </c>
      <c r="K2425" s="39">
        <v>0</v>
      </c>
      <c r="L2425" s="40">
        <v>0</v>
      </c>
      <c r="N2425" s="37">
        <f t="shared" ref="N2425" si="7929">D2425*I2425+F2425*I2428-E2425*J2425-G2425*J2428</f>
        <v>0.98556403680591109</v>
      </c>
      <c r="O2425" s="41">
        <f t="shared" ref="O2425" si="7930">(D2425*J2425+E2425*I2425+F2425*J2428+G2425*I2428)</f>
        <v>0</v>
      </c>
      <c r="P2425" s="39">
        <f t="shared" ref="P2425" si="7931">D2425*K2425+F2425*K2428-E2425*L2425-G2425*L2428</f>
        <v>0</v>
      </c>
      <c r="Q2425" s="40">
        <f t="shared" ref="Q2425" si="7932">(D2425*L2425+E2425*K2425+F2425*L2428+G2425*K2428)</f>
        <v>-9.2100864553314107E-2</v>
      </c>
      <c r="S2425" s="37">
        <v>1</v>
      </c>
      <c r="T2425" s="38">
        <v>0</v>
      </c>
      <c r="U2425" s="39">
        <v>0</v>
      </c>
      <c r="V2425" s="40">
        <f t="shared" ref="V2425" si="7933">-1/($T$8*$B2425)</f>
        <v>-0.18037175792507201</v>
      </c>
      <c r="X2425" s="37">
        <f t="shared" ref="X2425" si="7934">N2425*S2425+P2425*S2428-O2425*T2425-Q2425*T2428</f>
        <v>0.98556403680591109</v>
      </c>
      <c r="Y2425" s="41">
        <f t="shared" ref="Y2425" si="7935">(N2425*T2425+O2425*S2425+P2425*T2428+Q2425*S2428)</f>
        <v>0</v>
      </c>
      <c r="Z2425" s="39">
        <f t="shared" ref="Z2425" si="7936">N2425*U2425+P2425*U2428-O2425*V2425-Q2425*V2428</f>
        <v>0</v>
      </c>
      <c r="AA2425" s="40">
        <f t="shared" ref="AA2425" si="7937">(N2425*V2425+O2425*U2425+P2425*V2428+Q2425*U2428)</f>
        <v>-0.26986878241972667</v>
      </c>
      <c r="AB2425" s="8"/>
      <c r="AC2425" s="37">
        <v>1</v>
      </c>
      <c r="AD2425" s="38">
        <v>0</v>
      </c>
      <c r="AE2425" s="39">
        <v>0</v>
      </c>
      <c r="AF2425" s="40">
        <v>0</v>
      </c>
      <c r="AH2425" s="37">
        <f>X2425*AC2425+Z2425*AC2428-Y2425*AD2425-AA2425*AD2428</f>
        <v>0.95414609980936671</v>
      </c>
      <c r="AI2425" s="41">
        <f>(X2425*AD2425+Y2425*AC2425+Z2425*AD2428+AA2425*AC2428)</f>
        <v>0</v>
      </c>
      <c r="AJ2425" s="39">
        <f>X2425*AE2425+Z2425*AE2428-Y2425*AF2425-AA2425*AF2428</f>
        <v>0</v>
      </c>
      <c r="AK2425" s="40">
        <f>(X2425*AF2425+Y2425*AE2425+Z2425*AF2428+AA2425*AE2428)</f>
        <v>-0.26986878241972667</v>
      </c>
      <c r="AL2425" s="8"/>
      <c r="AM2425" s="43">
        <f t="shared" ref="AM2425" si="7938">20*LOG((2*$AH$8)/(($AH$8*AH2425+AJ2425+$AH$8*AH2428+AJ2428)^2+($AH$8*AI2425+AK2425+$AH$8*AI2428+AK2428)^2)^0.5)</f>
        <v>-3.3562804711579697E-4</v>
      </c>
      <c r="AO2425" s="148">
        <f t="shared" ref="AO2425" si="7939">((AH2425^2+AI2425^2)/(AH2428^2+AI2428^2))^0.5</f>
        <v>3.5355931782489955</v>
      </c>
      <c r="AP2425" s="4"/>
      <c r="AQ2425" s="44"/>
      <c r="AR2425" s="44"/>
      <c r="AS2425" s="44"/>
      <c r="AT2425" s="44"/>
    </row>
    <row r="2426" spans="2:46" ht="18.649999999999999" customHeight="1" thickBot="1">
      <c r="D2426" s="45"/>
      <c r="G2426" s="46"/>
      <c r="I2426" s="45"/>
      <c r="L2426" s="46"/>
      <c r="N2426" s="45"/>
      <c r="Q2426" s="46"/>
      <c r="S2426" s="45"/>
      <c r="V2426" s="46"/>
      <c r="X2426" s="45"/>
      <c r="AA2426" s="46"/>
      <c r="AC2426" s="45"/>
      <c r="AF2426" s="46"/>
      <c r="AH2426" s="45"/>
      <c r="AK2426" s="46"/>
      <c r="AO2426" s="149"/>
      <c r="AP2426" s="149"/>
      <c r="AQ2426" s="44"/>
      <c r="AR2426" s="44"/>
      <c r="AS2426" s="44"/>
      <c r="AT2426" s="44"/>
    </row>
    <row r="2427" spans="2:46" ht="18.649999999999999" customHeight="1" thickBot="1">
      <c r="D2427" s="227" t="s">
        <v>70</v>
      </c>
      <c r="E2427" s="228"/>
      <c r="F2427" s="229" t="s">
        <v>71</v>
      </c>
      <c r="G2427" s="230"/>
      <c r="H2427" s="203"/>
      <c r="I2427" s="231" t="s">
        <v>15</v>
      </c>
      <c r="J2427" s="232"/>
      <c r="K2427" s="233" t="s">
        <v>16</v>
      </c>
      <c r="L2427" s="234"/>
      <c r="M2427" s="30"/>
      <c r="N2427" s="231" t="s">
        <v>72</v>
      </c>
      <c r="O2427" s="232"/>
      <c r="P2427" s="233" t="s">
        <v>73</v>
      </c>
      <c r="Q2427" s="234"/>
      <c r="R2427" s="30"/>
      <c r="S2427" s="227" t="s">
        <v>74</v>
      </c>
      <c r="T2427" s="228"/>
      <c r="U2427" s="229" t="s">
        <v>75</v>
      </c>
      <c r="V2427" s="230"/>
      <c r="W2427" s="8"/>
      <c r="X2427" s="231" t="s">
        <v>76</v>
      </c>
      <c r="Y2427" s="232"/>
      <c r="Z2427" s="233" t="s">
        <v>77</v>
      </c>
      <c r="AA2427" s="234"/>
      <c r="AB2427" s="8"/>
      <c r="AC2427" s="231" t="s">
        <v>78</v>
      </c>
      <c r="AD2427" s="232"/>
      <c r="AE2427" s="233" t="s">
        <v>17</v>
      </c>
      <c r="AF2427" s="234"/>
      <c r="AG2427" s="8"/>
      <c r="AH2427" s="231" t="s">
        <v>79</v>
      </c>
      <c r="AI2427" s="232"/>
      <c r="AJ2427" s="233" t="s">
        <v>80</v>
      </c>
      <c r="AK2427" s="234"/>
      <c r="AL2427" s="8"/>
      <c r="AM2427" s="52" t="s">
        <v>84</v>
      </c>
      <c r="AO2427" s="150" t="s">
        <v>85</v>
      </c>
      <c r="AP2427" s="149"/>
      <c r="AQ2427" s="44"/>
      <c r="AR2427" s="44"/>
      <c r="AS2427" s="44"/>
      <c r="AT2427" s="44"/>
    </row>
    <row r="2428" spans="2:46" ht="18.649999999999999" customHeight="1" thickTop="1" thickBot="1">
      <c r="D2428" s="37">
        <v>0</v>
      </c>
      <c r="E2428" s="41">
        <v>0</v>
      </c>
      <c r="F2428" s="39">
        <v>1</v>
      </c>
      <c r="G2428" s="40">
        <v>0</v>
      </c>
      <c r="I2428" s="37">
        <v>0</v>
      </c>
      <c r="J2428" s="41">
        <f t="shared" ref="J2428" si="7940">IF(0=(1-$J$8*$K$8*$B2425^2),10^14,$B2425*$K$8/(1-$J$8*$K$8*$B2425^2))</f>
        <v>-0.15674080003594792</v>
      </c>
      <c r="K2428" s="39">
        <v>1</v>
      </c>
      <c r="L2428" s="40">
        <v>0</v>
      </c>
      <c r="N2428" s="37">
        <f t="shared" ref="N2428" si="7941">D2428*I2425+F2428*I2428-E2428*J2425-G2428*J2428</f>
        <v>0</v>
      </c>
      <c r="O2428" s="41">
        <f t="shared" ref="O2428" si="7942">(D2428*J2425+E2428*I2425+F2428*J2428+G2428*I2428)</f>
        <v>-0.15674080003594792</v>
      </c>
      <c r="P2428" s="39">
        <f t="shared" ref="P2428" si="7943">D2428*K2425+F2428*K2428-E2428*L2425-G2428*L2428</f>
        <v>1</v>
      </c>
      <c r="Q2428" s="40">
        <f t="shared" ref="Q2428" si="7944">(D2428*L2425+E2428*K2425+F2428*L2428+G2428*K2428)</f>
        <v>0</v>
      </c>
      <c r="S2428" s="37">
        <v>0</v>
      </c>
      <c r="T2428" s="41">
        <v>0</v>
      </c>
      <c r="U2428" s="39">
        <v>1</v>
      </c>
      <c r="V2428" s="40">
        <v>0</v>
      </c>
      <c r="X2428" s="37">
        <f t="shared" ref="X2428" si="7945">N2428*S2425+P2428*S2428-O2428*T2425-Q2428*T2428</f>
        <v>0</v>
      </c>
      <c r="Y2428" s="41">
        <f t="shared" ref="Y2428" si="7946">(N2428*T2425+O2428*S2425+P2428*T2428+Q2428*S2428)</f>
        <v>-0.15674080003594792</v>
      </c>
      <c r="Z2428" s="39">
        <f t="shared" ref="Z2428" si="7947">N2428*U2425+P2428*U2428-O2428*V2425-Q2428*V2428</f>
        <v>0.97172838635893388</v>
      </c>
      <c r="AA2428" s="40">
        <f t="shared" ref="AA2428" si="7948">(N2428*V2425+O2428*U2425+P2428*V2428+Q2428*U2428)</f>
        <v>0</v>
      </c>
      <c r="AB2428" s="8"/>
      <c r="AC2428" s="37">
        <v>0</v>
      </c>
      <c r="AD2428" s="40">
        <f>-1/($AD$8*$B2425)</f>
        <v>-0.11641930835734869</v>
      </c>
      <c r="AE2428" s="39">
        <v>1</v>
      </c>
      <c r="AF2428" s="40">
        <v>0</v>
      </c>
      <c r="AH2428" s="37">
        <f>X2428*AC2425+Z2428*AC2428-Y2428*AD2425-AA2428*AD2428</f>
        <v>0</v>
      </c>
      <c r="AI2428" s="41">
        <f>(X2428*AD2425+Y2428*AC2425+Z2428*AD2428+AA2428*AC2428)</f>
        <v>-0.26986874668705751</v>
      </c>
      <c r="AJ2428" s="39">
        <f>X2428*AE2425+Z2428*AE2428-Y2428*AF2425-AA2428*AF2428</f>
        <v>0.97172838635893388</v>
      </c>
      <c r="AK2428" s="40">
        <f>(X2428*AF2425+Y2428*AE2425+Z2428*AF2428+AA2428*AE2428)</f>
        <v>0</v>
      </c>
      <c r="AL2428" s="8"/>
      <c r="AM2428" s="54">
        <f t="shared" ref="AM2428" si="7949">(180/PI())*ATAN(-1*(($AH2416*AI2425+AK2425+$AH$8*AI2428+AK2428)/($AH$8*AH2425+AJ2425+$AH$8*AH2428+AJ2428)))</f>
        <v>15.655837246025126</v>
      </c>
      <c r="AO2428" s="151">
        <f t="shared" ref="AO2428" si="7950">20*LOG(((($AH$8*AH2425+AJ2425-$AH$8*AH2428-AJ2428)^2+($AH$8*AI2425+AK2425-$AH$8*AI2428-AK2428)^2)/(($AH$8*AH2425+AJ2425+$AH$8*AH2428+AJ2428)^2+($AH$8*AI2425+AK2425+$AH$8*AI2428+AK2428)^2))^0.5)</f>
        <v>-41.1194284663883</v>
      </c>
      <c r="AP2428" s="149"/>
      <c r="AQ2428" s="44"/>
      <c r="AR2428" s="44"/>
      <c r="AS2428" s="44"/>
      <c r="AT2428" s="44"/>
    </row>
    <row r="2429" spans="2:46" ht="18.649999999999999" customHeight="1">
      <c r="AO2429" s="48"/>
    </row>
    <row r="2430" spans="2:46" ht="18.649999999999999" customHeight="1" thickBot="1">
      <c r="E2430" s="29" t="s">
        <v>9</v>
      </c>
      <c r="J2430" s="29" t="s">
        <v>10</v>
      </c>
      <c r="O2430" s="29" t="s">
        <v>11</v>
      </c>
      <c r="T2430" s="29" t="s">
        <v>12</v>
      </c>
      <c r="Y2430" s="29" t="s">
        <v>13</v>
      </c>
      <c r="AD2430" s="29" t="s">
        <v>12</v>
      </c>
      <c r="AI2430" s="29" t="s">
        <v>81</v>
      </c>
    </row>
    <row r="2431" spans="2:46" ht="18.649999999999999" customHeight="1" thickBot="1">
      <c r="B2431" s="28"/>
      <c r="D2431" s="227" t="s">
        <v>70</v>
      </c>
      <c r="E2431" s="228"/>
      <c r="F2431" s="229" t="s">
        <v>71</v>
      </c>
      <c r="G2431" s="230"/>
      <c r="H2431" s="203"/>
      <c r="I2431" s="231" t="s">
        <v>15</v>
      </c>
      <c r="J2431" s="232"/>
      <c r="K2431" s="233" t="s">
        <v>16</v>
      </c>
      <c r="L2431" s="234"/>
      <c r="M2431" s="30"/>
      <c r="N2431" s="231" t="s">
        <v>72</v>
      </c>
      <c r="O2431" s="232"/>
      <c r="P2431" s="233" t="s">
        <v>73</v>
      </c>
      <c r="Q2431" s="234"/>
      <c r="R2431" s="30"/>
      <c r="S2431" s="227" t="s">
        <v>74</v>
      </c>
      <c r="T2431" s="228"/>
      <c r="U2431" s="229" t="s">
        <v>75</v>
      </c>
      <c r="V2431" s="230"/>
      <c r="W2431" s="8"/>
      <c r="X2431" s="231" t="s">
        <v>76</v>
      </c>
      <c r="Y2431" s="232"/>
      <c r="Z2431" s="233" t="s">
        <v>77</v>
      </c>
      <c r="AA2431" s="234"/>
      <c r="AB2431" s="8"/>
      <c r="AC2431" s="231" t="s">
        <v>78</v>
      </c>
      <c r="AD2431" s="232"/>
      <c r="AE2431" s="233" t="s">
        <v>17</v>
      </c>
      <c r="AF2431" s="234"/>
      <c r="AG2431" s="8"/>
      <c r="AH2431" s="231" t="s">
        <v>79</v>
      </c>
      <c r="AI2431" s="232"/>
      <c r="AJ2431" s="233" t="s">
        <v>80</v>
      </c>
      <c r="AK2431" s="234"/>
      <c r="AL2431" s="8"/>
      <c r="AM2431" s="35" t="s">
        <v>82</v>
      </c>
      <c r="AO2431" s="147" t="s">
        <v>83</v>
      </c>
      <c r="AP2431" s="4"/>
      <c r="AQ2431" s="44"/>
      <c r="AR2431" s="44"/>
      <c r="AS2431" s="44"/>
      <c r="AT2431" s="44"/>
    </row>
    <row r="2432" spans="2:46" ht="18.649999999999999" customHeight="1" thickTop="1" thickBot="1">
      <c r="B2432" s="55">
        <v>6.96</v>
      </c>
      <c r="D2432" s="37">
        <v>1</v>
      </c>
      <c r="E2432" s="38">
        <v>0</v>
      </c>
      <c r="F2432" s="39">
        <v>0</v>
      </c>
      <c r="G2432" s="40">
        <f t="shared" ref="G2432" si="7951">-1/($E$8*$B2432)</f>
        <v>-9.1836206896551711E-2</v>
      </c>
      <c r="I2432" s="37">
        <v>1</v>
      </c>
      <c r="J2432" s="41">
        <v>0</v>
      </c>
      <c r="K2432" s="39">
        <v>0</v>
      </c>
      <c r="L2432" s="40">
        <v>0</v>
      </c>
      <c r="N2432" s="37">
        <f t="shared" ref="N2432" si="7952">D2432*I2432+F2432*I2435-E2432*J2432-G2432*J2435</f>
        <v>0.98564724577969209</v>
      </c>
      <c r="O2432" s="41">
        <f t="shared" ref="O2432" si="7953">(D2432*J2432+E2432*I2432+F2432*J2435+G2432*I2435)</f>
        <v>0</v>
      </c>
      <c r="P2432" s="39">
        <f t="shared" ref="P2432" si="7954">D2432*K2432+F2432*K2435-E2432*L2432-G2432*L2435</f>
        <v>0</v>
      </c>
      <c r="Q2432" s="40">
        <f t="shared" ref="Q2432" si="7955">(D2432*L2432+E2432*K2432+F2432*L2435+G2432*K2435)</f>
        <v>-9.1836206896551711E-2</v>
      </c>
      <c r="S2432" s="37">
        <v>1</v>
      </c>
      <c r="T2432" s="38">
        <v>0</v>
      </c>
      <c r="U2432" s="39">
        <v>0</v>
      </c>
      <c r="V2432" s="40">
        <f t="shared" ref="V2432" si="7956">-1/($T$8*$B2432)</f>
        <v>-0.17985344827586203</v>
      </c>
      <c r="X2432" s="37">
        <f t="shared" ref="X2432" si="7957">N2432*S2432+P2432*S2435-O2432*T2432-Q2432*T2435</f>
        <v>0.98564724577969209</v>
      </c>
      <c r="Y2432" s="41">
        <f t="shared" ref="Y2432" si="7958">(N2432*T2432+O2432*S2432+P2432*T2435+Q2432*S2435)</f>
        <v>0</v>
      </c>
      <c r="Z2432" s="39">
        <f t="shared" ref="Z2432" si="7959">N2432*U2432+P2432*U2435-O2432*V2432-Q2432*V2435</f>
        <v>0</v>
      </c>
      <c r="AA2432" s="40">
        <f t="shared" ref="AA2432" si="7960">(N2432*V2432+O2432*U2432+P2432*V2435+Q2432*U2435)</f>
        <v>-0.26910826283363543</v>
      </c>
      <c r="AB2432" s="8"/>
      <c r="AC2432" s="37">
        <v>1</v>
      </c>
      <c r="AD2432" s="38">
        <v>0</v>
      </c>
      <c r="AE2432" s="39">
        <v>0</v>
      </c>
      <c r="AF2432" s="40">
        <v>0</v>
      </c>
      <c r="AH2432" s="37">
        <f>X2432*AC2432+Z2432*AC2435-Y2432*AD2432-AA2432*AD2435</f>
        <v>0.95440787495261803</v>
      </c>
      <c r="AI2432" s="41">
        <f>(X2432*AD2432+Y2432*AC2432+Z2432*AD2435+AA2432*AC2435)</f>
        <v>0</v>
      </c>
      <c r="AJ2432" s="39">
        <f>X2432*AE2432+Z2432*AE2435-Y2432*AF2432-AA2432*AF2435</f>
        <v>0</v>
      </c>
      <c r="AK2432" s="40">
        <f>(X2432*AF2432+Y2432*AE2432+Z2432*AF2435+AA2432*AE2435)</f>
        <v>-0.26910826283363543</v>
      </c>
      <c r="AL2432" s="8"/>
      <c r="AM2432" s="43">
        <f t="shared" ref="AM2432" si="7961">20*LOG((2*$AH$8)/(($AH$8*AH2432+AJ2432+$AH$8*AH2435+AJ2435)^2+($AH$8*AI2432+AK2432+$AH$8*AI2435+AK2435)^2)^0.5)</f>
        <v>-3.3186614424130206E-4</v>
      </c>
      <c r="AO2432" s="148">
        <f t="shared" ref="AO2432" si="7962">((AH2432^2+AI2432^2)/(AH2435^2+AI2435^2))^0.5</f>
        <v>3.5465577702387101</v>
      </c>
      <c r="AP2432" s="4"/>
      <c r="AQ2432" s="44"/>
      <c r="AR2432" s="44"/>
      <c r="AS2432" s="44"/>
      <c r="AT2432" s="44"/>
    </row>
    <row r="2433" spans="2:46" ht="18.649999999999999" customHeight="1" thickBot="1">
      <c r="D2433" s="45"/>
      <c r="G2433" s="46"/>
      <c r="I2433" s="45"/>
      <c r="L2433" s="46"/>
      <c r="N2433" s="45"/>
      <c r="Q2433" s="46"/>
      <c r="S2433" s="45"/>
      <c r="V2433" s="46"/>
      <c r="X2433" s="45"/>
      <c r="AA2433" s="46"/>
      <c r="AC2433" s="45"/>
      <c r="AF2433" s="46"/>
      <c r="AH2433" s="45"/>
      <c r="AK2433" s="46"/>
      <c r="AO2433" s="149"/>
      <c r="AP2433" s="149"/>
      <c r="AQ2433" s="44"/>
      <c r="AR2433" s="44"/>
      <c r="AS2433" s="44"/>
      <c r="AT2433" s="44"/>
    </row>
    <row r="2434" spans="2:46" ht="18.649999999999999" customHeight="1" thickBot="1">
      <c r="D2434" s="227" t="s">
        <v>70</v>
      </c>
      <c r="E2434" s="228"/>
      <c r="F2434" s="229" t="s">
        <v>71</v>
      </c>
      <c r="G2434" s="230"/>
      <c r="H2434" s="203"/>
      <c r="I2434" s="231" t="s">
        <v>15</v>
      </c>
      <c r="J2434" s="232"/>
      <c r="K2434" s="233" t="s">
        <v>16</v>
      </c>
      <c r="L2434" s="234"/>
      <c r="M2434" s="30"/>
      <c r="N2434" s="231" t="s">
        <v>72</v>
      </c>
      <c r="O2434" s="232"/>
      <c r="P2434" s="233" t="s">
        <v>73</v>
      </c>
      <c r="Q2434" s="234"/>
      <c r="R2434" s="30"/>
      <c r="S2434" s="227" t="s">
        <v>74</v>
      </c>
      <c r="T2434" s="228"/>
      <c r="U2434" s="229" t="s">
        <v>75</v>
      </c>
      <c r="V2434" s="230"/>
      <c r="W2434" s="8"/>
      <c r="X2434" s="231" t="s">
        <v>76</v>
      </c>
      <c r="Y2434" s="232"/>
      <c r="Z2434" s="233" t="s">
        <v>77</v>
      </c>
      <c r="AA2434" s="234"/>
      <c r="AB2434" s="8"/>
      <c r="AC2434" s="231" t="s">
        <v>78</v>
      </c>
      <c r="AD2434" s="232"/>
      <c r="AE2434" s="233" t="s">
        <v>17</v>
      </c>
      <c r="AF2434" s="234"/>
      <c r="AG2434" s="8"/>
      <c r="AH2434" s="231" t="s">
        <v>79</v>
      </c>
      <c r="AI2434" s="232"/>
      <c r="AJ2434" s="233" t="s">
        <v>80</v>
      </c>
      <c r="AK2434" s="234"/>
      <c r="AL2434" s="8"/>
      <c r="AM2434" s="52" t="s">
        <v>84</v>
      </c>
      <c r="AO2434" s="150" t="s">
        <v>85</v>
      </c>
      <c r="AP2434" s="149"/>
      <c r="AQ2434" s="44"/>
      <c r="AR2434" s="44"/>
      <c r="AS2434" s="44"/>
      <c r="AT2434" s="44"/>
    </row>
    <row r="2435" spans="2:46" ht="18.649999999999999" customHeight="1" thickTop="1" thickBot="1">
      <c r="D2435" s="37">
        <v>0</v>
      </c>
      <c r="E2435" s="41">
        <v>0</v>
      </c>
      <c r="F2435" s="39">
        <v>1</v>
      </c>
      <c r="G2435" s="40">
        <v>0</v>
      </c>
      <c r="I2435" s="37">
        <v>0</v>
      </c>
      <c r="J2435" s="41">
        <f t="shared" ref="J2435" si="7963">IF(0=(1-$J$8*$K$8*$B2432^2),10^14,$B2432*$K$8/(1-$J$8*$K$8*$B2432^2))</f>
        <v>-0.15628644415241877</v>
      </c>
      <c r="K2435" s="39">
        <v>1</v>
      </c>
      <c r="L2435" s="40">
        <v>0</v>
      </c>
      <c r="N2435" s="37">
        <f t="shared" ref="N2435" si="7964">D2435*I2432+F2435*I2435-E2435*J2432-G2435*J2435</f>
        <v>0</v>
      </c>
      <c r="O2435" s="41">
        <f t="shared" ref="O2435" si="7965">(D2435*J2432+E2435*I2432+F2435*J2435+G2435*I2435)</f>
        <v>-0.15628644415241877</v>
      </c>
      <c r="P2435" s="39">
        <f t="shared" ref="P2435" si="7966">D2435*K2432+F2435*K2435-E2435*L2432-G2435*L2435</f>
        <v>1</v>
      </c>
      <c r="Q2435" s="40">
        <f t="shared" ref="Q2435" si="7967">(D2435*L2432+E2435*K2432+F2435*L2435+G2435*K2435)</f>
        <v>0</v>
      </c>
      <c r="S2435" s="37">
        <v>0</v>
      </c>
      <c r="T2435" s="41">
        <v>0</v>
      </c>
      <c r="U2435" s="39">
        <v>1</v>
      </c>
      <c r="V2435" s="40">
        <v>0</v>
      </c>
      <c r="X2435" s="37">
        <f t="shared" ref="X2435" si="7968">N2435*S2432+P2435*S2435-O2435*T2432-Q2435*T2435</f>
        <v>0</v>
      </c>
      <c r="Y2435" s="41">
        <f t="shared" ref="Y2435" si="7969">(N2435*T2432+O2435*S2432+P2435*T2435+Q2435*S2435)</f>
        <v>-0.15628644415241877</v>
      </c>
      <c r="Z2435" s="39">
        <f t="shared" ref="Z2435" si="7970">N2435*U2432+P2435*U2435-O2435*V2432-Q2435*V2435</f>
        <v>0.97189134410041456</v>
      </c>
      <c r="AA2435" s="40">
        <f t="shared" ref="AA2435" si="7971">(N2435*V2432+O2435*U2432+P2435*V2435+Q2435*U2435)</f>
        <v>0</v>
      </c>
      <c r="AB2435" s="8"/>
      <c r="AC2435" s="37">
        <v>0</v>
      </c>
      <c r="AD2435" s="40">
        <f>-1/($AD$8*$B2432)</f>
        <v>-0.11608477011494252</v>
      </c>
      <c r="AE2435" s="39">
        <v>1</v>
      </c>
      <c r="AF2435" s="40">
        <v>0</v>
      </c>
      <c r="AH2435" s="37">
        <f>X2435*AC2432+Z2435*AC2435-Y2435*AD2432-AA2435*AD2435</f>
        <v>0</v>
      </c>
      <c r="AI2435" s="41">
        <f>(X2435*AD2432+Y2435*AC2432+Z2435*AD2435+AA2435*AC2435)</f>
        <v>-0.26910822740901785</v>
      </c>
      <c r="AJ2435" s="39">
        <f>X2435*AE2432+Z2435*AE2435-Y2435*AF2432-AA2435*AF2435</f>
        <v>0.97189134410041456</v>
      </c>
      <c r="AK2435" s="40">
        <f>(X2435*AF2432+Y2435*AE2432+Z2435*AF2435+AA2435*AE2435)</f>
        <v>0</v>
      </c>
      <c r="AL2435" s="8"/>
      <c r="AM2435" s="54">
        <f t="shared" ref="AM2435" si="7972">(180/PI())*ATAN(-1*(($AH2423*AI2432+AK2432+$AH$8*AI2435+AK2435)/($AH$8*AH2432+AJ2432+$AH$8*AH2435+AJ2435)))</f>
        <v>15.610597475046804</v>
      </c>
      <c r="AO2435" s="151">
        <f t="shared" ref="AO2435" si="7973">20*LOG(((($AH$8*AH2432+AJ2432-$AH$8*AH2435-AJ2435)^2+($AH$8*AI2432+AK2432-$AH$8*AI2435-AK2435)^2)/(($AH$8*AH2432+AJ2432+$AH$8*AH2435+AJ2435)^2+($AH$8*AI2432+AK2432+$AH$8*AI2435+AK2435)^2))^0.5)</f>
        <v>-41.168379549526726</v>
      </c>
      <c r="AP2435" s="149"/>
      <c r="AQ2435" s="44"/>
      <c r="AR2435" s="44"/>
      <c r="AS2435" s="44"/>
      <c r="AT2435" s="44"/>
    </row>
    <row r="2436" spans="2:46" ht="18.649999999999999" customHeight="1">
      <c r="AO2436" s="48"/>
    </row>
    <row r="2437" spans="2:46" ht="18.649999999999999" customHeight="1" thickBot="1">
      <c r="E2437" s="29" t="s">
        <v>9</v>
      </c>
      <c r="J2437" s="29" t="s">
        <v>10</v>
      </c>
      <c r="O2437" s="29" t="s">
        <v>11</v>
      </c>
      <c r="T2437" s="29" t="s">
        <v>12</v>
      </c>
      <c r="Y2437" s="29" t="s">
        <v>13</v>
      </c>
      <c r="AD2437" s="29" t="s">
        <v>12</v>
      </c>
      <c r="AI2437" s="29" t="s">
        <v>81</v>
      </c>
    </row>
    <row r="2438" spans="2:46" ht="18.649999999999999" customHeight="1" thickBot="1">
      <c r="B2438" s="28"/>
      <c r="D2438" s="227" t="s">
        <v>70</v>
      </c>
      <c r="E2438" s="228"/>
      <c r="F2438" s="229" t="s">
        <v>71</v>
      </c>
      <c r="G2438" s="230"/>
      <c r="H2438" s="203"/>
      <c r="I2438" s="231" t="s">
        <v>15</v>
      </c>
      <c r="J2438" s="232"/>
      <c r="K2438" s="233" t="s">
        <v>16</v>
      </c>
      <c r="L2438" s="234"/>
      <c r="M2438" s="30"/>
      <c r="N2438" s="231" t="s">
        <v>72</v>
      </c>
      <c r="O2438" s="232"/>
      <c r="P2438" s="233" t="s">
        <v>73</v>
      </c>
      <c r="Q2438" s="234"/>
      <c r="R2438" s="30"/>
      <c r="S2438" s="227" t="s">
        <v>74</v>
      </c>
      <c r="T2438" s="228"/>
      <c r="U2438" s="229" t="s">
        <v>75</v>
      </c>
      <c r="V2438" s="230"/>
      <c r="W2438" s="8"/>
      <c r="X2438" s="231" t="s">
        <v>76</v>
      </c>
      <c r="Y2438" s="232"/>
      <c r="Z2438" s="233" t="s">
        <v>77</v>
      </c>
      <c r="AA2438" s="234"/>
      <c r="AB2438" s="8"/>
      <c r="AC2438" s="231" t="s">
        <v>78</v>
      </c>
      <c r="AD2438" s="232"/>
      <c r="AE2438" s="233" t="s">
        <v>17</v>
      </c>
      <c r="AF2438" s="234"/>
      <c r="AG2438" s="8"/>
      <c r="AH2438" s="231" t="s">
        <v>79</v>
      </c>
      <c r="AI2438" s="232"/>
      <c r="AJ2438" s="233" t="s">
        <v>80</v>
      </c>
      <c r="AK2438" s="234"/>
      <c r="AL2438" s="8"/>
      <c r="AM2438" s="35" t="s">
        <v>82</v>
      </c>
      <c r="AO2438" s="147" t="s">
        <v>83</v>
      </c>
      <c r="AP2438" s="4"/>
      <c r="AQ2438" s="44"/>
      <c r="AR2438" s="44"/>
      <c r="AS2438" s="44"/>
      <c r="AT2438" s="44"/>
    </row>
    <row r="2439" spans="2:46" ht="18.649999999999999" customHeight="1" thickTop="1" thickBot="1">
      <c r="B2439" s="55">
        <v>6.98</v>
      </c>
      <c r="D2439" s="37">
        <v>1</v>
      </c>
      <c r="E2439" s="38">
        <v>0</v>
      </c>
      <c r="F2439" s="39">
        <v>0</v>
      </c>
      <c r="G2439" s="40">
        <f t="shared" ref="G2439" si="7974">-1/($E$8*$B2439)</f>
        <v>-9.1573065902578785E-2</v>
      </c>
      <c r="I2439" s="37">
        <v>1</v>
      </c>
      <c r="J2439" s="41">
        <v>0</v>
      </c>
      <c r="K2439" s="39">
        <v>0</v>
      </c>
      <c r="L2439" s="40">
        <v>0</v>
      </c>
      <c r="N2439" s="37">
        <f t="shared" ref="N2439" si="7975">D2439*I2439+F2439*I2442-E2439*J2439-G2439*J2442</f>
        <v>0.98572973636210548</v>
      </c>
      <c r="O2439" s="41">
        <f t="shared" ref="O2439" si="7976">(D2439*J2439+E2439*I2439+F2439*J2442+G2439*I2442)</f>
        <v>0</v>
      </c>
      <c r="P2439" s="39">
        <f t="shared" ref="P2439" si="7977">D2439*K2439+F2439*K2442-E2439*L2439-G2439*L2442</f>
        <v>0</v>
      </c>
      <c r="Q2439" s="40">
        <f t="shared" ref="Q2439" si="7978">(D2439*L2439+E2439*K2439+F2439*L2442+G2439*K2442)</f>
        <v>-9.1573065902578785E-2</v>
      </c>
      <c r="S2439" s="37">
        <v>1</v>
      </c>
      <c r="T2439" s="38">
        <v>0</v>
      </c>
      <c r="U2439" s="39">
        <v>0</v>
      </c>
      <c r="V2439" s="40">
        <f t="shared" ref="V2439" si="7979">-1/($T$8*$B2439)</f>
        <v>-0.17933810888252144</v>
      </c>
      <c r="X2439" s="37">
        <f t="shared" ref="X2439" si="7980">N2439*S2439+P2439*S2442-O2439*T2439-Q2439*T2442</f>
        <v>0.98572973636210548</v>
      </c>
      <c r="Y2439" s="41">
        <f t="shared" ref="Y2439" si="7981">(N2439*T2439+O2439*S2439+P2439*T2442+Q2439*S2442)</f>
        <v>0</v>
      </c>
      <c r="Z2439" s="39">
        <f t="shared" ref="Z2439" si="7982">N2439*U2439+P2439*U2442-O2439*V2439-Q2439*V2442</f>
        <v>0</v>
      </c>
      <c r="AA2439" s="40">
        <f t="shared" ref="AA2439" si="7983">(N2439*V2439+O2439*U2439+P2439*V2442+Q2439*U2442)</f>
        <v>-0.26835197269102523</v>
      </c>
      <c r="AB2439" s="8"/>
      <c r="AC2439" s="37">
        <v>1</v>
      </c>
      <c r="AD2439" s="38">
        <v>0</v>
      </c>
      <c r="AE2439" s="39">
        <v>0</v>
      </c>
      <c r="AF2439" s="40">
        <v>0</v>
      </c>
      <c r="AH2439" s="37">
        <f>X2439*AC2439+Z2439*AC2442-Y2439*AD2439-AA2439*AD2442</f>
        <v>0.95466741883549888</v>
      </c>
      <c r="AI2439" s="41">
        <f>(X2439*AD2439+Y2439*AC2439+Z2439*AD2442+AA2439*AC2442)</f>
        <v>0</v>
      </c>
      <c r="AJ2439" s="39">
        <f>X2439*AE2439+Z2439*AE2442-Y2439*AF2439-AA2439*AF2442</f>
        <v>0</v>
      </c>
      <c r="AK2439" s="40">
        <f>(X2439*AF2439+Y2439*AE2439+Z2439*AF2442+AA2439*AE2442)</f>
        <v>-0.26835197269102523</v>
      </c>
      <c r="AL2439" s="8"/>
      <c r="AM2439" s="43">
        <f t="shared" ref="AM2439" si="7984">20*LOG((2*$AH$8)/(($AH$8*AH2439+AJ2439+$AH$8*AH2442+AJ2442)^2+($AH$8*AI2439+AK2439+$AH$8*AI2442+AK2442)^2)^0.5)</f>
        <v>-3.2815655856967507E-4</v>
      </c>
      <c r="AO2439" s="148">
        <f t="shared" ref="AO2439" si="7985">((AH2439^2+AI2439^2)/(AH2442^2+AI2442^2))^0.5</f>
        <v>3.5575201262825948</v>
      </c>
      <c r="AP2439" s="4"/>
      <c r="AQ2439" s="44"/>
      <c r="AR2439" s="44"/>
      <c r="AS2439" s="44"/>
      <c r="AT2439" s="44"/>
    </row>
    <row r="2440" spans="2:46" ht="18.649999999999999" customHeight="1" thickBot="1">
      <c r="D2440" s="45"/>
      <c r="G2440" s="46"/>
      <c r="I2440" s="45"/>
      <c r="L2440" s="46"/>
      <c r="N2440" s="45"/>
      <c r="Q2440" s="46"/>
      <c r="S2440" s="45"/>
      <c r="V2440" s="46"/>
      <c r="X2440" s="45"/>
      <c r="AA2440" s="46"/>
      <c r="AC2440" s="45"/>
      <c r="AF2440" s="46"/>
      <c r="AH2440" s="45"/>
      <c r="AK2440" s="46"/>
      <c r="AO2440" s="149"/>
      <c r="AP2440" s="149"/>
      <c r="AQ2440" s="44"/>
      <c r="AR2440" s="44"/>
      <c r="AS2440" s="44"/>
      <c r="AT2440" s="44"/>
    </row>
    <row r="2441" spans="2:46" ht="18.649999999999999" customHeight="1" thickBot="1">
      <c r="D2441" s="227" t="s">
        <v>70</v>
      </c>
      <c r="E2441" s="228"/>
      <c r="F2441" s="229" t="s">
        <v>71</v>
      </c>
      <c r="G2441" s="230"/>
      <c r="H2441" s="203"/>
      <c r="I2441" s="231" t="s">
        <v>15</v>
      </c>
      <c r="J2441" s="232"/>
      <c r="K2441" s="233" t="s">
        <v>16</v>
      </c>
      <c r="L2441" s="234"/>
      <c r="M2441" s="30"/>
      <c r="N2441" s="231" t="s">
        <v>72</v>
      </c>
      <c r="O2441" s="232"/>
      <c r="P2441" s="233" t="s">
        <v>73</v>
      </c>
      <c r="Q2441" s="234"/>
      <c r="R2441" s="30"/>
      <c r="S2441" s="227" t="s">
        <v>74</v>
      </c>
      <c r="T2441" s="228"/>
      <c r="U2441" s="229" t="s">
        <v>75</v>
      </c>
      <c r="V2441" s="230"/>
      <c r="W2441" s="8"/>
      <c r="X2441" s="231" t="s">
        <v>76</v>
      </c>
      <c r="Y2441" s="232"/>
      <c r="Z2441" s="233" t="s">
        <v>77</v>
      </c>
      <c r="AA2441" s="234"/>
      <c r="AB2441" s="8"/>
      <c r="AC2441" s="231" t="s">
        <v>78</v>
      </c>
      <c r="AD2441" s="232"/>
      <c r="AE2441" s="233" t="s">
        <v>17</v>
      </c>
      <c r="AF2441" s="234"/>
      <c r="AG2441" s="8"/>
      <c r="AH2441" s="231" t="s">
        <v>79</v>
      </c>
      <c r="AI2441" s="232"/>
      <c r="AJ2441" s="233" t="s">
        <v>80</v>
      </c>
      <c r="AK2441" s="234"/>
      <c r="AL2441" s="8"/>
      <c r="AM2441" s="52" t="s">
        <v>84</v>
      </c>
      <c r="AO2441" s="150" t="s">
        <v>85</v>
      </c>
      <c r="AP2441" s="149"/>
      <c r="AQ2441" s="44"/>
      <c r="AR2441" s="44"/>
      <c r="AS2441" s="44"/>
      <c r="AT2441" s="44"/>
    </row>
    <row r="2442" spans="2:46" ht="18.649999999999999" customHeight="1" thickTop="1" thickBot="1">
      <c r="D2442" s="37">
        <v>0</v>
      </c>
      <c r="E2442" s="41">
        <v>0</v>
      </c>
      <c r="F2442" s="39">
        <v>1</v>
      </c>
      <c r="G2442" s="40">
        <v>0</v>
      </c>
      <c r="I2442" s="37">
        <v>0</v>
      </c>
      <c r="J2442" s="41">
        <f t="shared" ref="J2442" si="7986">IF(0=(1-$J$8*$K$8*$B2439^2),10^14,$B2439*$K$8/(1-$J$8*$K$8*$B2439^2))</f>
        <v>-0.15583472604353038</v>
      </c>
      <c r="K2442" s="39">
        <v>1</v>
      </c>
      <c r="L2442" s="40">
        <v>0</v>
      </c>
      <c r="N2442" s="37">
        <f t="shared" ref="N2442" si="7987">D2442*I2439+F2442*I2442-E2442*J2439-G2442*J2442</f>
        <v>0</v>
      </c>
      <c r="O2442" s="41">
        <f t="shared" ref="O2442" si="7988">(D2442*J2439+E2442*I2439+F2442*J2442+G2442*I2442)</f>
        <v>-0.15583472604353038</v>
      </c>
      <c r="P2442" s="39">
        <f t="shared" ref="P2442" si="7989">D2442*K2439+F2442*K2442-E2442*L2439-G2442*L2442</f>
        <v>1</v>
      </c>
      <c r="Q2442" s="40">
        <f t="shared" ref="Q2442" si="7990">(D2442*L2439+E2442*K2439+F2442*L2442+G2442*K2442)</f>
        <v>0</v>
      </c>
      <c r="S2442" s="37">
        <v>0</v>
      </c>
      <c r="T2442" s="41">
        <v>0</v>
      </c>
      <c r="U2442" s="39">
        <v>1</v>
      </c>
      <c r="V2442" s="40">
        <v>0</v>
      </c>
      <c r="X2442" s="37">
        <f t="shared" ref="X2442" si="7991">N2442*S2439+P2442*S2442-O2442*T2439-Q2442*T2442</f>
        <v>0</v>
      </c>
      <c r="Y2442" s="41">
        <f t="shared" ref="Y2442" si="7992">(N2442*T2439+O2442*S2439+P2442*T2442+Q2442*S2442)</f>
        <v>-0.15583472604353038</v>
      </c>
      <c r="Z2442" s="39">
        <f t="shared" ref="Z2442" si="7993">N2442*U2439+P2442*U2442-O2442*V2439-Q2442*V2442</f>
        <v>0.97205289493312741</v>
      </c>
      <c r="AA2442" s="40">
        <f t="shared" ref="AA2442" si="7994">(N2442*V2439+O2442*U2439+P2442*V2442+Q2442*U2442)</f>
        <v>0</v>
      </c>
      <c r="AB2442" s="8"/>
      <c r="AC2442" s="37">
        <v>0</v>
      </c>
      <c r="AD2442" s="40">
        <f>-1/($AD$8*$B2439)</f>
        <v>-0.11575214899713464</v>
      </c>
      <c r="AE2442" s="39">
        <v>1</v>
      </c>
      <c r="AF2442" s="40">
        <v>0</v>
      </c>
      <c r="AH2442" s="37">
        <f>X2442*AC2439+Z2442*AC2442-Y2442*AD2439-AA2442*AD2442</f>
        <v>0</v>
      </c>
      <c r="AI2442" s="41">
        <f>(X2442*AD2439+Y2442*AC2439+Z2442*AD2442+AA2442*AC2442)</f>
        <v>-0.26835193757092579</v>
      </c>
      <c r="AJ2442" s="39">
        <f>X2442*AE2439+Z2442*AE2442-Y2442*AF2439-AA2442*AF2442</f>
        <v>0.97205289493312741</v>
      </c>
      <c r="AK2442" s="40">
        <f>(X2442*AF2439+Y2442*AE2439+Z2442*AF2442+AA2442*AE2442)</f>
        <v>0</v>
      </c>
      <c r="AL2442" s="8"/>
      <c r="AM2442" s="54">
        <f t="shared" ref="AM2442" si="7995">(180/PI())*ATAN(-1*(($AH2430*AI2439+AK2439+$AH$8*AI2442+AK2442)/($AH$8*AH2439+AJ2439+$AH$8*AH2442+AJ2442)))</f>
        <v>15.565619092645045</v>
      </c>
      <c r="AO2442" s="151">
        <f t="shared" ref="AO2442" si="7996">20*LOG(((($AH$8*AH2439+AJ2439-$AH$8*AH2442-AJ2442)^2+($AH$8*AI2439+AK2439-$AH$8*AI2442-AK2442)^2)/(($AH$8*AH2439+AJ2439+$AH$8*AH2442+AJ2442)^2+($AH$8*AI2439+AK2439+$AH$8*AI2442+AK2442)^2))^0.5)</f>
        <v>-41.217196304906011</v>
      </c>
      <c r="AP2442" s="149"/>
      <c r="AQ2442" s="44"/>
      <c r="AR2442" s="44"/>
      <c r="AS2442" s="44"/>
      <c r="AT2442" s="44"/>
    </row>
    <row r="2443" spans="2:46" ht="18.649999999999999" customHeight="1">
      <c r="AO2443" s="48"/>
    </row>
    <row r="2444" spans="2:46" ht="18.649999999999999" customHeight="1" thickBot="1">
      <c r="E2444" s="29" t="s">
        <v>9</v>
      </c>
      <c r="J2444" s="29" t="s">
        <v>10</v>
      </c>
      <c r="O2444" s="29" t="s">
        <v>11</v>
      </c>
      <c r="T2444" s="29" t="s">
        <v>12</v>
      </c>
      <c r="Y2444" s="29" t="s">
        <v>13</v>
      </c>
      <c r="AD2444" s="29" t="s">
        <v>12</v>
      </c>
      <c r="AI2444" s="29" t="s">
        <v>81</v>
      </c>
    </row>
    <row r="2445" spans="2:46" ht="18.649999999999999" customHeight="1" thickBot="1">
      <c r="B2445" s="28"/>
      <c r="D2445" s="227" t="s">
        <v>70</v>
      </c>
      <c r="E2445" s="228"/>
      <c r="F2445" s="229" t="s">
        <v>71</v>
      </c>
      <c r="G2445" s="230"/>
      <c r="H2445" s="203"/>
      <c r="I2445" s="231" t="s">
        <v>15</v>
      </c>
      <c r="J2445" s="232"/>
      <c r="K2445" s="233" t="s">
        <v>16</v>
      </c>
      <c r="L2445" s="234"/>
      <c r="M2445" s="30"/>
      <c r="N2445" s="231" t="s">
        <v>72</v>
      </c>
      <c r="O2445" s="232"/>
      <c r="P2445" s="233" t="s">
        <v>73</v>
      </c>
      <c r="Q2445" s="234"/>
      <c r="R2445" s="30"/>
      <c r="S2445" s="227" t="s">
        <v>74</v>
      </c>
      <c r="T2445" s="228"/>
      <c r="U2445" s="229" t="s">
        <v>75</v>
      </c>
      <c r="V2445" s="230"/>
      <c r="W2445" s="8"/>
      <c r="X2445" s="231" t="s">
        <v>76</v>
      </c>
      <c r="Y2445" s="232"/>
      <c r="Z2445" s="233" t="s">
        <v>77</v>
      </c>
      <c r="AA2445" s="234"/>
      <c r="AB2445" s="8"/>
      <c r="AC2445" s="231" t="s">
        <v>78</v>
      </c>
      <c r="AD2445" s="232"/>
      <c r="AE2445" s="233" t="s">
        <v>17</v>
      </c>
      <c r="AF2445" s="234"/>
      <c r="AG2445" s="8"/>
      <c r="AH2445" s="231" t="s">
        <v>79</v>
      </c>
      <c r="AI2445" s="232"/>
      <c r="AJ2445" s="233" t="s">
        <v>80</v>
      </c>
      <c r="AK2445" s="234"/>
      <c r="AL2445" s="8"/>
      <c r="AM2445" s="35" t="s">
        <v>82</v>
      </c>
      <c r="AO2445" s="147" t="s">
        <v>83</v>
      </c>
      <c r="AP2445" s="4"/>
      <c r="AQ2445" s="44"/>
      <c r="AR2445" s="44"/>
      <c r="AS2445" s="44"/>
      <c r="AT2445" s="44"/>
    </row>
    <row r="2446" spans="2:46" ht="18.649999999999999" customHeight="1" thickTop="1" thickBot="1">
      <c r="B2446" s="55">
        <v>6.9999999999999902</v>
      </c>
      <c r="D2446" s="37">
        <v>1</v>
      </c>
      <c r="E2446" s="38">
        <v>0</v>
      </c>
      <c r="F2446" s="39">
        <v>0</v>
      </c>
      <c r="G2446" s="40">
        <f t="shared" ref="G2446" si="7997">-1/($E$8*$B2446)</f>
        <v>-9.1311428571428682E-2</v>
      </c>
      <c r="I2446" s="37">
        <v>1</v>
      </c>
      <c r="J2446" s="41">
        <v>0</v>
      </c>
      <c r="K2446" s="39">
        <v>0</v>
      </c>
      <c r="L2446" s="40">
        <v>0</v>
      </c>
      <c r="N2446" s="37">
        <f t="shared" ref="N2446" si="7998">D2446*I2446+F2446*I2449-E2446*J2446-G2446*J2449</f>
        <v>0.98581151681089829</v>
      </c>
      <c r="O2446" s="41">
        <f t="shared" ref="O2446" si="7999">(D2446*J2446+E2446*I2446+F2446*J2449+G2446*I2449)</f>
        <v>0</v>
      </c>
      <c r="P2446" s="39">
        <f t="shared" ref="P2446" si="8000">D2446*K2446+F2446*K2449-E2446*L2446-G2446*L2449</f>
        <v>0</v>
      </c>
      <c r="Q2446" s="40">
        <f t="shared" ref="Q2446" si="8001">(D2446*L2446+E2446*K2446+F2446*L2449+G2446*K2449)</f>
        <v>-9.1311428571428682E-2</v>
      </c>
      <c r="S2446" s="37">
        <v>1</v>
      </c>
      <c r="T2446" s="38">
        <v>0</v>
      </c>
      <c r="U2446" s="39">
        <v>0</v>
      </c>
      <c r="V2446" s="40">
        <f t="shared" ref="V2446" si="8002">-1/($T$8*$B2446)</f>
        <v>-0.1788257142857145</v>
      </c>
      <c r="X2446" s="37">
        <f t="shared" ref="X2446" si="8003">N2446*S2446+P2446*S2449-O2446*T2446-Q2446*T2449</f>
        <v>0.98581151681089829</v>
      </c>
      <c r="Y2446" s="41">
        <f t="shared" ref="Y2446" si="8004">(N2446*T2446+O2446*S2446+P2446*T2449+Q2446*S2449)</f>
        <v>0</v>
      </c>
      <c r="Z2446" s="39">
        <f t="shared" ref="Z2446" si="8005">N2446*U2446+P2446*U2449-O2446*V2446-Q2446*V2449</f>
        <v>0</v>
      </c>
      <c r="AA2446" s="40">
        <f t="shared" ref="AA2446" si="8006">(N2446*V2446+O2446*U2446+P2446*V2449+Q2446*U2449)</f>
        <v>-0.26759987721622125</v>
      </c>
      <c r="AB2446" s="8"/>
      <c r="AC2446" s="37">
        <v>1</v>
      </c>
      <c r="AD2446" s="38">
        <v>0</v>
      </c>
      <c r="AE2446" s="39">
        <v>0</v>
      </c>
      <c r="AF2446" s="40">
        <v>0</v>
      </c>
      <c r="AH2446" s="37">
        <f>X2446*AC2446+Z2446*AC2449-Y2446*AD2446-AA2446*AD2449</f>
        <v>0.95492475669706312</v>
      </c>
      <c r="AI2446" s="41">
        <f>(X2446*AD2446+Y2446*AC2446+Z2446*AD2449+AA2446*AC2449)</f>
        <v>0</v>
      </c>
      <c r="AJ2446" s="39">
        <f>X2446*AE2446+Z2446*AE2449-Y2446*AF2446-AA2446*AF2449</f>
        <v>0</v>
      </c>
      <c r="AK2446" s="40">
        <f>(X2446*AF2446+Y2446*AE2446+Z2446*AF2449+AA2446*AE2449)</f>
        <v>-0.26759987721622125</v>
      </c>
      <c r="AL2446" s="8"/>
      <c r="AM2446" s="43">
        <f t="shared" ref="AM2446" si="8007">20*LOG((2*$AH$8)/(($AH$8*AH2446+AJ2446+$AH$8*AH2449+AJ2449)^2+($AH$8*AI2446+AK2446+$AH$8*AI2449+AK2449)^2)^0.5)</f>
        <v>-3.2449842368154666E-4</v>
      </c>
      <c r="AO2446" s="148">
        <f t="shared" ref="AO2446" si="8008">((AH2446^2+AI2446^2)/(AH2449^2+AI2449^2))^0.5</f>
        <v>3.5684802656939363</v>
      </c>
      <c r="AP2446" s="4"/>
      <c r="AQ2446" s="44"/>
      <c r="AR2446" s="44"/>
      <c r="AS2446" s="44"/>
      <c r="AT2446" s="44"/>
    </row>
    <row r="2447" spans="2:46" ht="18.649999999999999" customHeight="1" thickBot="1">
      <c r="D2447" s="45"/>
      <c r="G2447" s="46"/>
      <c r="I2447" s="45"/>
      <c r="L2447" s="46"/>
      <c r="N2447" s="45"/>
      <c r="Q2447" s="46"/>
      <c r="S2447" s="45"/>
      <c r="V2447" s="46"/>
      <c r="X2447" s="45"/>
      <c r="AA2447" s="46"/>
      <c r="AC2447" s="45"/>
      <c r="AF2447" s="46"/>
      <c r="AH2447" s="45"/>
      <c r="AK2447" s="46"/>
      <c r="AO2447" s="149"/>
      <c r="AP2447" s="149"/>
      <c r="AQ2447" s="44"/>
      <c r="AR2447" s="44"/>
      <c r="AS2447" s="44"/>
      <c r="AT2447" s="44"/>
    </row>
    <row r="2448" spans="2:46" ht="18.649999999999999" customHeight="1" thickBot="1">
      <c r="D2448" s="227" t="s">
        <v>70</v>
      </c>
      <c r="E2448" s="228"/>
      <c r="F2448" s="229" t="s">
        <v>71</v>
      </c>
      <c r="G2448" s="230"/>
      <c r="H2448" s="203"/>
      <c r="I2448" s="231" t="s">
        <v>15</v>
      </c>
      <c r="J2448" s="232"/>
      <c r="K2448" s="233" t="s">
        <v>16</v>
      </c>
      <c r="L2448" s="234"/>
      <c r="M2448" s="30"/>
      <c r="N2448" s="231" t="s">
        <v>72</v>
      </c>
      <c r="O2448" s="232"/>
      <c r="P2448" s="233" t="s">
        <v>73</v>
      </c>
      <c r="Q2448" s="234"/>
      <c r="R2448" s="30"/>
      <c r="S2448" s="227" t="s">
        <v>74</v>
      </c>
      <c r="T2448" s="228"/>
      <c r="U2448" s="229" t="s">
        <v>75</v>
      </c>
      <c r="V2448" s="230"/>
      <c r="W2448" s="8"/>
      <c r="X2448" s="231" t="s">
        <v>76</v>
      </c>
      <c r="Y2448" s="232"/>
      <c r="Z2448" s="233" t="s">
        <v>77</v>
      </c>
      <c r="AA2448" s="234"/>
      <c r="AB2448" s="8"/>
      <c r="AC2448" s="231" t="s">
        <v>78</v>
      </c>
      <c r="AD2448" s="232"/>
      <c r="AE2448" s="233" t="s">
        <v>17</v>
      </c>
      <c r="AF2448" s="234"/>
      <c r="AG2448" s="8"/>
      <c r="AH2448" s="231" t="s">
        <v>79</v>
      </c>
      <c r="AI2448" s="232"/>
      <c r="AJ2448" s="233" t="s">
        <v>80</v>
      </c>
      <c r="AK2448" s="234"/>
      <c r="AL2448" s="8"/>
      <c r="AM2448" s="52" t="s">
        <v>84</v>
      </c>
      <c r="AO2448" s="150" t="s">
        <v>85</v>
      </c>
      <c r="AP2448" s="149"/>
      <c r="AQ2448" s="44"/>
      <c r="AR2448" s="44"/>
      <c r="AS2448" s="44"/>
      <c r="AT2448" s="44"/>
    </row>
    <row r="2449" spans="2:46" ht="18.649999999999999" customHeight="1" thickTop="1" thickBot="1">
      <c r="D2449" s="37">
        <v>0</v>
      </c>
      <c r="E2449" s="41">
        <v>0</v>
      </c>
      <c r="F2449" s="39">
        <v>1</v>
      </c>
      <c r="G2449" s="40">
        <v>0</v>
      </c>
      <c r="I2449" s="37">
        <v>0</v>
      </c>
      <c r="J2449" s="41">
        <f t="shared" ref="J2449" si="8009">IF(0=(1-$J$8*$K$8*$B2446^2),10^14,$B2446*$K$8/(1-$J$8*$K$8*$B2446^2))</f>
        <v>-0.15538562270989714</v>
      </c>
      <c r="K2449" s="39">
        <v>1</v>
      </c>
      <c r="L2449" s="40">
        <v>0</v>
      </c>
      <c r="N2449" s="37">
        <f t="shared" ref="N2449" si="8010">D2449*I2446+F2449*I2449-E2449*J2446-G2449*J2449</f>
        <v>0</v>
      </c>
      <c r="O2449" s="41">
        <f t="shared" ref="O2449" si="8011">(D2449*J2446+E2449*I2446+F2449*J2449+G2449*I2449)</f>
        <v>-0.15538562270989714</v>
      </c>
      <c r="P2449" s="39">
        <f t="shared" ref="P2449" si="8012">D2449*K2446+F2449*K2449-E2449*L2446-G2449*L2449</f>
        <v>1</v>
      </c>
      <c r="Q2449" s="40">
        <f t="shared" ref="Q2449" si="8013">(D2449*L2446+E2449*K2446+F2449*L2449+G2449*K2449)</f>
        <v>0</v>
      </c>
      <c r="S2449" s="37">
        <v>0</v>
      </c>
      <c r="T2449" s="41">
        <v>0</v>
      </c>
      <c r="U2449" s="39">
        <v>1</v>
      </c>
      <c r="V2449" s="40">
        <v>0</v>
      </c>
      <c r="X2449" s="37">
        <f t="shared" ref="X2449" si="8014">N2449*S2446+P2449*S2449-O2449*T2446-Q2449*T2449</f>
        <v>0</v>
      </c>
      <c r="Y2449" s="41">
        <f t="shared" ref="Y2449" si="8015">(N2449*T2446+O2449*S2446+P2449*T2449+Q2449*S2449)</f>
        <v>-0.15538562270989714</v>
      </c>
      <c r="Z2449" s="39">
        <f t="shared" ref="Z2449" si="8016">N2449*U2446+P2449*U2449-O2449*V2446-Q2449*V2449</f>
        <v>0.9722130550291721</v>
      </c>
      <c r="AA2449" s="40">
        <f t="shared" ref="AA2449" si="8017">(N2449*V2446+O2449*U2446+P2449*V2449+Q2449*U2449)</f>
        <v>0</v>
      </c>
      <c r="AB2449" s="8"/>
      <c r="AC2449" s="37">
        <v>0</v>
      </c>
      <c r="AD2449" s="40">
        <f>-1/($AD$8*$B2446)</f>
        <v>-0.11542142857142872</v>
      </c>
      <c r="AE2449" s="39">
        <v>1</v>
      </c>
      <c r="AF2449" s="40">
        <v>0</v>
      </c>
      <c r="AH2449" s="37">
        <f>X2449*AC2446+Z2449*AC2449-Y2449*AD2446-AA2449*AD2449</f>
        <v>0</v>
      </c>
      <c r="AI2449" s="41">
        <f>(X2449*AD2446+Y2449*AC2446+Z2449*AD2449+AA2449*AC2449)</f>
        <v>-0.26759984239715723</v>
      </c>
      <c r="AJ2449" s="39">
        <f>X2449*AE2446+Z2449*AE2449-Y2449*AF2446-AA2449*AF2449</f>
        <v>0.9722130550291721</v>
      </c>
      <c r="AK2449" s="40">
        <f>(X2449*AF2446+Y2449*AE2446+Z2449*AF2449+AA2449*AE2449)</f>
        <v>0</v>
      </c>
      <c r="AL2449" s="8"/>
      <c r="AM2449" s="54">
        <f t="shared" ref="AM2449" si="8018">(180/PI())*ATAN(-1*(($AH2437*AI2446+AK2446+$AH$8*AI2449+AK2449)/($AH$8*AH2446+AJ2446+$AH$8*AH2449+AJ2449)))</f>
        <v>15.520899834318795</v>
      </c>
      <c r="AO2449" s="151">
        <f t="shared" ref="AO2449" si="8019">20*LOG(((($AH$8*AH2446+AJ2446-$AH$8*AH2449-AJ2449)^2+($AH$8*AI2446+AK2446-$AH$8*AI2449-AK2449)^2)/(($AH$8*AH2446+AJ2446+$AH$8*AH2449+AJ2449)^2+($AH$8*AI2446+AK2446+$AH$8*AI2449+AK2449)^2))^0.5)</f>
        <v>-41.26587944654802</v>
      </c>
      <c r="AP2449" s="149"/>
      <c r="AQ2449" s="44"/>
      <c r="AR2449" s="44"/>
      <c r="AS2449" s="44"/>
      <c r="AT2449" s="44"/>
    </row>
    <row r="2450" spans="2:46" ht="18.649999999999999" customHeight="1">
      <c r="AO2450" s="48"/>
    </row>
    <row r="2451" spans="2:46" ht="18.649999999999999" customHeight="1" thickBot="1">
      <c r="E2451" s="29" t="s">
        <v>9</v>
      </c>
      <c r="J2451" s="29" t="s">
        <v>10</v>
      </c>
      <c r="O2451" s="29" t="s">
        <v>11</v>
      </c>
      <c r="T2451" s="29" t="s">
        <v>12</v>
      </c>
      <c r="Y2451" s="29" t="s">
        <v>13</v>
      </c>
      <c r="AD2451" s="29" t="s">
        <v>12</v>
      </c>
      <c r="AI2451" s="29" t="s">
        <v>81</v>
      </c>
    </row>
    <row r="2452" spans="2:46" ht="18.649999999999999" customHeight="1" thickBot="1">
      <c r="B2452" s="28"/>
      <c r="D2452" s="227" t="s">
        <v>70</v>
      </c>
      <c r="E2452" s="228"/>
      <c r="F2452" s="229" t="s">
        <v>71</v>
      </c>
      <c r="G2452" s="230"/>
      <c r="H2452" s="203"/>
      <c r="I2452" s="231" t="s">
        <v>15</v>
      </c>
      <c r="J2452" s="232"/>
      <c r="K2452" s="233" t="s">
        <v>16</v>
      </c>
      <c r="L2452" s="234"/>
      <c r="M2452" s="30"/>
      <c r="N2452" s="231" t="s">
        <v>72</v>
      </c>
      <c r="O2452" s="232"/>
      <c r="P2452" s="233" t="s">
        <v>73</v>
      </c>
      <c r="Q2452" s="234"/>
      <c r="R2452" s="30"/>
      <c r="S2452" s="227" t="s">
        <v>74</v>
      </c>
      <c r="T2452" s="228"/>
      <c r="U2452" s="229" t="s">
        <v>75</v>
      </c>
      <c r="V2452" s="230"/>
      <c r="W2452" s="8"/>
      <c r="X2452" s="231" t="s">
        <v>76</v>
      </c>
      <c r="Y2452" s="232"/>
      <c r="Z2452" s="233" t="s">
        <v>77</v>
      </c>
      <c r="AA2452" s="234"/>
      <c r="AB2452" s="8"/>
      <c r="AC2452" s="231" t="s">
        <v>78</v>
      </c>
      <c r="AD2452" s="232"/>
      <c r="AE2452" s="233" t="s">
        <v>17</v>
      </c>
      <c r="AF2452" s="234"/>
      <c r="AG2452" s="8"/>
      <c r="AH2452" s="231" t="s">
        <v>79</v>
      </c>
      <c r="AI2452" s="232"/>
      <c r="AJ2452" s="233" t="s">
        <v>80</v>
      </c>
      <c r="AK2452" s="234"/>
      <c r="AL2452" s="8"/>
      <c r="AM2452" s="35" t="s">
        <v>82</v>
      </c>
      <c r="AO2452" s="147" t="s">
        <v>83</v>
      </c>
      <c r="AP2452" s="4"/>
      <c r="AQ2452" s="44"/>
      <c r="AR2452" s="44"/>
      <c r="AS2452" s="44"/>
      <c r="AT2452" s="44"/>
    </row>
    <row r="2453" spans="2:46" ht="18" customHeight="1" thickTop="1" thickBot="1">
      <c r="B2453" s="55">
        <v>7.0199999999999898</v>
      </c>
      <c r="D2453" s="37">
        <v>1</v>
      </c>
      <c r="E2453" s="38">
        <v>0</v>
      </c>
      <c r="F2453" s="39">
        <v>0</v>
      </c>
      <c r="G2453" s="40">
        <f t="shared" ref="G2453" si="8020">-1/($E$8*$B2453)</f>
        <v>-9.105128205128217E-2</v>
      </c>
      <c r="I2453" s="37">
        <v>1</v>
      </c>
      <c r="J2453" s="41">
        <v>0</v>
      </c>
      <c r="K2453" s="39">
        <v>0</v>
      </c>
      <c r="L2453" s="40">
        <v>0</v>
      </c>
      <c r="N2453" s="37">
        <f t="shared" ref="N2453" si="8021">D2453*I2453+F2453*I2456-E2453*J2453-G2453*J2456</f>
        <v>0.98589259526533968</v>
      </c>
      <c r="O2453" s="41">
        <f t="shared" ref="O2453" si="8022">(D2453*J2453+E2453*I2453+F2453*J2456+G2453*I2456)</f>
        <v>0</v>
      </c>
      <c r="P2453" s="39">
        <f t="shared" ref="P2453" si="8023">D2453*K2453+F2453*K2456-E2453*L2453-G2453*L2456</f>
        <v>0</v>
      </c>
      <c r="Q2453" s="40">
        <f t="shared" ref="Q2453" si="8024">(D2453*L2453+E2453*K2453+F2453*L2456+G2453*K2456)</f>
        <v>-9.105128205128217E-2</v>
      </c>
      <c r="S2453" s="37">
        <v>1</v>
      </c>
      <c r="T2453" s="38">
        <v>0</v>
      </c>
      <c r="U2453" s="39">
        <v>0</v>
      </c>
      <c r="V2453" s="40">
        <f t="shared" ref="V2453" si="8025">-1/($T$8*$B2453)</f>
        <v>-0.17831623931623955</v>
      </c>
      <c r="X2453" s="37">
        <f t="shared" ref="X2453" si="8026">N2453*S2453+P2453*S2456-O2453*T2453-Q2453*T2456</f>
        <v>0.98589259526533968</v>
      </c>
      <c r="Y2453" s="41">
        <f t="shared" ref="Y2453" si="8027">(N2453*T2453+O2453*S2453+P2453*T2456+Q2453*S2456)</f>
        <v>0</v>
      </c>
      <c r="Z2453" s="39">
        <f t="shared" ref="Z2453" si="8028">N2453*U2453+P2453*U2456-O2453*V2453-Q2453*V2456</f>
        <v>0</v>
      </c>
      <c r="AA2453" s="40">
        <f t="shared" ref="AA2453" si="8029">(N2453*V2453+O2453*U2453+P2453*V2456+Q2453*U2456)</f>
        <v>-0.26685194200872497</v>
      </c>
      <c r="AB2453" s="8"/>
      <c r="AC2453" s="37">
        <v>1</v>
      </c>
      <c r="AD2453" s="38">
        <v>0</v>
      </c>
      <c r="AE2453" s="39">
        <v>0</v>
      </c>
      <c r="AF2453" s="40">
        <v>0</v>
      </c>
      <c r="AH2453" s="37">
        <f>X2453*AC2453+Z2453*AC2456-Y2453*AD2453-AA2453*AD2456</f>
        <v>0.95517991342118735</v>
      </c>
      <c r="AI2453" s="41">
        <f>(X2453*AD2453+Y2453*AC2453+Z2453*AD2456+AA2453*AC2456)</f>
        <v>0</v>
      </c>
      <c r="AJ2453" s="39">
        <f>X2453*AE2453+Z2453*AE2456-Y2453*AF2453-AA2453*AF2456</f>
        <v>0</v>
      </c>
      <c r="AK2453" s="40">
        <f>(X2453*AF2453+Y2453*AE2453+Z2453*AF2456+AA2453*AE2456)</f>
        <v>-0.26685194200872497</v>
      </c>
      <c r="AL2453" s="8"/>
      <c r="AM2453" s="43">
        <f t="shared" ref="AM2453" si="8030">20*LOG((2*$AH$8)/(($AH$8*AH2453+AJ2453+$AH$8*AH2456+AJ2456)^2+($AH$8*AI2453+AK2453+$AH$8*AI2456+AK2456)^2)^0.5)</f>
        <v>-3.208908897556563E-4</v>
      </c>
      <c r="AO2453" s="148">
        <f t="shared" ref="AO2453" si="8031">((AH2453^2+AI2453^2)/(AH2456^2+AI2456^2))^0.5</f>
        <v>3.5794382075637885</v>
      </c>
      <c r="AP2453" s="4"/>
      <c r="AQ2453" s="44"/>
      <c r="AR2453" s="44"/>
      <c r="AS2453" s="44"/>
      <c r="AT2453" s="44"/>
    </row>
    <row r="2454" spans="2:46" ht="18.649999999999999" customHeight="1" thickBot="1">
      <c r="D2454" s="45"/>
      <c r="G2454" s="46"/>
      <c r="I2454" s="45"/>
      <c r="L2454" s="46"/>
      <c r="N2454" s="45"/>
      <c r="Q2454" s="46"/>
      <c r="S2454" s="45"/>
      <c r="V2454" s="46"/>
      <c r="X2454" s="45"/>
      <c r="AA2454" s="46"/>
      <c r="AC2454" s="45"/>
      <c r="AF2454" s="46"/>
      <c r="AH2454" s="45"/>
      <c r="AK2454" s="46"/>
      <c r="AO2454" s="149"/>
      <c r="AP2454" s="149"/>
      <c r="AQ2454" s="44"/>
      <c r="AR2454" s="44"/>
      <c r="AS2454" s="44"/>
      <c r="AT2454" s="44"/>
    </row>
    <row r="2455" spans="2:46" ht="18.649999999999999" customHeight="1" thickBot="1">
      <c r="D2455" s="227" t="s">
        <v>70</v>
      </c>
      <c r="E2455" s="228"/>
      <c r="F2455" s="229" t="s">
        <v>71</v>
      </c>
      <c r="G2455" s="230"/>
      <c r="H2455" s="203"/>
      <c r="I2455" s="231" t="s">
        <v>15</v>
      </c>
      <c r="J2455" s="232"/>
      <c r="K2455" s="233" t="s">
        <v>16</v>
      </c>
      <c r="L2455" s="234"/>
      <c r="M2455" s="30"/>
      <c r="N2455" s="231" t="s">
        <v>72</v>
      </c>
      <c r="O2455" s="232"/>
      <c r="P2455" s="233" t="s">
        <v>73</v>
      </c>
      <c r="Q2455" s="234"/>
      <c r="R2455" s="30"/>
      <c r="S2455" s="227" t="s">
        <v>74</v>
      </c>
      <c r="T2455" s="228"/>
      <c r="U2455" s="229" t="s">
        <v>75</v>
      </c>
      <c r="V2455" s="230"/>
      <c r="W2455" s="8"/>
      <c r="X2455" s="231" t="s">
        <v>76</v>
      </c>
      <c r="Y2455" s="232"/>
      <c r="Z2455" s="233" t="s">
        <v>77</v>
      </c>
      <c r="AA2455" s="234"/>
      <c r="AB2455" s="8"/>
      <c r="AC2455" s="231" t="s">
        <v>78</v>
      </c>
      <c r="AD2455" s="232"/>
      <c r="AE2455" s="233" t="s">
        <v>17</v>
      </c>
      <c r="AF2455" s="234"/>
      <c r="AG2455" s="8"/>
      <c r="AH2455" s="231" t="s">
        <v>79</v>
      </c>
      <c r="AI2455" s="232"/>
      <c r="AJ2455" s="233" t="s">
        <v>80</v>
      </c>
      <c r="AK2455" s="234"/>
      <c r="AL2455" s="8"/>
      <c r="AM2455" s="52" t="s">
        <v>84</v>
      </c>
      <c r="AO2455" s="150" t="s">
        <v>85</v>
      </c>
      <c r="AP2455" s="149"/>
      <c r="AQ2455" s="44"/>
      <c r="AR2455" s="44"/>
      <c r="AS2455" s="44"/>
      <c r="AT2455" s="44"/>
    </row>
    <row r="2456" spans="2:46" ht="18.649999999999999" customHeight="1" thickTop="1" thickBot="1">
      <c r="D2456" s="37">
        <v>0</v>
      </c>
      <c r="E2456" s="41">
        <v>0</v>
      </c>
      <c r="F2456" s="39">
        <v>1</v>
      </c>
      <c r="G2456" s="40">
        <v>0</v>
      </c>
      <c r="I2456" s="37">
        <v>0</v>
      </c>
      <c r="J2456" s="41">
        <f t="shared" ref="J2456" si="8032">IF(0=(1-$J$8*$K$8*$B2453^2),10^14,$B2453*$K$8/(1-$J$8*$K$8*$B2453^2))</f>
        <v>-0.15493911141981181</v>
      </c>
      <c r="K2456" s="39">
        <v>1</v>
      </c>
      <c r="L2456" s="40">
        <v>0</v>
      </c>
      <c r="N2456" s="37">
        <f t="shared" ref="N2456" si="8033">D2456*I2453+F2456*I2456-E2456*J2453-G2456*J2456</f>
        <v>0</v>
      </c>
      <c r="O2456" s="41">
        <f t="shared" ref="O2456" si="8034">(D2456*J2453+E2456*I2453+F2456*J2456+G2456*I2456)</f>
        <v>-0.15493911141981181</v>
      </c>
      <c r="P2456" s="39">
        <f t="shared" ref="P2456" si="8035">D2456*K2453+F2456*K2456-E2456*L2453-G2456*L2456</f>
        <v>1</v>
      </c>
      <c r="Q2456" s="40">
        <f t="shared" ref="Q2456" si="8036">(D2456*L2453+E2456*K2453+F2456*L2456+G2456*K2456)</f>
        <v>0</v>
      </c>
      <c r="S2456" s="37">
        <v>0</v>
      </c>
      <c r="T2456" s="41">
        <v>0</v>
      </c>
      <c r="U2456" s="39">
        <v>1</v>
      </c>
      <c r="V2456" s="40">
        <v>0</v>
      </c>
      <c r="X2456" s="37">
        <f t="shared" ref="X2456" si="8037">N2456*S2453+P2456*S2456-O2456*T2453-Q2456*T2456</f>
        <v>0</v>
      </c>
      <c r="Y2456" s="41">
        <f t="shared" ref="Y2456" si="8038">(N2456*T2453+O2456*S2453+P2456*T2456+Q2456*S2456)</f>
        <v>-0.15493911141981181</v>
      </c>
      <c r="Z2456" s="39">
        <f t="shared" ref="Z2456" si="8039">N2456*U2453+P2456*U2456-O2456*V2453-Q2456*V2456</f>
        <v>0.97237184032861934</v>
      </c>
      <c r="AA2456" s="40">
        <f t="shared" ref="AA2456" si="8040">(N2456*V2453+O2456*U2453+P2456*V2456+Q2456*U2456)</f>
        <v>0</v>
      </c>
      <c r="AB2456" s="8"/>
      <c r="AC2456" s="37">
        <v>0</v>
      </c>
      <c r="AD2456" s="40">
        <f>-1/($AD$8*$B2453)</f>
        <v>-0.11509259259259275</v>
      </c>
      <c r="AE2456" s="39">
        <v>1</v>
      </c>
      <c r="AF2456" s="40">
        <v>0</v>
      </c>
      <c r="AH2456" s="37">
        <f>X2456*AC2453+Z2456*AC2456-Y2456*AD2453-AA2456*AD2456</f>
        <v>0</v>
      </c>
      <c r="AI2456" s="41">
        <f>(X2456*AD2453+Y2456*AC2453+Z2456*AD2456+AA2456*AC2456)</f>
        <v>-0.26685190748726323</v>
      </c>
      <c r="AJ2456" s="39">
        <f>X2456*AE2453+Z2456*AE2456-Y2456*AF2453-AA2456*AF2456</f>
        <v>0.97237184032861934</v>
      </c>
      <c r="AK2456" s="40">
        <f>(X2456*AF2453+Y2456*AE2453+Z2456*AF2456+AA2456*AE2456)</f>
        <v>0</v>
      </c>
      <c r="AL2456" s="8"/>
      <c r="AM2456" s="54">
        <f t="shared" ref="AM2456" si="8041">(180/PI())*ATAN(-1*(($AH2444*AI2453+AK2453+$AH$8*AI2456+AK2456)/($AH$8*AH2453+AJ2453+$AH$8*AH2456+AJ2456)))</f>
        <v>15.476437461709796</v>
      </c>
      <c r="AO2456" s="151">
        <f t="shared" ref="AO2456" si="8042">20*LOG(((($AH$8*AH2453+AJ2453-$AH$8*AH2456-AJ2456)^2+($AH$8*AI2453+AK2453-$AH$8*AI2456-AK2456)^2)/(($AH$8*AH2453+AJ2453+$AH$8*AH2456+AJ2456)^2+($AH$8*AI2453+AK2453+$AH$8*AI2456+AK2456)^2))^0.5)</f>
        <v>-41.314429683016513</v>
      </c>
      <c r="AP2456" s="149"/>
      <c r="AQ2456" s="44"/>
      <c r="AR2456" s="44"/>
      <c r="AS2456" s="44"/>
      <c r="AT2456" s="44"/>
    </row>
    <row r="2457" spans="2:46" ht="18.649999999999999" customHeight="1">
      <c r="AO2457" s="48"/>
    </row>
    <row r="2458" spans="2:46" ht="18.649999999999999" customHeight="1" thickBot="1">
      <c r="E2458" s="29" t="s">
        <v>9</v>
      </c>
      <c r="J2458" s="29" t="s">
        <v>10</v>
      </c>
      <c r="O2458" s="29" t="s">
        <v>11</v>
      </c>
      <c r="T2458" s="29" t="s">
        <v>12</v>
      </c>
      <c r="Y2458" s="29" t="s">
        <v>13</v>
      </c>
      <c r="AD2458" s="29" t="s">
        <v>12</v>
      </c>
      <c r="AI2458" s="29" t="s">
        <v>81</v>
      </c>
    </row>
    <row r="2459" spans="2:46" ht="18.649999999999999" customHeight="1" thickBot="1">
      <c r="B2459" s="28"/>
      <c r="D2459" s="227" t="s">
        <v>70</v>
      </c>
      <c r="E2459" s="228"/>
      <c r="F2459" s="229" t="s">
        <v>71</v>
      </c>
      <c r="G2459" s="230"/>
      <c r="H2459" s="203"/>
      <c r="I2459" s="231" t="s">
        <v>15</v>
      </c>
      <c r="J2459" s="232"/>
      <c r="K2459" s="233" t="s">
        <v>16</v>
      </c>
      <c r="L2459" s="234"/>
      <c r="M2459" s="30"/>
      <c r="N2459" s="231" t="s">
        <v>72</v>
      </c>
      <c r="O2459" s="232"/>
      <c r="P2459" s="233" t="s">
        <v>73</v>
      </c>
      <c r="Q2459" s="234"/>
      <c r="R2459" s="30"/>
      <c r="S2459" s="227" t="s">
        <v>74</v>
      </c>
      <c r="T2459" s="228"/>
      <c r="U2459" s="229" t="s">
        <v>75</v>
      </c>
      <c r="V2459" s="230"/>
      <c r="W2459" s="8"/>
      <c r="X2459" s="231" t="s">
        <v>76</v>
      </c>
      <c r="Y2459" s="232"/>
      <c r="Z2459" s="233" t="s">
        <v>77</v>
      </c>
      <c r="AA2459" s="234"/>
      <c r="AB2459" s="8"/>
      <c r="AC2459" s="231" t="s">
        <v>78</v>
      </c>
      <c r="AD2459" s="232"/>
      <c r="AE2459" s="233" t="s">
        <v>17</v>
      </c>
      <c r="AF2459" s="234"/>
      <c r="AG2459" s="8"/>
      <c r="AH2459" s="231" t="s">
        <v>79</v>
      </c>
      <c r="AI2459" s="232"/>
      <c r="AJ2459" s="233" t="s">
        <v>80</v>
      </c>
      <c r="AK2459" s="234"/>
      <c r="AL2459" s="8"/>
      <c r="AM2459" s="35" t="s">
        <v>82</v>
      </c>
      <c r="AO2459" s="147" t="s">
        <v>83</v>
      </c>
      <c r="AP2459" s="4"/>
      <c r="AQ2459" s="44"/>
      <c r="AR2459" s="44"/>
      <c r="AS2459" s="44"/>
      <c r="AT2459" s="44"/>
    </row>
    <row r="2460" spans="2:46" ht="18.649999999999999" customHeight="1" thickTop="1" thickBot="1">
      <c r="B2460" s="55">
        <v>7.0399999999999903</v>
      </c>
      <c r="D2460" s="37">
        <v>1</v>
      </c>
      <c r="E2460" s="38">
        <v>0</v>
      </c>
      <c r="F2460" s="39">
        <v>0</v>
      </c>
      <c r="G2460" s="40">
        <f t="shared" ref="G2460" si="8043">-1/($E$8*$B2460)</f>
        <v>-9.0792613636363748E-2</v>
      </c>
      <c r="I2460" s="37">
        <v>1</v>
      </c>
      <c r="J2460" s="41">
        <v>0</v>
      </c>
      <c r="K2460" s="39">
        <v>0</v>
      </c>
      <c r="L2460" s="40">
        <v>0</v>
      </c>
      <c r="N2460" s="37">
        <f t="shared" ref="N2460" si="8044">D2460*I2460+F2460*I2463-E2460*J2460-G2460*J2463</f>
        <v>0.98597297974825782</v>
      </c>
      <c r="O2460" s="41">
        <f t="shared" ref="O2460" si="8045">(D2460*J2460+E2460*I2460+F2460*J2463+G2460*I2463)</f>
        <v>0</v>
      </c>
      <c r="P2460" s="39">
        <f t="shared" ref="P2460" si="8046">D2460*K2460+F2460*K2463-E2460*L2460-G2460*L2463</f>
        <v>0</v>
      </c>
      <c r="Q2460" s="40">
        <f t="shared" ref="Q2460" si="8047">(D2460*L2460+E2460*K2460+F2460*L2463+G2460*K2463)</f>
        <v>-9.0792613636363748E-2</v>
      </c>
      <c r="S2460" s="37">
        <v>1</v>
      </c>
      <c r="T2460" s="38">
        <v>0</v>
      </c>
      <c r="U2460" s="39">
        <v>0</v>
      </c>
      <c r="V2460" s="40">
        <f t="shared" ref="V2460" si="8048">-1/($T$8*$B2460)</f>
        <v>-0.17780965909090932</v>
      </c>
      <c r="X2460" s="37">
        <f t="shared" ref="X2460" si="8049">N2460*S2460+P2460*S2463-O2460*T2460-Q2460*T2463</f>
        <v>0.98597297974825782</v>
      </c>
      <c r="Y2460" s="41">
        <f t="shared" ref="Y2460" si="8050">(N2460*T2460+O2460*S2460+P2460*T2463+Q2460*S2463)</f>
        <v>0</v>
      </c>
      <c r="Z2460" s="39">
        <f t="shared" ref="Z2460" si="8051">N2460*U2460+P2460*U2463-O2460*V2460-Q2460*V2463</f>
        <v>0</v>
      </c>
      <c r="AA2460" s="40">
        <f t="shared" ref="AA2460" si="8052">(N2460*V2460+O2460*U2460+P2460*V2463+Q2460*U2463)</f>
        <v>-0.26610813303824948</v>
      </c>
      <c r="AB2460" s="8"/>
      <c r="AC2460" s="37">
        <v>1</v>
      </c>
      <c r="AD2460" s="38">
        <v>0</v>
      </c>
      <c r="AE2460" s="39">
        <v>0</v>
      </c>
      <c r="AF2460" s="40">
        <v>0</v>
      </c>
      <c r="AH2460" s="37">
        <f>X2460*AC2460+Z2460*AC2463-Y2460*AD2460-AA2460*AD2463</f>
        <v>0.9554329135425399</v>
      </c>
      <c r="AI2460" s="41">
        <f>(X2460*AD2460+Y2460*AC2460+Z2460*AD2463+AA2460*AC2463)</f>
        <v>0</v>
      </c>
      <c r="AJ2460" s="39">
        <f>X2460*AE2460+Z2460*AE2463-Y2460*AF2460-AA2460*AF2463</f>
        <v>0</v>
      </c>
      <c r="AK2460" s="40">
        <f>(X2460*AF2460+Y2460*AE2460+Z2460*AF2463+AA2460*AE2463)</f>
        <v>-0.26610813303824948</v>
      </c>
      <c r="AL2460" s="8"/>
      <c r="AM2460" s="43">
        <f t="shared" ref="AM2460" si="8053">20*LOG((2*$AH$8)/(($AH$8*AH2460+AJ2460+$AH$8*AH2463+AJ2463)^2+($AH$8*AI2460+AK2460+$AH$8*AI2463+AK2463)^2)^0.5)</f>
        <v>-3.1733312322448936E-4</v>
      </c>
      <c r="AO2460" s="148">
        <f t="shared" ref="AO2460" si="8054">((AH2460^2+AI2460^2)/(AH2463^2+AI2463^2))^0.5</f>
        <v>3.590393970764127</v>
      </c>
      <c r="AP2460" s="4"/>
      <c r="AQ2460" s="44"/>
      <c r="AR2460" s="44"/>
      <c r="AS2460" s="44"/>
      <c r="AT2460" s="44"/>
    </row>
    <row r="2461" spans="2:46" ht="18.649999999999999" customHeight="1" thickBot="1">
      <c r="D2461" s="45"/>
      <c r="G2461" s="46"/>
      <c r="I2461" s="45"/>
      <c r="L2461" s="46"/>
      <c r="N2461" s="45"/>
      <c r="Q2461" s="46"/>
      <c r="S2461" s="45"/>
      <c r="V2461" s="46"/>
      <c r="X2461" s="45"/>
      <c r="AA2461" s="46"/>
      <c r="AC2461" s="45"/>
      <c r="AF2461" s="46"/>
      <c r="AH2461" s="45"/>
      <c r="AK2461" s="46"/>
      <c r="AO2461" s="149"/>
      <c r="AP2461" s="149"/>
      <c r="AQ2461" s="44"/>
      <c r="AR2461" s="44"/>
      <c r="AS2461" s="44"/>
      <c r="AT2461" s="44"/>
    </row>
    <row r="2462" spans="2:46" ht="18.649999999999999" customHeight="1" thickBot="1">
      <c r="D2462" s="227" t="s">
        <v>70</v>
      </c>
      <c r="E2462" s="228"/>
      <c r="F2462" s="229" t="s">
        <v>71</v>
      </c>
      <c r="G2462" s="230"/>
      <c r="H2462" s="203"/>
      <c r="I2462" s="231" t="s">
        <v>15</v>
      </c>
      <c r="J2462" s="232"/>
      <c r="K2462" s="233" t="s">
        <v>16</v>
      </c>
      <c r="L2462" s="234"/>
      <c r="M2462" s="30"/>
      <c r="N2462" s="231" t="s">
        <v>72</v>
      </c>
      <c r="O2462" s="232"/>
      <c r="P2462" s="233" t="s">
        <v>73</v>
      </c>
      <c r="Q2462" s="234"/>
      <c r="R2462" s="30"/>
      <c r="S2462" s="227" t="s">
        <v>74</v>
      </c>
      <c r="T2462" s="228"/>
      <c r="U2462" s="229" t="s">
        <v>75</v>
      </c>
      <c r="V2462" s="230"/>
      <c r="W2462" s="8"/>
      <c r="X2462" s="231" t="s">
        <v>76</v>
      </c>
      <c r="Y2462" s="232"/>
      <c r="Z2462" s="233" t="s">
        <v>77</v>
      </c>
      <c r="AA2462" s="234"/>
      <c r="AB2462" s="8"/>
      <c r="AC2462" s="231" t="s">
        <v>78</v>
      </c>
      <c r="AD2462" s="232"/>
      <c r="AE2462" s="233" t="s">
        <v>17</v>
      </c>
      <c r="AF2462" s="234"/>
      <c r="AG2462" s="8"/>
      <c r="AH2462" s="231" t="s">
        <v>79</v>
      </c>
      <c r="AI2462" s="232"/>
      <c r="AJ2462" s="233" t="s">
        <v>80</v>
      </c>
      <c r="AK2462" s="234"/>
      <c r="AL2462" s="8"/>
      <c r="AM2462" s="52" t="s">
        <v>84</v>
      </c>
      <c r="AO2462" s="150" t="s">
        <v>85</v>
      </c>
      <c r="AP2462" s="149"/>
      <c r="AQ2462" s="44"/>
      <c r="AR2462" s="44"/>
      <c r="AS2462" s="44"/>
      <c r="AT2462" s="44"/>
    </row>
    <row r="2463" spans="2:46" ht="18.649999999999999" customHeight="1" thickTop="1" thickBot="1">
      <c r="D2463" s="37">
        <v>0</v>
      </c>
      <c r="E2463" s="41">
        <v>0</v>
      </c>
      <c r="F2463" s="39">
        <v>1</v>
      </c>
      <c r="G2463" s="40">
        <v>0</v>
      </c>
      <c r="I2463" s="37">
        <v>0</v>
      </c>
      <c r="J2463" s="41">
        <f t="shared" ref="J2463" si="8055">IF(0=(1-$J$8*$K$8*$B2460^2),10^14,$B2460*$K$8/(1-$J$8*$K$8*$B2460^2))</f>
        <v>-0.15449516970534932</v>
      </c>
      <c r="K2463" s="39">
        <v>1</v>
      </c>
      <c r="L2463" s="40">
        <v>0</v>
      </c>
      <c r="N2463" s="37">
        <f t="shared" ref="N2463" si="8056">D2463*I2460+F2463*I2463-E2463*J2460-G2463*J2463</f>
        <v>0</v>
      </c>
      <c r="O2463" s="41">
        <f t="shared" ref="O2463" si="8057">(D2463*J2460+E2463*I2460+F2463*J2463+G2463*I2463)</f>
        <v>-0.15449516970534932</v>
      </c>
      <c r="P2463" s="39">
        <f t="shared" ref="P2463" si="8058">D2463*K2460+F2463*K2463-E2463*L2460-G2463*L2463</f>
        <v>1</v>
      </c>
      <c r="Q2463" s="40">
        <f t="shared" ref="Q2463" si="8059">(D2463*L2460+E2463*K2460+F2463*L2463+G2463*K2463)</f>
        <v>0</v>
      </c>
      <c r="S2463" s="37">
        <v>0</v>
      </c>
      <c r="T2463" s="41">
        <v>0</v>
      </c>
      <c r="U2463" s="39">
        <v>1</v>
      </c>
      <c r="V2463" s="40">
        <v>0</v>
      </c>
      <c r="X2463" s="37">
        <f t="shared" ref="X2463" si="8060">N2463*S2460+P2463*S2463-O2463*T2460-Q2463*T2463</f>
        <v>0</v>
      </c>
      <c r="Y2463" s="41">
        <f t="shared" ref="Y2463" si="8061">(N2463*T2460+O2463*S2460+P2463*T2463+Q2463*S2463)</f>
        <v>-0.15449516970534932</v>
      </c>
      <c r="Z2463" s="39">
        <f t="shared" ref="Z2463" si="8062">N2463*U2460+P2463*U2463-O2463*V2460-Q2463*V2463</f>
        <v>0.97252926654349969</v>
      </c>
      <c r="AA2463" s="40">
        <f t="shared" ref="AA2463" si="8063">(N2463*V2460+O2463*U2460+P2463*V2463+Q2463*U2463)</f>
        <v>0</v>
      </c>
      <c r="AB2463" s="8"/>
      <c r="AC2463" s="37">
        <v>0</v>
      </c>
      <c r="AD2463" s="40">
        <f>-1/($AD$8*$B2460)</f>
        <v>-0.11476562500000016</v>
      </c>
      <c r="AE2463" s="39">
        <v>1</v>
      </c>
      <c r="AF2463" s="40">
        <v>0</v>
      </c>
      <c r="AH2463" s="37">
        <f>X2463*AC2460+Z2463*AC2463-Y2463*AD2460-AA2463*AD2463</f>
        <v>0</v>
      </c>
      <c r="AI2463" s="41">
        <f>(X2463*AD2460+Y2463*AC2460+Z2463*AD2463+AA2463*AC2463)</f>
        <v>-0.26610809881100583</v>
      </c>
      <c r="AJ2463" s="39">
        <f>X2463*AE2460+Z2463*AE2463-Y2463*AF2460-AA2463*AF2463</f>
        <v>0.97252926654349969</v>
      </c>
      <c r="AK2463" s="40">
        <f>(X2463*AF2460+Y2463*AE2460+Z2463*AF2463+AA2463*AE2463)</f>
        <v>0</v>
      </c>
      <c r="AL2463" s="8"/>
      <c r="AM2463" s="54">
        <f t="shared" ref="AM2463" si="8064">(180/PI())*ATAN(-1*(($AH2451*AI2460+AK2460+$AH$8*AI2463+AK2463)/($AH$8*AH2460+AJ2460+$AH$8*AH2463+AJ2463)))</f>
        <v>15.432229762225678</v>
      </c>
      <c r="AO2463" s="151">
        <f t="shared" ref="AO2463" si="8065">20*LOG(((($AH$8*AH2460+AJ2460-$AH$8*AH2463-AJ2463)^2+($AH$8*AI2460+AK2460-$AH$8*AI2463-AK2463)^2)/(($AH$8*AH2460+AJ2460+$AH$8*AH2463+AJ2463)^2+($AH$8*AI2460+AK2460+$AH$8*AI2463+AK2463)^2))^0.5)</f>
        <v>-41.362847717469421</v>
      </c>
      <c r="AP2463" s="149"/>
      <c r="AQ2463" s="44"/>
      <c r="AR2463" s="44"/>
      <c r="AS2463" s="44"/>
      <c r="AT2463" s="44"/>
    </row>
    <row r="2464" spans="2:46" ht="18.649999999999999" customHeight="1">
      <c r="AO2464" s="48"/>
    </row>
    <row r="2465" spans="2:46" ht="18.649999999999999" customHeight="1" thickBot="1">
      <c r="E2465" s="29" t="s">
        <v>9</v>
      </c>
      <c r="J2465" s="29" t="s">
        <v>10</v>
      </c>
      <c r="O2465" s="29" t="s">
        <v>11</v>
      </c>
      <c r="T2465" s="29" t="s">
        <v>12</v>
      </c>
      <c r="Y2465" s="29" t="s">
        <v>13</v>
      </c>
      <c r="AD2465" s="29" t="s">
        <v>12</v>
      </c>
      <c r="AI2465" s="29" t="s">
        <v>81</v>
      </c>
    </row>
    <row r="2466" spans="2:46" ht="18.649999999999999" customHeight="1" thickBot="1">
      <c r="B2466" s="28"/>
      <c r="D2466" s="227" t="s">
        <v>70</v>
      </c>
      <c r="E2466" s="228"/>
      <c r="F2466" s="229" t="s">
        <v>71</v>
      </c>
      <c r="G2466" s="230"/>
      <c r="H2466" s="203"/>
      <c r="I2466" s="231" t="s">
        <v>15</v>
      </c>
      <c r="J2466" s="232"/>
      <c r="K2466" s="233" t="s">
        <v>16</v>
      </c>
      <c r="L2466" s="234"/>
      <c r="M2466" s="30"/>
      <c r="N2466" s="231" t="s">
        <v>72</v>
      </c>
      <c r="O2466" s="232"/>
      <c r="P2466" s="233" t="s">
        <v>73</v>
      </c>
      <c r="Q2466" s="234"/>
      <c r="R2466" s="30"/>
      <c r="S2466" s="227" t="s">
        <v>74</v>
      </c>
      <c r="T2466" s="228"/>
      <c r="U2466" s="229" t="s">
        <v>75</v>
      </c>
      <c r="V2466" s="230"/>
      <c r="W2466" s="8"/>
      <c r="X2466" s="231" t="s">
        <v>76</v>
      </c>
      <c r="Y2466" s="232"/>
      <c r="Z2466" s="233" t="s">
        <v>77</v>
      </c>
      <c r="AA2466" s="234"/>
      <c r="AB2466" s="8"/>
      <c r="AC2466" s="231" t="s">
        <v>78</v>
      </c>
      <c r="AD2466" s="232"/>
      <c r="AE2466" s="233" t="s">
        <v>17</v>
      </c>
      <c r="AF2466" s="234"/>
      <c r="AG2466" s="8"/>
      <c r="AH2466" s="231" t="s">
        <v>79</v>
      </c>
      <c r="AI2466" s="232"/>
      <c r="AJ2466" s="233" t="s">
        <v>80</v>
      </c>
      <c r="AK2466" s="234"/>
      <c r="AL2466" s="8"/>
      <c r="AM2466" s="35" t="s">
        <v>82</v>
      </c>
      <c r="AO2466" s="147" t="s">
        <v>83</v>
      </c>
      <c r="AP2466" s="4"/>
      <c r="AQ2466" s="44"/>
      <c r="AR2466" s="44"/>
      <c r="AS2466" s="44"/>
      <c r="AT2466" s="44"/>
    </row>
    <row r="2467" spans="2:46" ht="18.649999999999999" customHeight="1" thickTop="1" thickBot="1">
      <c r="B2467" s="55">
        <v>7.0599999999999898</v>
      </c>
      <c r="D2467" s="37">
        <v>1</v>
      </c>
      <c r="E2467" s="38">
        <v>0</v>
      </c>
      <c r="F2467" s="39">
        <v>0</v>
      </c>
      <c r="G2467" s="40">
        <f t="shared" ref="G2467" si="8066">-1/($E$8*$B2467)</f>
        <v>-9.0535410764872648E-2</v>
      </c>
      <c r="I2467" s="37">
        <v>1</v>
      </c>
      <c r="J2467" s="41">
        <v>0</v>
      </c>
      <c r="K2467" s="39">
        <v>0</v>
      </c>
      <c r="L2467" s="40">
        <v>0</v>
      </c>
      <c r="N2467" s="37">
        <f t="shared" ref="N2467" si="8067">D2467*I2467+F2467*I2470-E2467*J2467-G2467*J2470</f>
        <v>0.98605267816803555</v>
      </c>
      <c r="O2467" s="41">
        <f t="shared" ref="O2467" si="8068">(D2467*J2467+E2467*I2467+F2467*J2470+G2467*I2470)</f>
        <v>0</v>
      </c>
      <c r="P2467" s="39">
        <f t="shared" ref="P2467" si="8069">D2467*K2467+F2467*K2470-E2467*L2467-G2467*L2470</f>
        <v>0</v>
      </c>
      <c r="Q2467" s="40">
        <f t="shared" ref="Q2467" si="8070">(D2467*L2467+E2467*K2467+F2467*L2470+G2467*K2470)</f>
        <v>-9.0535410764872648E-2</v>
      </c>
      <c r="S2467" s="37">
        <v>1</v>
      </c>
      <c r="T2467" s="38">
        <v>0</v>
      </c>
      <c r="U2467" s="39">
        <v>0</v>
      </c>
      <c r="V2467" s="40">
        <f t="shared" ref="V2467" si="8071">-1/($T$8*$B2467)</f>
        <v>-0.1773059490084988</v>
      </c>
      <c r="X2467" s="37">
        <f t="shared" ref="X2467" si="8072">N2467*S2467+P2467*S2470-O2467*T2467-Q2467*T2470</f>
        <v>0.98605267816803555</v>
      </c>
      <c r="Y2467" s="41">
        <f t="shared" ref="Y2467" si="8073">(N2467*T2467+O2467*S2467+P2467*T2470+Q2467*S2470)</f>
        <v>0</v>
      </c>
      <c r="Z2467" s="39">
        <f t="shared" ref="Z2467" si="8074">N2467*U2467+P2467*U2470-O2467*V2467-Q2467*V2470</f>
        <v>0</v>
      </c>
      <c r="AA2467" s="40">
        <f t="shared" ref="AA2467" si="8075">(N2467*V2467+O2467*U2467+P2467*V2470+Q2467*U2470)</f>
        <v>-0.26536841663982802</v>
      </c>
      <c r="AB2467" s="8"/>
      <c r="AC2467" s="37">
        <v>1</v>
      </c>
      <c r="AD2467" s="38">
        <v>0</v>
      </c>
      <c r="AE2467" s="39">
        <v>0</v>
      </c>
      <c r="AF2467" s="40">
        <v>0</v>
      </c>
      <c r="AH2467" s="37">
        <f>X2467*AC2467+Z2467*AC2470-Y2467*AD2467-AA2467*AD2470</f>
        <v>0.9556837812524337</v>
      </c>
      <c r="AI2467" s="41">
        <f>(X2467*AD2467+Y2467*AC2467+Z2467*AD2470+AA2467*AC2470)</f>
        <v>0</v>
      </c>
      <c r="AJ2467" s="39">
        <f>X2467*AE2467+Z2467*AE2470-Y2467*AF2467-AA2467*AF2470</f>
        <v>0</v>
      </c>
      <c r="AK2467" s="40">
        <f>(X2467*AF2467+Y2467*AE2467+Z2467*AF2470+AA2467*AE2470)</f>
        <v>-0.26536841663982802</v>
      </c>
      <c r="AL2467" s="8"/>
      <c r="AM2467" s="43">
        <f t="shared" ref="AM2467" si="8076">20*LOG((2*$AH$8)/(($AH$8*AH2467+AJ2467+$AH$8*AH2470+AJ2470)^2+($AH$8*AI2467+AK2467+$AH$8*AI2470+AK2470)^2)^0.5)</f>
        <v>-3.1382430640773852E-4</v>
      </c>
      <c r="AO2467" s="148">
        <f t="shared" ref="AO2467" si="8077">((AH2467^2+AI2467^2)/(AH2470^2+AI2470^2))^0.5</f>
        <v>3.601347573951021</v>
      </c>
      <c r="AP2467" s="4"/>
      <c r="AQ2467" s="44"/>
      <c r="AR2467" s="44"/>
      <c r="AS2467" s="44"/>
      <c r="AT2467" s="44"/>
    </row>
    <row r="2468" spans="2:46" ht="18.649999999999999" customHeight="1" thickBot="1">
      <c r="D2468" s="45"/>
      <c r="G2468" s="46"/>
      <c r="I2468" s="45"/>
      <c r="L2468" s="46"/>
      <c r="N2468" s="45"/>
      <c r="Q2468" s="46"/>
      <c r="S2468" s="45"/>
      <c r="V2468" s="46"/>
      <c r="X2468" s="45"/>
      <c r="AA2468" s="46"/>
      <c r="AC2468" s="45"/>
      <c r="AF2468" s="46"/>
      <c r="AH2468" s="45"/>
      <c r="AK2468" s="46"/>
      <c r="AO2468" s="149"/>
      <c r="AP2468" s="149"/>
      <c r="AQ2468" s="44"/>
      <c r="AR2468" s="44"/>
      <c r="AS2468" s="44"/>
      <c r="AT2468" s="44"/>
    </row>
    <row r="2469" spans="2:46" ht="18.649999999999999" customHeight="1" thickBot="1">
      <c r="D2469" s="227" t="s">
        <v>70</v>
      </c>
      <c r="E2469" s="228"/>
      <c r="F2469" s="229" t="s">
        <v>71</v>
      </c>
      <c r="G2469" s="230"/>
      <c r="H2469" s="203"/>
      <c r="I2469" s="231" t="s">
        <v>15</v>
      </c>
      <c r="J2469" s="232"/>
      <c r="K2469" s="233" t="s">
        <v>16</v>
      </c>
      <c r="L2469" s="234"/>
      <c r="M2469" s="30"/>
      <c r="N2469" s="231" t="s">
        <v>72</v>
      </c>
      <c r="O2469" s="232"/>
      <c r="P2469" s="233" t="s">
        <v>73</v>
      </c>
      <c r="Q2469" s="234"/>
      <c r="R2469" s="30"/>
      <c r="S2469" s="227" t="s">
        <v>74</v>
      </c>
      <c r="T2469" s="228"/>
      <c r="U2469" s="229" t="s">
        <v>75</v>
      </c>
      <c r="V2469" s="230"/>
      <c r="W2469" s="8"/>
      <c r="X2469" s="231" t="s">
        <v>76</v>
      </c>
      <c r="Y2469" s="232"/>
      <c r="Z2469" s="233" t="s">
        <v>77</v>
      </c>
      <c r="AA2469" s="234"/>
      <c r="AB2469" s="8"/>
      <c r="AC2469" s="231" t="s">
        <v>78</v>
      </c>
      <c r="AD2469" s="232"/>
      <c r="AE2469" s="233" t="s">
        <v>17</v>
      </c>
      <c r="AF2469" s="234"/>
      <c r="AG2469" s="8"/>
      <c r="AH2469" s="231" t="s">
        <v>79</v>
      </c>
      <c r="AI2469" s="232"/>
      <c r="AJ2469" s="233" t="s">
        <v>80</v>
      </c>
      <c r="AK2469" s="234"/>
      <c r="AL2469" s="8"/>
      <c r="AM2469" s="52" t="s">
        <v>84</v>
      </c>
      <c r="AO2469" s="150" t="s">
        <v>85</v>
      </c>
      <c r="AP2469" s="149"/>
      <c r="AQ2469" s="44"/>
      <c r="AR2469" s="44"/>
      <c r="AS2469" s="44"/>
      <c r="AT2469" s="44"/>
    </row>
    <row r="2470" spans="2:46" ht="18.649999999999999" customHeight="1" thickTop="1" thickBot="1">
      <c r="D2470" s="37">
        <v>0</v>
      </c>
      <c r="E2470" s="41">
        <v>0</v>
      </c>
      <c r="F2470" s="39">
        <v>1</v>
      </c>
      <c r="G2470" s="40">
        <v>0</v>
      </c>
      <c r="I2470" s="37">
        <v>0</v>
      </c>
      <c r="J2470" s="41">
        <f t="shared" ref="J2470" si="8078">IF(0=(1-$J$8*$K$8*$B2467^2),10^14,$B2467*$K$8/(1-$J$8*$K$8*$B2467^2))</f>
        <v>-0.15405377535853593</v>
      </c>
      <c r="K2470" s="39">
        <v>1</v>
      </c>
      <c r="L2470" s="40">
        <v>0</v>
      </c>
      <c r="N2470" s="37">
        <f t="shared" ref="N2470" si="8079">D2470*I2467+F2470*I2470-E2470*J2467-G2470*J2470</f>
        <v>0</v>
      </c>
      <c r="O2470" s="41">
        <f t="shared" ref="O2470" si="8080">(D2470*J2467+E2470*I2467+F2470*J2470+G2470*I2470)</f>
        <v>-0.15405377535853593</v>
      </c>
      <c r="P2470" s="39">
        <f t="shared" ref="P2470" si="8081">D2470*K2467+F2470*K2470-E2470*L2467-G2470*L2470</f>
        <v>1</v>
      </c>
      <c r="Q2470" s="40">
        <f t="shared" ref="Q2470" si="8082">(D2470*L2467+E2470*K2467+F2470*L2470+G2470*K2470)</f>
        <v>0</v>
      </c>
      <c r="S2470" s="37">
        <v>0</v>
      </c>
      <c r="T2470" s="41">
        <v>0</v>
      </c>
      <c r="U2470" s="39">
        <v>1</v>
      </c>
      <c r="V2470" s="40">
        <v>0</v>
      </c>
      <c r="X2470" s="37">
        <f t="shared" ref="X2470" si="8083">N2470*S2467+P2470*S2470-O2470*T2467-Q2470*T2470</f>
        <v>0</v>
      </c>
      <c r="Y2470" s="41">
        <f t="shared" ref="Y2470" si="8084">(N2470*T2467+O2470*S2467+P2470*T2470+Q2470*S2470)</f>
        <v>-0.15405377535853593</v>
      </c>
      <c r="Z2470" s="39">
        <f t="shared" ref="Z2470" si="8085">N2470*U2467+P2470*U2470-O2470*V2467-Q2470*V2470</f>
        <v>0.97268534916171268</v>
      </c>
      <c r="AA2470" s="40">
        <f t="shared" ref="AA2470" si="8086">(N2470*V2467+O2470*U2467+P2470*V2470+Q2470*U2470)</f>
        <v>0</v>
      </c>
      <c r="AB2470" s="8"/>
      <c r="AC2470" s="37">
        <v>0</v>
      </c>
      <c r="AD2470" s="40">
        <f>-1/($AD$8*$B2467)</f>
        <v>-0.11444050991501432</v>
      </c>
      <c r="AE2470" s="39">
        <v>1</v>
      </c>
      <c r="AF2470" s="40">
        <v>0</v>
      </c>
      <c r="AH2470" s="37">
        <f>X2470*AC2467+Z2470*AC2470-Y2470*AD2467-AA2470*AD2470</f>
        <v>0</v>
      </c>
      <c r="AI2470" s="41">
        <f>(X2470*AD2467+Y2470*AC2467+Z2470*AD2470+AA2470*AC2470)</f>
        <v>-0.26536838270346608</v>
      </c>
      <c r="AJ2470" s="39">
        <f>X2470*AE2467+Z2470*AE2470-Y2470*AF2467-AA2470*AF2470</f>
        <v>0.97268534916171268</v>
      </c>
      <c r="AK2470" s="40">
        <f>(X2470*AF2467+Y2470*AE2467+Z2470*AF2470+AA2470*AE2470)</f>
        <v>0</v>
      </c>
      <c r="AL2470" s="8"/>
      <c r="AM2470" s="54">
        <f t="shared" ref="AM2470" si="8087">(180/PI())*ATAN(-1*(($AH2458*AI2467+AK2467+$AH$8*AI2470+AK2470)/($AH$8*AH2467+AJ2467+$AH$8*AH2470+AJ2470)))</f>
        <v>15.388274548669433</v>
      </c>
      <c r="AO2470" s="151">
        <f t="shared" ref="AO2470" si="8088">20*LOG(((($AH$8*AH2467+AJ2467-$AH$8*AH2470-AJ2470)^2+($AH$8*AI2467+AK2467-$AH$8*AI2470-AK2470)^2)/(($AH$8*AH2467+AJ2467+$AH$8*AH2470+AJ2470)^2+($AH$8*AI2467+AK2467+$AH$8*AI2470+AK2470)^2))^0.5)</f>
        <v>-41.41113424771072</v>
      </c>
      <c r="AP2470" s="149"/>
      <c r="AQ2470" s="44"/>
      <c r="AR2470" s="44"/>
      <c r="AS2470" s="44"/>
      <c r="AT2470" s="44"/>
    </row>
    <row r="2471" spans="2:46" ht="18.649999999999999" customHeight="1">
      <c r="AO2471" s="48"/>
    </row>
    <row r="2472" spans="2:46" ht="18.649999999999999" customHeight="1" thickBot="1">
      <c r="E2472" s="29" t="s">
        <v>9</v>
      </c>
      <c r="J2472" s="29" t="s">
        <v>10</v>
      </c>
      <c r="O2472" s="29" t="s">
        <v>11</v>
      </c>
      <c r="T2472" s="29" t="s">
        <v>12</v>
      </c>
      <c r="Y2472" s="29" t="s">
        <v>13</v>
      </c>
      <c r="AD2472" s="29" t="s">
        <v>12</v>
      </c>
      <c r="AI2472" s="29" t="s">
        <v>81</v>
      </c>
    </row>
    <row r="2473" spans="2:46" ht="18.649999999999999" customHeight="1" thickBot="1">
      <c r="B2473" s="28"/>
      <c r="D2473" s="227" t="s">
        <v>70</v>
      </c>
      <c r="E2473" s="228"/>
      <c r="F2473" s="229" t="s">
        <v>71</v>
      </c>
      <c r="G2473" s="230"/>
      <c r="H2473" s="203"/>
      <c r="I2473" s="231" t="s">
        <v>15</v>
      </c>
      <c r="J2473" s="232"/>
      <c r="K2473" s="233" t="s">
        <v>16</v>
      </c>
      <c r="L2473" s="234"/>
      <c r="M2473" s="30"/>
      <c r="N2473" s="231" t="s">
        <v>72</v>
      </c>
      <c r="O2473" s="232"/>
      <c r="P2473" s="233" t="s">
        <v>73</v>
      </c>
      <c r="Q2473" s="234"/>
      <c r="R2473" s="30"/>
      <c r="S2473" s="227" t="s">
        <v>74</v>
      </c>
      <c r="T2473" s="228"/>
      <c r="U2473" s="229" t="s">
        <v>75</v>
      </c>
      <c r="V2473" s="230"/>
      <c r="W2473" s="8"/>
      <c r="X2473" s="231" t="s">
        <v>76</v>
      </c>
      <c r="Y2473" s="232"/>
      <c r="Z2473" s="233" t="s">
        <v>77</v>
      </c>
      <c r="AA2473" s="234"/>
      <c r="AB2473" s="8"/>
      <c r="AC2473" s="231" t="s">
        <v>78</v>
      </c>
      <c r="AD2473" s="232"/>
      <c r="AE2473" s="233" t="s">
        <v>17</v>
      </c>
      <c r="AF2473" s="234"/>
      <c r="AG2473" s="8"/>
      <c r="AH2473" s="231" t="s">
        <v>79</v>
      </c>
      <c r="AI2473" s="232"/>
      <c r="AJ2473" s="233" t="s">
        <v>80</v>
      </c>
      <c r="AK2473" s="234"/>
      <c r="AL2473" s="8"/>
      <c r="AM2473" s="35" t="s">
        <v>82</v>
      </c>
      <c r="AO2473" s="147" t="s">
        <v>83</v>
      </c>
      <c r="AP2473" s="4"/>
      <c r="AQ2473" s="44"/>
      <c r="AR2473" s="44"/>
      <c r="AS2473" s="44"/>
      <c r="AT2473" s="44"/>
    </row>
    <row r="2474" spans="2:46" ht="18.649999999999999" customHeight="1" thickTop="1" thickBot="1">
      <c r="B2474" s="55">
        <v>7.0799999999999903</v>
      </c>
      <c r="D2474" s="37">
        <v>1</v>
      </c>
      <c r="E2474" s="38">
        <v>0</v>
      </c>
      <c r="F2474" s="39">
        <v>0</v>
      </c>
      <c r="G2474" s="40">
        <f t="shared" ref="G2474" si="8089">-1/($E$8*$B2474)</f>
        <v>-9.0279661016949272E-2</v>
      </c>
      <c r="I2474" s="37">
        <v>1</v>
      </c>
      <c r="J2474" s="41">
        <v>0</v>
      </c>
      <c r="K2474" s="39">
        <v>0</v>
      </c>
      <c r="L2474" s="40">
        <v>0</v>
      </c>
      <c r="N2474" s="37">
        <f t="shared" ref="N2474" si="8090">D2474*I2474+F2474*I2477-E2474*J2474-G2474*J2477</f>
        <v>0.98613169832056713</v>
      </c>
      <c r="O2474" s="41">
        <f t="shared" ref="O2474" si="8091">(D2474*J2474+E2474*I2474+F2474*J2477+G2474*I2477)</f>
        <v>0</v>
      </c>
      <c r="P2474" s="39">
        <f t="shared" ref="P2474" si="8092">D2474*K2474+F2474*K2477-E2474*L2474-G2474*L2477</f>
        <v>0</v>
      </c>
      <c r="Q2474" s="40">
        <f t="shared" ref="Q2474" si="8093">(D2474*L2474+E2474*K2474+F2474*L2477+G2474*K2477)</f>
        <v>-9.0279661016949272E-2</v>
      </c>
      <c r="S2474" s="37">
        <v>1</v>
      </c>
      <c r="T2474" s="38">
        <v>0</v>
      </c>
      <c r="U2474" s="39">
        <v>0</v>
      </c>
      <c r="V2474" s="40">
        <f t="shared" ref="V2474" si="8094">-1/($T$8*$B2474)</f>
        <v>-0.17680508474576292</v>
      </c>
      <c r="X2474" s="37">
        <f t="shared" ref="X2474" si="8095">N2474*S2474+P2474*S2477-O2474*T2474-Q2474*T2477</f>
        <v>0.98613169832056713</v>
      </c>
      <c r="Y2474" s="41">
        <f t="shared" ref="Y2474" si="8096">(N2474*T2474+O2474*S2474+P2474*T2477+Q2474*S2477)</f>
        <v>0</v>
      </c>
      <c r="Z2474" s="39">
        <f t="shared" ref="Z2474" si="8097">N2474*U2474+P2474*U2477-O2474*V2474-Q2474*V2477</f>
        <v>0</v>
      </c>
      <c r="AA2474" s="40">
        <f t="shared" ref="AA2474" si="8098">(N2474*V2474+O2474*U2474+P2474*V2477+Q2474*U2477)</f>
        <v>-0.26463275950900028</v>
      </c>
      <c r="AB2474" s="8"/>
      <c r="AC2474" s="37">
        <v>1</v>
      </c>
      <c r="AD2474" s="38">
        <v>0</v>
      </c>
      <c r="AE2474" s="39">
        <v>0</v>
      </c>
      <c r="AF2474" s="40">
        <v>0</v>
      </c>
      <c r="AH2474" s="37">
        <f>X2474*AC2474+Z2474*AC2477-Y2474*AD2474-AA2474*AD2477</f>
        <v>0.95593254040456477</v>
      </c>
      <c r="AI2474" s="41">
        <f>(X2474*AD2474+Y2474*AC2474+Z2474*AD2477+AA2474*AC2477)</f>
        <v>0</v>
      </c>
      <c r="AJ2474" s="39">
        <f>X2474*AE2474+Z2474*AE2477-Y2474*AF2474-AA2474*AF2477</f>
        <v>0</v>
      </c>
      <c r="AK2474" s="40">
        <f>(X2474*AF2474+Y2474*AE2474+Z2474*AF2477+AA2474*AE2477)</f>
        <v>-0.26463275950900028</v>
      </c>
      <c r="AL2474" s="8"/>
      <c r="AM2474" s="43">
        <f t="shared" ref="AM2474" si="8099">20*LOG((2*$AH$8)/(($AH$8*AH2474+AJ2474+$AH$8*AH2477+AJ2477)^2+($AH$8*AI2474+AK2474+$AH$8*AI2477+AK2477)^2)^0.5)</f>
        <v>-3.1036363718241189E-4</v>
      </c>
      <c r="AO2474" s="148">
        <f t="shared" ref="AO2474" si="8100">((AH2474^2+AI2474^2)/(AH2477^2+AI2477^2))^0.5</f>
        <v>3.612299035567704</v>
      </c>
      <c r="AP2474" s="4"/>
      <c r="AQ2474" s="44"/>
      <c r="AR2474" s="44"/>
      <c r="AS2474" s="44"/>
      <c r="AT2474" s="44"/>
    </row>
    <row r="2475" spans="2:46" ht="18.649999999999999" customHeight="1" thickBot="1">
      <c r="D2475" s="45"/>
      <c r="G2475" s="46"/>
      <c r="I2475" s="45"/>
      <c r="L2475" s="46"/>
      <c r="N2475" s="45"/>
      <c r="Q2475" s="46"/>
      <c r="S2475" s="45"/>
      <c r="V2475" s="46"/>
      <c r="X2475" s="45"/>
      <c r="AA2475" s="46"/>
      <c r="AC2475" s="45"/>
      <c r="AF2475" s="46"/>
      <c r="AH2475" s="45"/>
      <c r="AK2475" s="46"/>
      <c r="AO2475" s="149"/>
      <c r="AP2475" s="149"/>
      <c r="AQ2475" s="44"/>
      <c r="AR2475" s="44"/>
      <c r="AS2475" s="44"/>
      <c r="AT2475" s="44"/>
    </row>
    <row r="2476" spans="2:46" ht="18.649999999999999" customHeight="1" thickBot="1">
      <c r="D2476" s="227" t="s">
        <v>70</v>
      </c>
      <c r="E2476" s="228"/>
      <c r="F2476" s="229" t="s">
        <v>71</v>
      </c>
      <c r="G2476" s="230"/>
      <c r="H2476" s="203"/>
      <c r="I2476" s="231" t="s">
        <v>15</v>
      </c>
      <c r="J2476" s="232"/>
      <c r="K2476" s="233" t="s">
        <v>16</v>
      </c>
      <c r="L2476" s="234"/>
      <c r="M2476" s="30"/>
      <c r="N2476" s="231" t="s">
        <v>72</v>
      </c>
      <c r="O2476" s="232"/>
      <c r="P2476" s="233" t="s">
        <v>73</v>
      </c>
      <c r="Q2476" s="234"/>
      <c r="R2476" s="30"/>
      <c r="S2476" s="227" t="s">
        <v>74</v>
      </c>
      <c r="T2476" s="228"/>
      <c r="U2476" s="229" t="s">
        <v>75</v>
      </c>
      <c r="V2476" s="230"/>
      <c r="W2476" s="8"/>
      <c r="X2476" s="231" t="s">
        <v>76</v>
      </c>
      <c r="Y2476" s="232"/>
      <c r="Z2476" s="233" t="s">
        <v>77</v>
      </c>
      <c r="AA2476" s="234"/>
      <c r="AB2476" s="8"/>
      <c r="AC2476" s="231" t="s">
        <v>78</v>
      </c>
      <c r="AD2476" s="232"/>
      <c r="AE2476" s="233" t="s">
        <v>17</v>
      </c>
      <c r="AF2476" s="234"/>
      <c r="AG2476" s="8"/>
      <c r="AH2476" s="231" t="s">
        <v>79</v>
      </c>
      <c r="AI2476" s="232"/>
      <c r="AJ2476" s="233" t="s">
        <v>80</v>
      </c>
      <c r="AK2476" s="234"/>
      <c r="AL2476" s="8"/>
      <c r="AM2476" s="52" t="s">
        <v>84</v>
      </c>
      <c r="AO2476" s="150" t="s">
        <v>85</v>
      </c>
      <c r="AP2476" s="149"/>
      <c r="AQ2476" s="44"/>
      <c r="AR2476" s="44"/>
      <c r="AS2476" s="44"/>
      <c r="AT2476" s="44"/>
    </row>
    <row r="2477" spans="2:46" ht="18.649999999999999" customHeight="1" thickTop="1" thickBot="1">
      <c r="D2477" s="37">
        <v>0</v>
      </c>
      <c r="E2477" s="41">
        <v>0</v>
      </c>
      <c r="F2477" s="39">
        <v>1</v>
      </c>
      <c r="G2477" s="40">
        <v>0</v>
      </c>
      <c r="I2477" s="37">
        <v>0</v>
      </c>
      <c r="J2477" s="41">
        <f t="shared" ref="J2477" si="8101">IF(0=(1-$J$8*$K$8*$B2474^2),10^14,$B2474*$K$8/(1-$J$8*$K$8*$B2474^2))</f>
        <v>-0.1536149064275866</v>
      </c>
      <c r="K2477" s="39">
        <v>1</v>
      </c>
      <c r="L2477" s="40">
        <v>0</v>
      </c>
      <c r="N2477" s="37">
        <f t="shared" ref="N2477" si="8102">D2477*I2474+F2477*I2477-E2477*J2474-G2477*J2477</f>
        <v>0</v>
      </c>
      <c r="O2477" s="41">
        <f t="shared" ref="O2477" si="8103">(D2477*J2474+E2477*I2474+F2477*J2477+G2477*I2477)</f>
        <v>-0.1536149064275866</v>
      </c>
      <c r="P2477" s="39">
        <f t="shared" ref="P2477" si="8104">D2477*K2474+F2477*K2477-E2477*L2474-G2477*L2477</f>
        <v>1</v>
      </c>
      <c r="Q2477" s="40">
        <f t="shared" ref="Q2477" si="8105">(D2477*L2474+E2477*K2474+F2477*L2477+G2477*K2477)</f>
        <v>0</v>
      </c>
      <c r="S2477" s="37">
        <v>0</v>
      </c>
      <c r="T2477" s="41">
        <v>0</v>
      </c>
      <c r="U2477" s="39">
        <v>1</v>
      </c>
      <c r="V2477" s="40">
        <v>0</v>
      </c>
      <c r="X2477" s="37">
        <f t="shared" ref="X2477" si="8106">N2477*S2474+P2477*S2477-O2477*T2474-Q2477*T2477</f>
        <v>0</v>
      </c>
      <c r="Y2477" s="41">
        <f t="shared" ref="Y2477" si="8107">(N2477*T2474+O2477*S2474+P2477*T2477+Q2477*S2477)</f>
        <v>-0.1536149064275866</v>
      </c>
      <c r="Z2477" s="39">
        <f t="shared" ref="Z2477" si="8108">N2477*U2474+P2477*U2477-O2477*V2474-Q2477*V2477</f>
        <v>0.97284010345085814</v>
      </c>
      <c r="AA2477" s="40">
        <f t="shared" ref="AA2477" si="8109">(N2477*V2474+O2477*U2474+P2477*V2477+Q2477*U2477)</f>
        <v>0</v>
      </c>
      <c r="AB2477" s="8"/>
      <c r="AC2477" s="37">
        <v>0</v>
      </c>
      <c r="AD2477" s="40">
        <f>-1/($AD$8*$B2474)</f>
        <v>-0.11411723163841822</v>
      </c>
      <c r="AE2477" s="39">
        <v>1</v>
      </c>
      <c r="AF2477" s="40">
        <v>0</v>
      </c>
      <c r="AH2477" s="37">
        <f>X2477*AC2474+Z2477*AC2477-Y2477*AD2474-AA2477*AD2477</f>
        <v>0</v>
      </c>
      <c r="AI2477" s="41">
        <f>(X2477*AD2474+Y2477*AC2474+Z2477*AD2477+AA2477*AC2477)</f>
        <v>-0.2646327258602309</v>
      </c>
      <c r="AJ2477" s="39">
        <f>X2477*AE2474+Z2477*AE2477-Y2477*AF2474-AA2477*AF2477</f>
        <v>0.97284010345085814</v>
      </c>
      <c r="AK2477" s="40">
        <f>(X2477*AF2474+Y2477*AE2474+Z2477*AF2477+AA2477*AE2477)</f>
        <v>0</v>
      </c>
      <c r="AL2477" s="8"/>
      <c r="AM2477" s="54">
        <f t="shared" ref="AM2477" si="8110">(180/PI())*ATAN(-1*(($AH2465*AI2474+AK2474+$AH$8*AI2477+AK2477)/($AH$8*AH2474+AJ2474+$AH$8*AH2477+AJ2477)))</f>
        <v>15.344569658875375</v>
      </c>
      <c r="AO2477" s="151">
        <f t="shared" ref="AO2477" si="8111">20*LOG(((($AH$8*AH2474+AJ2474-$AH$8*AH2477-AJ2477)^2+($AH$8*AI2474+AK2474-$AH$8*AI2477-AK2477)^2)/(($AH$8*AH2474+AJ2474+$AH$8*AH2477+AJ2477)^2+($AH$8*AI2474+AK2474+$AH$8*AI2477+AK2477)^2))^0.5)</f>
        <v>-41.45928996624135</v>
      </c>
      <c r="AP2477" s="149"/>
      <c r="AQ2477" s="44"/>
      <c r="AR2477" s="44"/>
      <c r="AS2477" s="44"/>
      <c r="AT2477" s="44"/>
    </row>
    <row r="2478" spans="2:46" ht="18.649999999999999" customHeight="1">
      <c r="AO2478" s="48"/>
    </row>
    <row r="2479" spans="2:46" ht="18.649999999999999" customHeight="1" thickBot="1">
      <c r="E2479" s="29" t="s">
        <v>9</v>
      </c>
      <c r="J2479" s="29" t="s">
        <v>10</v>
      </c>
      <c r="O2479" s="29" t="s">
        <v>11</v>
      </c>
      <c r="T2479" s="29" t="s">
        <v>12</v>
      </c>
      <c r="Y2479" s="29" t="s">
        <v>13</v>
      </c>
      <c r="AD2479" s="29" t="s">
        <v>12</v>
      </c>
      <c r="AI2479" s="29" t="s">
        <v>81</v>
      </c>
    </row>
    <row r="2480" spans="2:46" ht="18.649999999999999" customHeight="1" thickBot="1">
      <c r="B2480" s="28"/>
      <c r="D2480" s="227" t="s">
        <v>70</v>
      </c>
      <c r="E2480" s="228"/>
      <c r="F2480" s="229" t="s">
        <v>71</v>
      </c>
      <c r="G2480" s="230"/>
      <c r="H2480" s="203"/>
      <c r="I2480" s="231" t="s">
        <v>15</v>
      </c>
      <c r="J2480" s="232"/>
      <c r="K2480" s="233" t="s">
        <v>16</v>
      </c>
      <c r="L2480" s="234"/>
      <c r="M2480" s="30"/>
      <c r="N2480" s="231" t="s">
        <v>72</v>
      </c>
      <c r="O2480" s="232"/>
      <c r="P2480" s="233" t="s">
        <v>73</v>
      </c>
      <c r="Q2480" s="234"/>
      <c r="R2480" s="30"/>
      <c r="S2480" s="227" t="s">
        <v>74</v>
      </c>
      <c r="T2480" s="228"/>
      <c r="U2480" s="229" t="s">
        <v>75</v>
      </c>
      <c r="V2480" s="230"/>
      <c r="W2480" s="8"/>
      <c r="X2480" s="231" t="s">
        <v>76</v>
      </c>
      <c r="Y2480" s="232"/>
      <c r="Z2480" s="233" t="s">
        <v>77</v>
      </c>
      <c r="AA2480" s="234"/>
      <c r="AB2480" s="8"/>
      <c r="AC2480" s="231" t="s">
        <v>78</v>
      </c>
      <c r="AD2480" s="232"/>
      <c r="AE2480" s="233" t="s">
        <v>17</v>
      </c>
      <c r="AF2480" s="234"/>
      <c r="AG2480" s="8"/>
      <c r="AH2480" s="231" t="s">
        <v>79</v>
      </c>
      <c r="AI2480" s="232"/>
      <c r="AJ2480" s="233" t="s">
        <v>80</v>
      </c>
      <c r="AK2480" s="234"/>
      <c r="AL2480" s="8"/>
      <c r="AM2480" s="35" t="s">
        <v>82</v>
      </c>
      <c r="AO2480" s="147" t="s">
        <v>83</v>
      </c>
      <c r="AP2480" s="4"/>
      <c r="AQ2480" s="44"/>
      <c r="AR2480" s="44"/>
      <c r="AS2480" s="44"/>
      <c r="AT2480" s="44"/>
    </row>
    <row r="2481" spans="2:46" ht="18.649999999999999" customHeight="1" thickTop="1" thickBot="1">
      <c r="B2481" s="55">
        <v>7.0999999999999899</v>
      </c>
      <c r="D2481" s="37">
        <v>1</v>
      </c>
      <c r="E2481" s="38">
        <v>0</v>
      </c>
      <c r="F2481" s="39">
        <v>0</v>
      </c>
      <c r="G2481" s="40">
        <f t="shared" ref="G2481" si="8112">-1/($E$8*$B2481)</f>
        <v>-9.0025352112676177E-2</v>
      </c>
      <c r="I2481" s="37">
        <v>1</v>
      </c>
      <c r="J2481" s="41">
        <v>0</v>
      </c>
      <c r="K2481" s="39">
        <v>0</v>
      </c>
      <c r="L2481" s="40">
        <v>0</v>
      </c>
      <c r="N2481" s="37">
        <f t="shared" ref="N2481" si="8113">D2481*I2481+F2481*I2484-E2481*J2481-G2481*J2484</f>
        <v>0.98621004789117495</v>
      </c>
      <c r="O2481" s="41">
        <f t="shared" ref="O2481" si="8114">(D2481*J2481+E2481*I2481+F2481*J2484+G2481*I2484)</f>
        <v>0</v>
      </c>
      <c r="P2481" s="39">
        <f t="shared" ref="P2481" si="8115">D2481*K2481+F2481*K2484-E2481*L2481-G2481*L2484</f>
        <v>0</v>
      </c>
      <c r="Q2481" s="40">
        <f t="shared" ref="Q2481" si="8116">(D2481*L2481+E2481*K2481+F2481*L2484+G2481*K2484)</f>
        <v>-9.0025352112676177E-2</v>
      </c>
      <c r="S2481" s="37">
        <v>1</v>
      </c>
      <c r="T2481" s="38">
        <v>0</v>
      </c>
      <c r="U2481" s="39">
        <v>0</v>
      </c>
      <c r="V2481" s="40">
        <f t="shared" ref="V2481" si="8117">-1/($T$8*$B2481)</f>
        <v>-0.17630704225352134</v>
      </c>
      <c r="X2481" s="37">
        <f t="shared" ref="X2481" si="8118">N2481*S2481+P2481*S2484-O2481*T2481-Q2481*T2484</f>
        <v>0.98621004789117495</v>
      </c>
      <c r="Y2481" s="41">
        <f t="shared" ref="Y2481" si="8119">(N2481*T2481+O2481*S2481+P2481*T2484+Q2481*S2484)</f>
        <v>0</v>
      </c>
      <c r="Z2481" s="39">
        <f t="shared" ref="Z2481" si="8120">N2481*U2481+P2481*U2484-O2481*V2481-Q2481*V2484</f>
        <v>0</v>
      </c>
      <c r="AA2481" s="40">
        <f t="shared" ref="AA2481" si="8121">(N2481*V2481+O2481*U2481+P2481*V2484+Q2481*U2484)</f>
        <v>-0.26390112869707283</v>
      </c>
      <c r="AB2481" s="8"/>
      <c r="AC2481" s="37">
        <v>1</v>
      </c>
      <c r="AD2481" s="38">
        <v>0</v>
      </c>
      <c r="AE2481" s="39">
        <v>0</v>
      </c>
      <c r="AF2481" s="40">
        <v>0</v>
      </c>
      <c r="AH2481" s="37">
        <f>X2481*AC2481+Z2481*AC2484-Y2481*AD2481-AA2481*AD2484</f>
        <v>0.9561792145206397</v>
      </c>
      <c r="AI2481" s="41">
        <f>(X2481*AD2481+Y2481*AC2481+Z2481*AD2484+AA2481*AC2484)</f>
        <v>0</v>
      </c>
      <c r="AJ2481" s="39">
        <f>X2481*AE2481+Z2481*AE2484-Y2481*AF2481-AA2481*AF2484</f>
        <v>0</v>
      </c>
      <c r="AK2481" s="40">
        <f>(X2481*AF2481+Y2481*AE2481+Z2481*AF2484+AA2481*AE2484)</f>
        <v>-0.26390112869707283</v>
      </c>
      <c r="AL2481" s="8"/>
      <c r="AM2481" s="43">
        <f t="shared" ref="AM2481" si="8122">20*LOG((2*$AH$8)/(($AH$8*AH2481+AJ2481+$AH$8*AH2484+AJ2484)^2+($AH$8*AI2481+AK2481+$AH$8*AI2484+AK2484)^2)^0.5)</f>
        <v>-3.0695032863751592E-4</v>
      </c>
      <c r="AO2481" s="148">
        <f t="shared" ref="AO2481" si="8123">((AH2481^2+AI2481^2)/(AH2484^2+AI2484^2))^0.5</f>
        <v>3.6232483738476096</v>
      </c>
      <c r="AP2481" s="4"/>
      <c r="AQ2481" s="44"/>
      <c r="AR2481" s="44"/>
      <c r="AS2481" s="44"/>
      <c r="AT2481" s="44"/>
    </row>
    <row r="2482" spans="2:46" ht="18.649999999999999" customHeight="1" thickBot="1">
      <c r="D2482" s="45"/>
      <c r="G2482" s="46"/>
      <c r="I2482" s="45"/>
      <c r="L2482" s="46"/>
      <c r="N2482" s="45"/>
      <c r="Q2482" s="46"/>
      <c r="S2482" s="45"/>
      <c r="V2482" s="46"/>
      <c r="X2482" s="45"/>
      <c r="AA2482" s="46"/>
      <c r="AC2482" s="45"/>
      <c r="AF2482" s="46"/>
      <c r="AH2482" s="45"/>
      <c r="AK2482" s="46"/>
      <c r="AO2482" s="149"/>
      <c r="AP2482" s="149"/>
      <c r="AQ2482" s="44"/>
      <c r="AR2482" s="44"/>
      <c r="AS2482" s="44"/>
      <c r="AT2482" s="44"/>
    </row>
    <row r="2483" spans="2:46" ht="18.649999999999999" customHeight="1" thickBot="1">
      <c r="D2483" s="227" t="s">
        <v>70</v>
      </c>
      <c r="E2483" s="228"/>
      <c r="F2483" s="229" t="s">
        <v>71</v>
      </c>
      <c r="G2483" s="230"/>
      <c r="H2483" s="203"/>
      <c r="I2483" s="231" t="s">
        <v>15</v>
      </c>
      <c r="J2483" s="232"/>
      <c r="K2483" s="233" t="s">
        <v>16</v>
      </c>
      <c r="L2483" s="234"/>
      <c r="M2483" s="30"/>
      <c r="N2483" s="231" t="s">
        <v>72</v>
      </c>
      <c r="O2483" s="232"/>
      <c r="P2483" s="233" t="s">
        <v>73</v>
      </c>
      <c r="Q2483" s="234"/>
      <c r="R2483" s="30"/>
      <c r="S2483" s="227" t="s">
        <v>74</v>
      </c>
      <c r="T2483" s="228"/>
      <c r="U2483" s="229" t="s">
        <v>75</v>
      </c>
      <c r="V2483" s="230"/>
      <c r="W2483" s="8"/>
      <c r="X2483" s="231" t="s">
        <v>76</v>
      </c>
      <c r="Y2483" s="232"/>
      <c r="Z2483" s="233" t="s">
        <v>77</v>
      </c>
      <c r="AA2483" s="234"/>
      <c r="AB2483" s="8"/>
      <c r="AC2483" s="231" t="s">
        <v>78</v>
      </c>
      <c r="AD2483" s="232"/>
      <c r="AE2483" s="233" t="s">
        <v>17</v>
      </c>
      <c r="AF2483" s="234"/>
      <c r="AG2483" s="8"/>
      <c r="AH2483" s="231" t="s">
        <v>79</v>
      </c>
      <c r="AI2483" s="232"/>
      <c r="AJ2483" s="233" t="s">
        <v>80</v>
      </c>
      <c r="AK2483" s="234"/>
      <c r="AL2483" s="8"/>
      <c r="AM2483" s="52" t="s">
        <v>84</v>
      </c>
      <c r="AO2483" s="150" t="s">
        <v>85</v>
      </c>
      <c r="AP2483" s="149"/>
      <c r="AQ2483" s="44"/>
      <c r="AR2483" s="44"/>
      <c r="AS2483" s="44"/>
      <c r="AT2483" s="44"/>
    </row>
    <row r="2484" spans="2:46" ht="18.649999999999999" customHeight="1" thickTop="1" thickBot="1">
      <c r="D2484" s="37">
        <v>0</v>
      </c>
      <c r="E2484" s="41">
        <v>0</v>
      </c>
      <c r="F2484" s="39">
        <v>1</v>
      </c>
      <c r="G2484" s="40">
        <v>0</v>
      </c>
      <c r="I2484" s="37">
        <v>0</v>
      </c>
      <c r="J2484" s="41">
        <f t="shared" ref="J2484" si="8124">IF(0=(1-$J$8*$K$8*$B2481^2),10^14,$B2481*$K$8/(1-$J$8*$K$8*$B2481^2))</f>
        <v>-0.15317854121320756</v>
      </c>
      <c r="K2484" s="39">
        <v>1</v>
      </c>
      <c r="L2484" s="40">
        <v>0</v>
      </c>
      <c r="N2484" s="37">
        <f t="shared" ref="N2484" si="8125">D2484*I2481+F2484*I2484-E2484*J2481-G2484*J2484</f>
        <v>0</v>
      </c>
      <c r="O2484" s="41">
        <f t="shared" ref="O2484" si="8126">(D2484*J2481+E2484*I2481+F2484*J2484+G2484*I2484)</f>
        <v>-0.15317854121320756</v>
      </c>
      <c r="P2484" s="39">
        <f t="shared" ref="P2484" si="8127">D2484*K2481+F2484*K2484-E2484*L2481-G2484*L2484</f>
        <v>1</v>
      </c>
      <c r="Q2484" s="40">
        <f t="shared" ref="Q2484" si="8128">(D2484*L2481+E2484*K2481+F2484*L2484+G2484*K2484)</f>
        <v>0</v>
      </c>
      <c r="S2484" s="37">
        <v>0</v>
      </c>
      <c r="T2484" s="41">
        <v>0</v>
      </c>
      <c r="U2484" s="39">
        <v>1</v>
      </c>
      <c r="V2484" s="40">
        <v>0</v>
      </c>
      <c r="X2484" s="37">
        <f t="shared" ref="X2484" si="8129">N2484*S2481+P2484*S2484-O2484*T2481-Q2484*T2484</f>
        <v>0</v>
      </c>
      <c r="Y2484" s="41">
        <f t="shared" ref="Y2484" si="8130">(N2484*T2481+O2484*S2481+P2484*T2484+Q2484*S2484)</f>
        <v>-0.15317854121320756</v>
      </c>
      <c r="Z2484" s="39">
        <f t="shared" ref="Z2484" si="8131">N2484*U2481+P2484*U2484-O2484*V2481-Q2484*V2484</f>
        <v>0.97299354446199027</v>
      </c>
      <c r="AA2484" s="40">
        <f t="shared" ref="AA2484" si="8132">(N2484*V2481+O2484*U2481+P2484*V2484+Q2484*U2484)</f>
        <v>0</v>
      </c>
      <c r="AB2484" s="8"/>
      <c r="AC2484" s="37">
        <v>0</v>
      </c>
      <c r="AD2484" s="40">
        <f>-1/($AD$8*$B2481)</f>
        <v>-0.11379577464788747</v>
      </c>
      <c r="AE2484" s="39">
        <v>1</v>
      </c>
      <c r="AF2484" s="40">
        <v>0</v>
      </c>
      <c r="AH2484" s="37">
        <f>X2484*AC2481+Z2484*AC2484-Y2484*AD2481-AA2484*AD2484</f>
        <v>0</v>
      </c>
      <c r="AI2484" s="41">
        <f>(X2484*AD2481+Y2484*AC2481+Z2484*AD2484+AA2484*AC2484)</f>
        <v>-0.26390109533265349</v>
      </c>
      <c r="AJ2484" s="39">
        <f>X2484*AE2481+Z2484*AE2484-Y2484*AF2481-AA2484*AF2484</f>
        <v>0.97299354446199027</v>
      </c>
      <c r="AK2484" s="40">
        <f>(X2484*AF2481+Y2484*AE2481+Z2484*AF2484+AA2484*AE2484)</f>
        <v>0</v>
      </c>
      <c r="AL2484" s="8"/>
      <c r="AM2484" s="54">
        <f t="shared" ref="AM2484" si="8133">(180/PI())*ATAN(-1*(($AH2472*AI2481+AK2481+$AH$8*AI2484+AK2484)/($AH$8*AH2481+AJ2481+$AH$8*AH2484+AJ2484)))</f>
        <v>15.301112955351295</v>
      </c>
      <c r="AO2484" s="151">
        <f t="shared" ref="AO2484" si="8134">20*LOG(((($AH$8*AH2481+AJ2481-$AH$8*AH2484-AJ2484)^2+($AH$8*AI2481+AK2481-$AH$8*AI2484-AK2484)^2)/(($AH$8*AH2481+AJ2481+$AH$8*AH2484+AJ2484)^2+($AH$8*AI2481+AK2481+$AH$8*AI2484+AK2484)^2))^0.5)</f>
        <v>-41.507315560310118</v>
      </c>
      <c r="AP2484" s="149"/>
      <c r="AQ2484" s="44"/>
      <c r="AR2484" s="44"/>
      <c r="AS2484" s="44"/>
      <c r="AT2484" s="44"/>
    </row>
    <row r="2485" spans="2:46" ht="18.649999999999999" customHeight="1">
      <c r="AO2485" s="48"/>
    </row>
    <row r="2486" spans="2:46" ht="18.649999999999999" customHeight="1" thickBot="1">
      <c r="E2486" s="29" t="s">
        <v>9</v>
      </c>
      <c r="J2486" s="29" t="s">
        <v>10</v>
      </c>
      <c r="O2486" s="29" t="s">
        <v>11</v>
      </c>
      <c r="T2486" s="29" t="s">
        <v>12</v>
      </c>
      <c r="Y2486" s="29" t="s">
        <v>13</v>
      </c>
      <c r="AD2486" s="29" t="s">
        <v>12</v>
      </c>
      <c r="AI2486" s="29" t="s">
        <v>81</v>
      </c>
    </row>
    <row r="2487" spans="2:46" ht="18.649999999999999" customHeight="1" thickBot="1">
      <c r="B2487" s="28"/>
      <c r="D2487" s="227" t="s">
        <v>70</v>
      </c>
      <c r="E2487" s="228"/>
      <c r="F2487" s="229" t="s">
        <v>71</v>
      </c>
      <c r="G2487" s="230"/>
      <c r="H2487" s="203"/>
      <c r="I2487" s="231" t="s">
        <v>15</v>
      </c>
      <c r="J2487" s="232"/>
      <c r="K2487" s="233" t="s">
        <v>16</v>
      </c>
      <c r="L2487" s="234"/>
      <c r="M2487" s="30"/>
      <c r="N2487" s="231" t="s">
        <v>72</v>
      </c>
      <c r="O2487" s="232"/>
      <c r="P2487" s="233" t="s">
        <v>73</v>
      </c>
      <c r="Q2487" s="234"/>
      <c r="R2487" s="30"/>
      <c r="S2487" s="227" t="s">
        <v>74</v>
      </c>
      <c r="T2487" s="228"/>
      <c r="U2487" s="229" t="s">
        <v>75</v>
      </c>
      <c r="V2487" s="230"/>
      <c r="W2487" s="8"/>
      <c r="X2487" s="231" t="s">
        <v>76</v>
      </c>
      <c r="Y2487" s="232"/>
      <c r="Z2487" s="233" t="s">
        <v>77</v>
      </c>
      <c r="AA2487" s="234"/>
      <c r="AB2487" s="8"/>
      <c r="AC2487" s="231" t="s">
        <v>78</v>
      </c>
      <c r="AD2487" s="232"/>
      <c r="AE2487" s="233" t="s">
        <v>17</v>
      </c>
      <c r="AF2487" s="234"/>
      <c r="AG2487" s="8"/>
      <c r="AH2487" s="231" t="s">
        <v>79</v>
      </c>
      <c r="AI2487" s="232"/>
      <c r="AJ2487" s="233" t="s">
        <v>80</v>
      </c>
      <c r="AK2487" s="234"/>
      <c r="AL2487" s="8"/>
      <c r="AM2487" s="35" t="s">
        <v>82</v>
      </c>
      <c r="AO2487" s="147" t="s">
        <v>83</v>
      </c>
      <c r="AP2487" s="4"/>
      <c r="AQ2487" s="44"/>
      <c r="AR2487" s="44"/>
      <c r="AS2487" s="44"/>
      <c r="AT2487" s="44"/>
    </row>
    <row r="2488" spans="2:46" ht="18.649999999999999" customHeight="1" thickTop="1" thickBot="1">
      <c r="B2488" s="55">
        <v>7.1199999999999903</v>
      </c>
      <c r="D2488" s="37">
        <v>1</v>
      </c>
      <c r="E2488" s="38">
        <v>0</v>
      </c>
      <c r="F2488" s="39">
        <v>0</v>
      </c>
      <c r="G2488" s="40">
        <f t="shared" ref="G2488" si="8135">-1/($E$8*$B2488)</f>
        <v>-8.9772471910112464E-2</v>
      </c>
      <c r="I2488" s="37">
        <v>1</v>
      </c>
      <c r="J2488" s="41">
        <v>0</v>
      </c>
      <c r="K2488" s="39">
        <v>0</v>
      </c>
      <c r="L2488" s="40">
        <v>0</v>
      </c>
      <c r="N2488" s="37">
        <f t="shared" ref="N2488" si="8136">D2488*I2488+F2488*I2491-E2488*J2488-G2488*J2491</f>
        <v>0.98628773445648887</v>
      </c>
      <c r="O2488" s="41">
        <f t="shared" ref="O2488" si="8137">(D2488*J2488+E2488*I2488+F2488*J2491+G2488*I2491)</f>
        <v>0</v>
      </c>
      <c r="P2488" s="39">
        <f t="shared" ref="P2488" si="8138">D2488*K2488+F2488*K2491-E2488*L2488-G2488*L2491</f>
        <v>0</v>
      </c>
      <c r="Q2488" s="40">
        <f t="shared" ref="Q2488" si="8139">(D2488*L2488+E2488*K2488+F2488*L2491+G2488*K2491)</f>
        <v>-8.9772471910112464E-2</v>
      </c>
      <c r="S2488" s="37">
        <v>1</v>
      </c>
      <c r="T2488" s="38">
        <v>0</v>
      </c>
      <c r="U2488" s="39">
        <v>0</v>
      </c>
      <c r="V2488" s="40">
        <f t="shared" ref="V2488" si="8140">-1/($T$8*$B2488)</f>
        <v>-0.1758117977528092</v>
      </c>
      <c r="X2488" s="37">
        <f t="shared" ref="X2488" si="8141">N2488*S2488+P2488*S2491-O2488*T2488-Q2488*T2491</f>
        <v>0.98628773445648887</v>
      </c>
      <c r="Y2488" s="41">
        <f t="shared" ref="Y2488" si="8142">(N2488*T2488+O2488*S2488+P2488*T2491+Q2488*S2491)</f>
        <v>0</v>
      </c>
      <c r="Z2488" s="39">
        <f t="shared" ref="Z2488" si="8143">N2488*U2488+P2488*U2491-O2488*V2488-Q2488*V2491</f>
        <v>0</v>
      </c>
      <c r="AA2488" s="40">
        <f t="shared" ref="AA2488" si="8144">(N2488*V2488+O2488*U2488+P2488*V2491+Q2488*U2491)</f>
        <v>-0.26317349160645309</v>
      </c>
      <c r="AB2488" s="8"/>
      <c r="AC2488" s="37">
        <v>1</v>
      </c>
      <c r="AD2488" s="38">
        <v>0</v>
      </c>
      <c r="AE2488" s="39">
        <v>0</v>
      </c>
      <c r="AF2488" s="40">
        <v>0</v>
      </c>
      <c r="AH2488" s="37">
        <f>X2488*AC2488+Z2488*AC2491-Y2488*AD2488-AA2488*AD2491</f>
        <v>0.95642382679589422</v>
      </c>
      <c r="AI2488" s="41">
        <f>(X2488*AD2488+Y2488*AC2488+Z2488*AD2491+AA2488*AC2491)</f>
        <v>0</v>
      </c>
      <c r="AJ2488" s="39">
        <f>X2488*AE2488+Z2488*AE2491-Y2488*AF2488-AA2488*AF2491</f>
        <v>0</v>
      </c>
      <c r="AK2488" s="40">
        <f>(X2488*AF2488+Y2488*AE2488+Z2488*AF2491+AA2488*AE2491)</f>
        <v>-0.26317349160645309</v>
      </c>
      <c r="AL2488" s="8"/>
      <c r="AM2488" s="43">
        <f t="shared" ref="AM2488" si="8145">20*LOG((2*$AH$8)/(($AH$8*AH2488+AJ2488+$AH$8*AH2491+AJ2491)^2+($AH$8*AI2488+AK2488+$AH$8*AI2491+AK2491)^2)^0.5)</f>
        <v>-3.0358360875092088E-4</v>
      </c>
      <c r="AO2488" s="148">
        <f t="shared" ref="AO2488" si="8146">((AH2488^2+AI2488^2)/(AH2491^2+AI2491^2))^0.5</f>
        <v>3.6341956068173555</v>
      </c>
      <c r="AP2488" s="4"/>
      <c r="AQ2488" s="44"/>
      <c r="AR2488" s="44"/>
      <c r="AS2488" s="44"/>
      <c r="AT2488" s="44"/>
    </row>
    <row r="2489" spans="2:46" ht="18.649999999999999" customHeight="1" thickBot="1">
      <c r="D2489" s="45"/>
      <c r="G2489" s="46"/>
      <c r="I2489" s="45"/>
      <c r="L2489" s="46"/>
      <c r="N2489" s="45"/>
      <c r="Q2489" s="46"/>
      <c r="S2489" s="45"/>
      <c r="V2489" s="46"/>
      <c r="X2489" s="45"/>
      <c r="AA2489" s="46"/>
      <c r="AC2489" s="45"/>
      <c r="AF2489" s="46"/>
      <c r="AH2489" s="45"/>
      <c r="AK2489" s="46"/>
      <c r="AO2489" s="149"/>
      <c r="AP2489" s="149"/>
      <c r="AQ2489" s="44"/>
      <c r="AR2489" s="44"/>
      <c r="AS2489" s="44"/>
      <c r="AT2489" s="44"/>
    </row>
    <row r="2490" spans="2:46" ht="18.649999999999999" customHeight="1" thickBot="1">
      <c r="D2490" s="227" t="s">
        <v>70</v>
      </c>
      <c r="E2490" s="228"/>
      <c r="F2490" s="229" t="s">
        <v>71</v>
      </c>
      <c r="G2490" s="230"/>
      <c r="H2490" s="203"/>
      <c r="I2490" s="231" t="s">
        <v>15</v>
      </c>
      <c r="J2490" s="232"/>
      <c r="K2490" s="233" t="s">
        <v>16</v>
      </c>
      <c r="L2490" s="234"/>
      <c r="M2490" s="30"/>
      <c r="N2490" s="231" t="s">
        <v>72</v>
      </c>
      <c r="O2490" s="232"/>
      <c r="P2490" s="233" t="s">
        <v>73</v>
      </c>
      <c r="Q2490" s="234"/>
      <c r="R2490" s="30"/>
      <c r="S2490" s="227" t="s">
        <v>74</v>
      </c>
      <c r="T2490" s="228"/>
      <c r="U2490" s="229" t="s">
        <v>75</v>
      </c>
      <c r="V2490" s="230"/>
      <c r="W2490" s="8"/>
      <c r="X2490" s="231" t="s">
        <v>76</v>
      </c>
      <c r="Y2490" s="232"/>
      <c r="Z2490" s="233" t="s">
        <v>77</v>
      </c>
      <c r="AA2490" s="234"/>
      <c r="AB2490" s="8"/>
      <c r="AC2490" s="231" t="s">
        <v>78</v>
      </c>
      <c r="AD2490" s="232"/>
      <c r="AE2490" s="233" t="s">
        <v>17</v>
      </c>
      <c r="AF2490" s="234"/>
      <c r="AG2490" s="8"/>
      <c r="AH2490" s="231" t="s">
        <v>79</v>
      </c>
      <c r="AI2490" s="232"/>
      <c r="AJ2490" s="233" t="s">
        <v>80</v>
      </c>
      <c r="AK2490" s="234"/>
      <c r="AL2490" s="8"/>
      <c r="AM2490" s="52" t="s">
        <v>84</v>
      </c>
      <c r="AO2490" s="150" t="s">
        <v>85</v>
      </c>
      <c r="AP2490" s="149"/>
      <c r="AQ2490" s="44"/>
      <c r="AR2490" s="44"/>
      <c r="AS2490" s="44"/>
      <c r="AT2490" s="44"/>
    </row>
    <row r="2491" spans="2:46" ht="18.649999999999999" customHeight="1" thickTop="1" thickBot="1">
      <c r="D2491" s="37">
        <v>0</v>
      </c>
      <c r="E2491" s="41">
        <v>0</v>
      </c>
      <c r="F2491" s="39">
        <v>1</v>
      </c>
      <c r="G2491" s="40">
        <v>0</v>
      </c>
      <c r="I2491" s="37">
        <v>0</v>
      </c>
      <c r="J2491" s="41">
        <f t="shared" ref="J2491" si="8147">IF(0=(1-$J$8*$K$8*$B2488^2),10^14,$B2488*$K$8/(1-$J$8*$K$8*$B2488^2))</f>
        <v>-0.15274465826496264</v>
      </c>
      <c r="K2491" s="39">
        <v>1</v>
      </c>
      <c r="L2491" s="40">
        <v>0</v>
      </c>
      <c r="N2491" s="37">
        <f t="shared" ref="N2491" si="8148">D2491*I2488+F2491*I2491-E2491*J2488-G2491*J2491</f>
        <v>0</v>
      </c>
      <c r="O2491" s="41">
        <f t="shared" ref="O2491" si="8149">(D2491*J2488+E2491*I2488+F2491*J2491+G2491*I2491)</f>
        <v>-0.15274465826496264</v>
      </c>
      <c r="P2491" s="39">
        <f t="shared" ref="P2491" si="8150">D2491*K2488+F2491*K2491-E2491*L2488-G2491*L2491</f>
        <v>1</v>
      </c>
      <c r="Q2491" s="40">
        <f t="shared" ref="Q2491" si="8151">(D2491*L2488+E2491*K2488+F2491*L2491+G2491*K2491)</f>
        <v>0</v>
      </c>
      <c r="S2491" s="37">
        <v>0</v>
      </c>
      <c r="T2491" s="41">
        <v>0</v>
      </c>
      <c r="U2491" s="39">
        <v>1</v>
      </c>
      <c r="V2491" s="40">
        <v>0</v>
      </c>
      <c r="X2491" s="37">
        <f t="shared" ref="X2491" si="8152">N2491*S2488+P2491*S2491-O2491*T2488-Q2491*T2491</f>
        <v>0</v>
      </c>
      <c r="Y2491" s="41">
        <f t="shared" ref="Y2491" si="8153">(N2491*T2488+O2491*S2488+P2491*T2491+Q2491*S2491)</f>
        <v>-0.15274465826496264</v>
      </c>
      <c r="Z2491" s="39">
        <f t="shared" ref="Z2491" si="8154">N2491*U2488+P2491*U2491-O2491*V2488-Q2491*V2491</f>
        <v>0.9731456870332984</v>
      </c>
      <c r="AA2491" s="40">
        <f t="shared" ref="AA2491" si="8155">(N2491*V2488+O2491*U2488+P2491*V2491+Q2491*U2491)</f>
        <v>0</v>
      </c>
      <c r="AB2491" s="8"/>
      <c r="AC2491" s="37">
        <v>0</v>
      </c>
      <c r="AD2491" s="40">
        <f>-1/($AD$8*$B2488)</f>
        <v>-0.11347612359550575</v>
      </c>
      <c r="AE2491" s="39">
        <v>1</v>
      </c>
      <c r="AF2491" s="40">
        <v>0</v>
      </c>
      <c r="AH2491" s="37">
        <f>X2491*AC2488+Z2491*AC2491-Y2491*AD2488-AA2491*AD2491</f>
        <v>0</v>
      </c>
      <c r="AI2491" s="41">
        <f>(X2491*AD2488+Y2491*AC2488+Z2491*AD2491+AA2491*AC2491)</f>
        <v>-0.26317345852318658</v>
      </c>
      <c r="AJ2491" s="39">
        <f>X2491*AE2488+Z2491*AE2491-Y2491*AF2488-AA2491*AF2491</f>
        <v>0.9731456870332984</v>
      </c>
      <c r="AK2491" s="40">
        <f>(X2491*AF2488+Y2491*AE2488+Z2491*AF2491+AA2491*AE2491)</f>
        <v>0</v>
      </c>
      <c r="AL2491" s="8"/>
      <c r="AM2491" s="54">
        <f t="shared" ref="AM2491" si="8156">(180/PI())*ATAN(-1*(($AH2479*AI2488+AK2488+$AH$8*AI2491+AK2491)/($AH$8*AH2488+AJ2488+$AH$8*AH2491+AJ2491)))</f>
        <v>15.257902324926784</v>
      </c>
      <c r="AO2491" s="151">
        <f t="shared" ref="AO2491" si="8157">20*LOG(((($AH$8*AH2488+AJ2488-$AH$8*AH2491-AJ2491)^2+($AH$8*AI2488+AK2488-$AH$8*AI2491-AK2491)^2)/(($AH$8*AH2488+AJ2488+$AH$8*AH2491+AJ2491)^2+($AH$8*AI2488+AK2488+$AH$8*AI2491+AK2491)^2))^0.5)</f>
        <v>-41.555211711963629</v>
      </c>
      <c r="AP2491" s="149"/>
      <c r="AQ2491" s="44"/>
      <c r="AR2491" s="44"/>
      <c r="AS2491" s="44"/>
      <c r="AT2491" s="44"/>
    </row>
    <row r="2492" spans="2:46" ht="18.649999999999999" customHeight="1">
      <c r="AO2492" s="48"/>
    </row>
    <row r="2493" spans="2:46" ht="18.649999999999999" customHeight="1" thickBot="1">
      <c r="E2493" s="29" t="s">
        <v>9</v>
      </c>
      <c r="J2493" s="29" t="s">
        <v>10</v>
      </c>
      <c r="O2493" s="29" t="s">
        <v>11</v>
      </c>
      <c r="T2493" s="29" t="s">
        <v>12</v>
      </c>
      <c r="Y2493" s="29" t="s">
        <v>13</v>
      </c>
      <c r="AD2493" s="29" t="s">
        <v>12</v>
      </c>
      <c r="AI2493" s="29" t="s">
        <v>81</v>
      </c>
    </row>
    <row r="2494" spans="2:46" ht="18.649999999999999" customHeight="1" thickBot="1">
      <c r="B2494" s="28"/>
      <c r="D2494" s="227" t="s">
        <v>70</v>
      </c>
      <c r="E2494" s="228"/>
      <c r="F2494" s="229" t="s">
        <v>71</v>
      </c>
      <c r="G2494" s="230"/>
      <c r="H2494" s="203"/>
      <c r="I2494" s="231" t="s">
        <v>15</v>
      </c>
      <c r="J2494" s="232"/>
      <c r="K2494" s="233" t="s">
        <v>16</v>
      </c>
      <c r="L2494" s="234"/>
      <c r="M2494" s="30"/>
      <c r="N2494" s="231" t="s">
        <v>72</v>
      </c>
      <c r="O2494" s="232"/>
      <c r="P2494" s="233" t="s">
        <v>73</v>
      </c>
      <c r="Q2494" s="234"/>
      <c r="R2494" s="30"/>
      <c r="S2494" s="227" t="s">
        <v>74</v>
      </c>
      <c r="T2494" s="228"/>
      <c r="U2494" s="229" t="s">
        <v>75</v>
      </c>
      <c r="V2494" s="230"/>
      <c r="W2494" s="8"/>
      <c r="X2494" s="231" t="s">
        <v>76</v>
      </c>
      <c r="Y2494" s="232"/>
      <c r="Z2494" s="233" t="s">
        <v>77</v>
      </c>
      <c r="AA2494" s="234"/>
      <c r="AB2494" s="8"/>
      <c r="AC2494" s="231" t="s">
        <v>78</v>
      </c>
      <c r="AD2494" s="232"/>
      <c r="AE2494" s="233" t="s">
        <v>17</v>
      </c>
      <c r="AF2494" s="234"/>
      <c r="AG2494" s="8"/>
      <c r="AH2494" s="231" t="s">
        <v>79</v>
      </c>
      <c r="AI2494" s="232"/>
      <c r="AJ2494" s="233" t="s">
        <v>80</v>
      </c>
      <c r="AK2494" s="234"/>
      <c r="AL2494" s="8"/>
      <c r="AM2494" s="35" t="s">
        <v>82</v>
      </c>
      <c r="AO2494" s="147" t="s">
        <v>83</v>
      </c>
      <c r="AP2494" s="4"/>
      <c r="AQ2494" s="44"/>
      <c r="AR2494" s="44"/>
      <c r="AS2494" s="44"/>
      <c r="AT2494" s="44"/>
    </row>
    <row r="2495" spans="2:46" ht="18.649999999999999" customHeight="1" thickTop="1" thickBot="1">
      <c r="B2495" s="55">
        <v>7.1399999999999899</v>
      </c>
      <c r="D2495" s="37">
        <v>1</v>
      </c>
      <c r="E2495" s="38">
        <v>0</v>
      </c>
      <c r="F2495" s="39">
        <v>0</v>
      </c>
      <c r="G2495" s="40">
        <f t="shared" ref="G2495" si="8158">-1/($E$8*$B2495)</f>
        <v>-8.9521008403361454E-2</v>
      </c>
      <c r="I2495" s="37">
        <v>1</v>
      </c>
      <c r="J2495" s="41">
        <v>0</v>
      </c>
      <c r="K2495" s="39">
        <v>0</v>
      </c>
      <c r="L2495" s="40">
        <v>0</v>
      </c>
      <c r="N2495" s="37">
        <f t="shared" ref="N2495" si="8159">D2495*I2495+F2495*I2498-E2495*J2495-G2495*J2498</f>
        <v>0.98636476548628849</v>
      </c>
      <c r="O2495" s="41">
        <f t="shared" ref="O2495" si="8160">(D2495*J2495+E2495*I2495+F2495*J2498+G2495*I2498)</f>
        <v>0</v>
      </c>
      <c r="P2495" s="39">
        <f t="shared" ref="P2495" si="8161">D2495*K2495+F2495*K2498-E2495*L2495-G2495*L2498</f>
        <v>0</v>
      </c>
      <c r="Q2495" s="40">
        <f t="shared" ref="Q2495" si="8162">(D2495*L2495+E2495*K2495+F2495*L2498+G2495*K2498)</f>
        <v>-8.9521008403361454E-2</v>
      </c>
      <c r="S2495" s="37">
        <v>1</v>
      </c>
      <c r="T2495" s="38">
        <v>0</v>
      </c>
      <c r="U2495" s="39">
        <v>0</v>
      </c>
      <c r="V2495" s="40">
        <f t="shared" ref="V2495" si="8163">-1/($T$8*$B2495)</f>
        <v>-0.17531932773109268</v>
      </c>
      <c r="X2495" s="37">
        <f t="shared" ref="X2495" si="8164">N2495*S2495+P2495*S2498-O2495*T2495-Q2495*T2498</f>
        <v>0.98636476548628849</v>
      </c>
      <c r="Y2495" s="41">
        <f t="shared" ref="Y2495" si="8165">(N2495*T2495+O2495*S2495+P2495*T2498+Q2495*S2498)</f>
        <v>0</v>
      </c>
      <c r="Z2495" s="39">
        <f t="shared" ref="Z2495" si="8166">N2495*U2495+P2495*U2498-O2495*V2495-Q2495*V2498</f>
        <v>0</v>
      </c>
      <c r="AA2495" s="40">
        <f t="shared" ref="AA2495" si="8167">(N2495*V2495+O2495*U2495+P2495*V2498+Q2495*U2498)</f>
        <v>-0.26244981598605444</v>
      </c>
      <c r="AB2495" s="8"/>
      <c r="AC2495" s="37">
        <v>1</v>
      </c>
      <c r="AD2495" s="38">
        <v>0</v>
      </c>
      <c r="AE2495" s="39">
        <v>0</v>
      </c>
      <c r="AF2495" s="40">
        <v>0</v>
      </c>
      <c r="AH2495" s="37">
        <f>X2495*AC2495+Z2495*AC2498-Y2495*AD2495-AA2495*AD2498</f>
        <v>0.95666640010450521</v>
      </c>
      <c r="AI2495" s="41">
        <f>(X2495*AD2495+Y2495*AC2495+Z2495*AD2498+AA2495*AC2498)</f>
        <v>0</v>
      </c>
      <c r="AJ2495" s="39">
        <f>X2495*AE2495+Z2495*AE2498-Y2495*AF2495-AA2495*AF2498</f>
        <v>0</v>
      </c>
      <c r="AK2495" s="40">
        <f>(X2495*AF2495+Y2495*AE2495+Z2495*AF2498+AA2495*AE2498)</f>
        <v>-0.26244981598605444</v>
      </c>
      <c r="AL2495" s="8"/>
      <c r="AM2495" s="43">
        <f t="shared" ref="AM2495" si="8168">20*LOG((2*$AH$8)/(($AH$8*AH2495+AJ2495+$AH$8*AH2498+AJ2498)^2+($AH$8*AI2495+AK2495+$AH$8*AI2498+AK2498)^2)^0.5)</f>
        <v>-3.0026272007201491E-4</v>
      </c>
      <c r="AO2495" s="148">
        <f t="shared" ref="AO2495" si="8169">((AH2495^2+AI2495^2)/(AH2498^2+AI2498^2))^0.5</f>
        <v>3.6451407522996724</v>
      </c>
      <c r="AP2495" s="4"/>
      <c r="AQ2495" s="44"/>
      <c r="AR2495" s="44"/>
      <c r="AS2495" s="44"/>
      <c r="AT2495" s="44"/>
    </row>
    <row r="2496" spans="2:46" ht="18.649999999999999" customHeight="1" thickBot="1">
      <c r="D2496" s="45"/>
      <c r="G2496" s="46"/>
      <c r="I2496" s="45"/>
      <c r="L2496" s="46"/>
      <c r="N2496" s="45"/>
      <c r="Q2496" s="46"/>
      <c r="S2496" s="45"/>
      <c r="V2496" s="46"/>
      <c r="X2496" s="45"/>
      <c r="AA2496" s="46"/>
      <c r="AC2496" s="45"/>
      <c r="AF2496" s="46"/>
      <c r="AH2496" s="45"/>
      <c r="AK2496" s="46"/>
      <c r="AO2496" s="149"/>
      <c r="AP2496" s="149"/>
      <c r="AQ2496" s="44"/>
      <c r="AR2496" s="44"/>
      <c r="AS2496" s="44"/>
      <c r="AT2496" s="44"/>
    </row>
    <row r="2497" spans="2:46" ht="18.649999999999999" customHeight="1" thickBot="1">
      <c r="D2497" s="227" t="s">
        <v>70</v>
      </c>
      <c r="E2497" s="228"/>
      <c r="F2497" s="229" t="s">
        <v>71</v>
      </c>
      <c r="G2497" s="230"/>
      <c r="H2497" s="203"/>
      <c r="I2497" s="231" t="s">
        <v>15</v>
      </c>
      <c r="J2497" s="232"/>
      <c r="K2497" s="233" t="s">
        <v>16</v>
      </c>
      <c r="L2497" s="234"/>
      <c r="M2497" s="30"/>
      <c r="N2497" s="231" t="s">
        <v>72</v>
      </c>
      <c r="O2497" s="232"/>
      <c r="P2497" s="233" t="s">
        <v>73</v>
      </c>
      <c r="Q2497" s="234"/>
      <c r="R2497" s="30"/>
      <c r="S2497" s="227" t="s">
        <v>74</v>
      </c>
      <c r="T2497" s="228"/>
      <c r="U2497" s="229" t="s">
        <v>75</v>
      </c>
      <c r="V2497" s="230"/>
      <c r="W2497" s="8"/>
      <c r="X2497" s="231" t="s">
        <v>76</v>
      </c>
      <c r="Y2497" s="232"/>
      <c r="Z2497" s="233" t="s">
        <v>77</v>
      </c>
      <c r="AA2497" s="234"/>
      <c r="AB2497" s="8"/>
      <c r="AC2497" s="231" t="s">
        <v>78</v>
      </c>
      <c r="AD2497" s="232"/>
      <c r="AE2497" s="233" t="s">
        <v>17</v>
      </c>
      <c r="AF2497" s="234"/>
      <c r="AG2497" s="8"/>
      <c r="AH2497" s="231" t="s">
        <v>79</v>
      </c>
      <c r="AI2497" s="232"/>
      <c r="AJ2497" s="233" t="s">
        <v>80</v>
      </c>
      <c r="AK2497" s="234"/>
      <c r="AL2497" s="8"/>
      <c r="AM2497" s="52" t="s">
        <v>84</v>
      </c>
      <c r="AO2497" s="150" t="s">
        <v>85</v>
      </c>
      <c r="AP2497" s="149"/>
      <c r="AQ2497" s="44"/>
      <c r="AR2497" s="44"/>
      <c r="AS2497" s="44"/>
      <c r="AT2497" s="44"/>
    </row>
    <row r="2498" spans="2:46" ht="18.649999999999999" customHeight="1" thickTop="1" thickBot="1">
      <c r="D2498" s="37">
        <v>0</v>
      </c>
      <c r="E2498" s="41">
        <v>0</v>
      </c>
      <c r="F2498" s="39">
        <v>1</v>
      </c>
      <c r="G2498" s="40">
        <v>0</v>
      </c>
      <c r="I2498" s="37">
        <v>0</v>
      </c>
      <c r="J2498" s="41">
        <f t="shared" ref="J2498" si="8170">IF(0=(1-$J$8*$K$8*$B2495^2),10^14,$B2495*$K$8/(1-$J$8*$K$8*$B2495^2))</f>
        <v>-0.15231323637770275</v>
      </c>
      <c r="K2498" s="39">
        <v>1</v>
      </c>
      <c r="L2498" s="40">
        <v>0</v>
      </c>
      <c r="N2498" s="37">
        <f t="shared" ref="N2498" si="8171">D2498*I2495+F2498*I2498-E2498*J2495-G2498*J2498</f>
        <v>0</v>
      </c>
      <c r="O2498" s="41">
        <f t="shared" ref="O2498" si="8172">(D2498*J2495+E2498*I2495+F2498*J2498+G2498*I2498)</f>
        <v>-0.15231323637770275</v>
      </c>
      <c r="P2498" s="39">
        <f t="shared" ref="P2498" si="8173">D2498*K2495+F2498*K2498-E2498*L2495-G2498*L2498</f>
        <v>1</v>
      </c>
      <c r="Q2498" s="40">
        <f t="shared" ref="Q2498" si="8174">(D2498*L2495+E2498*K2495+F2498*L2498+G2498*K2498)</f>
        <v>0</v>
      </c>
      <c r="S2498" s="37">
        <v>0</v>
      </c>
      <c r="T2498" s="41">
        <v>0</v>
      </c>
      <c r="U2498" s="39">
        <v>1</v>
      </c>
      <c r="V2498" s="40">
        <v>0</v>
      </c>
      <c r="X2498" s="37">
        <f t="shared" ref="X2498" si="8175">N2498*S2495+P2498*S2498-O2498*T2495-Q2498*T2498</f>
        <v>0</v>
      </c>
      <c r="Y2498" s="41">
        <f t="shared" ref="Y2498" si="8176">(N2498*T2495+O2498*S2495+P2498*T2498+Q2498*S2498)</f>
        <v>-0.15231323637770275</v>
      </c>
      <c r="Z2498" s="39">
        <f t="shared" ref="Z2498" si="8177">N2498*U2495+P2498*U2498-O2498*V2495-Q2498*V2498</f>
        <v>0.97329654579371416</v>
      </c>
      <c r="AA2498" s="40">
        <f t="shared" ref="AA2498" si="8178">(N2498*V2495+O2498*U2495+P2498*V2498+Q2498*U2498)</f>
        <v>0</v>
      </c>
      <c r="AB2498" s="8"/>
      <c r="AC2498" s="37">
        <v>0</v>
      </c>
      <c r="AD2498" s="40">
        <f>-1/($AD$8*$B2495)</f>
        <v>-0.11315826330532226</v>
      </c>
      <c r="AE2498" s="39">
        <v>1</v>
      </c>
      <c r="AF2498" s="40">
        <v>0</v>
      </c>
      <c r="AH2498" s="37">
        <f>X2498*AC2495+Z2498*AC2498-Y2498*AD2495-AA2498*AD2498</f>
        <v>0</v>
      </c>
      <c r="AI2498" s="41">
        <f>(X2498*AD2495+Y2498*AC2495+Z2498*AD2498+AA2498*AC2498)</f>
        <v>-0.26244978318078849</v>
      </c>
      <c r="AJ2498" s="39">
        <f>X2498*AE2495+Z2498*AE2498-Y2498*AF2495-AA2498*AF2498</f>
        <v>0.97329654579371416</v>
      </c>
      <c r="AK2498" s="40">
        <f>(X2498*AF2495+Y2498*AE2495+Z2498*AF2498+AA2498*AE2498)</f>
        <v>0</v>
      </c>
      <c r="AL2498" s="8"/>
      <c r="AM2498" s="54">
        <f t="shared" ref="AM2498" si="8179">(180/PI())*ATAN(-1*(($AH2486*AI2495+AK2495+$AH$8*AI2498+AK2498)/($AH$8*AH2495+AJ2495+$AH$8*AH2498+AJ2498)))</f>
        <v>15.214935678407544</v>
      </c>
      <c r="AO2498" s="151">
        <f t="shared" ref="AO2498" si="8180">20*LOG(((($AH$8*AH2495+AJ2495-$AH$8*AH2498-AJ2498)^2+($AH$8*AI2495+AK2495-$AH$8*AI2498-AK2498)^2)/(($AH$8*AH2495+AJ2495+$AH$8*AH2498+AJ2498)^2+($AH$8*AI2495+AK2495+$AH$8*AI2498+AK2498)^2))^0.5)</f>
        <v>-41.602979098095872</v>
      </c>
      <c r="AP2498" s="149"/>
      <c r="AQ2498" s="44"/>
      <c r="AR2498" s="44"/>
      <c r="AS2498" s="44"/>
      <c r="AT2498" s="44"/>
    </row>
    <row r="2499" spans="2:46" ht="18.649999999999999" customHeight="1">
      <c r="AO2499" s="48"/>
    </row>
    <row r="2500" spans="2:46" ht="18.649999999999999" customHeight="1" thickBot="1">
      <c r="E2500" s="29" t="s">
        <v>9</v>
      </c>
      <c r="J2500" s="29" t="s">
        <v>10</v>
      </c>
      <c r="O2500" s="29" t="s">
        <v>11</v>
      </c>
      <c r="T2500" s="29" t="s">
        <v>12</v>
      </c>
      <c r="Y2500" s="29" t="s">
        <v>13</v>
      </c>
      <c r="AD2500" s="29" t="s">
        <v>12</v>
      </c>
      <c r="AI2500" s="29" t="s">
        <v>81</v>
      </c>
    </row>
    <row r="2501" spans="2:46" ht="18.649999999999999" customHeight="1" thickBot="1">
      <c r="B2501" s="28"/>
      <c r="D2501" s="227" t="s">
        <v>70</v>
      </c>
      <c r="E2501" s="228"/>
      <c r="F2501" s="229" t="s">
        <v>71</v>
      </c>
      <c r="G2501" s="230"/>
      <c r="H2501" s="203"/>
      <c r="I2501" s="231" t="s">
        <v>15</v>
      </c>
      <c r="J2501" s="232"/>
      <c r="K2501" s="233" t="s">
        <v>16</v>
      </c>
      <c r="L2501" s="234"/>
      <c r="M2501" s="30"/>
      <c r="N2501" s="231" t="s">
        <v>72</v>
      </c>
      <c r="O2501" s="232"/>
      <c r="P2501" s="233" t="s">
        <v>73</v>
      </c>
      <c r="Q2501" s="234"/>
      <c r="R2501" s="30"/>
      <c r="S2501" s="227" t="s">
        <v>74</v>
      </c>
      <c r="T2501" s="228"/>
      <c r="U2501" s="229" t="s">
        <v>75</v>
      </c>
      <c r="V2501" s="230"/>
      <c r="W2501" s="8"/>
      <c r="X2501" s="231" t="s">
        <v>76</v>
      </c>
      <c r="Y2501" s="232"/>
      <c r="Z2501" s="233" t="s">
        <v>77</v>
      </c>
      <c r="AA2501" s="234"/>
      <c r="AB2501" s="8"/>
      <c r="AC2501" s="231" t="s">
        <v>78</v>
      </c>
      <c r="AD2501" s="232"/>
      <c r="AE2501" s="233" t="s">
        <v>17</v>
      </c>
      <c r="AF2501" s="234"/>
      <c r="AG2501" s="8"/>
      <c r="AH2501" s="231" t="s">
        <v>79</v>
      </c>
      <c r="AI2501" s="232"/>
      <c r="AJ2501" s="233" t="s">
        <v>80</v>
      </c>
      <c r="AK2501" s="234"/>
      <c r="AL2501" s="8"/>
      <c r="AM2501" s="35" t="s">
        <v>82</v>
      </c>
      <c r="AO2501" s="147" t="s">
        <v>83</v>
      </c>
      <c r="AP2501" s="4"/>
      <c r="AQ2501" s="44"/>
      <c r="AR2501" s="44"/>
      <c r="AS2501" s="44"/>
      <c r="AT2501" s="44"/>
    </row>
    <row r="2502" spans="2:46" ht="18.649999999999999" customHeight="1" thickTop="1" thickBot="1">
      <c r="B2502" s="55">
        <v>7.1599999999999904</v>
      </c>
      <c r="D2502" s="37">
        <v>1</v>
      </c>
      <c r="E2502" s="38">
        <v>0</v>
      </c>
      <c r="F2502" s="39">
        <v>0</v>
      </c>
      <c r="G2502" s="40">
        <f t="shared" ref="G2502" si="8181">-1/($E$8*$B2502)</f>
        <v>-8.9270949720670498E-2</v>
      </c>
      <c r="I2502" s="37">
        <v>1</v>
      </c>
      <c r="J2502" s="41">
        <v>0</v>
      </c>
      <c r="K2502" s="39">
        <v>0</v>
      </c>
      <c r="L2502" s="40">
        <v>0</v>
      </c>
      <c r="N2502" s="37">
        <f t="shared" ref="N2502" si="8182">D2502*I2502+F2502*I2505-E2502*J2502-G2502*J2505</f>
        <v>0.98644114834530805</v>
      </c>
      <c r="O2502" s="41">
        <f t="shared" ref="O2502" si="8183">(D2502*J2502+E2502*I2502+F2502*J2505+G2502*I2505)</f>
        <v>0</v>
      </c>
      <c r="P2502" s="39">
        <f t="shared" ref="P2502" si="8184">D2502*K2502+F2502*K2505-E2502*L2502-G2502*L2505</f>
        <v>0</v>
      </c>
      <c r="Q2502" s="40">
        <f t="shared" ref="Q2502" si="8185">(D2502*L2502+E2502*K2502+F2502*L2505+G2502*K2505)</f>
        <v>-8.9270949720670498E-2</v>
      </c>
      <c r="S2502" s="37">
        <v>1</v>
      </c>
      <c r="T2502" s="38">
        <v>0</v>
      </c>
      <c r="U2502" s="39">
        <v>0</v>
      </c>
      <c r="V2502" s="40">
        <f t="shared" ref="V2502" si="8186">-1/($T$8*$B2502)</f>
        <v>-0.17482960893854768</v>
      </c>
      <c r="X2502" s="37">
        <f t="shared" ref="X2502" si="8187">N2502*S2502+P2502*S2505-O2502*T2502-Q2502*T2505</f>
        <v>0.98644114834530805</v>
      </c>
      <c r="Y2502" s="41">
        <f t="shared" ref="Y2502" si="8188">(N2502*T2502+O2502*S2502+P2502*T2505+Q2502*S2505)</f>
        <v>0</v>
      </c>
      <c r="Z2502" s="39">
        <f t="shared" ref="Z2502" si="8189">N2502*U2502+P2502*U2505-O2502*V2502-Q2502*V2505</f>
        <v>0</v>
      </c>
      <c r="AA2502" s="40">
        <f t="shared" ref="AA2502" si="8190">(N2502*V2502+O2502*U2502+P2502*V2505+Q2502*U2505)</f>
        <v>-0.26173006992677261</v>
      </c>
      <c r="AB2502" s="8"/>
      <c r="AC2502" s="37">
        <v>1</v>
      </c>
      <c r="AD2502" s="38">
        <v>0</v>
      </c>
      <c r="AE2502" s="39">
        <v>0</v>
      </c>
      <c r="AF2502" s="40">
        <v>0</v>
      </c>
      <c r="AH2502" s="37">
        <f>X2502*AC2502+Z2502*AC2505-Y2502*AD2502-AA2502*AD2505</f>
        <v>0.95690695700489792</v>
      </c>
      <c r="AI2502" s="41">
        <f>(X2502*AD2502+Y2502*AC2502+Z2502*AD2505+AA2502*AC2505)</f>
        <v>0</v>
      </c>
      <c r="AJ2502" s="39">
        <f>X2502*AE2502+Z2502*AE2505-Y2502*AF2502-AA2502*AF2505</f>
        <v>0</v>
      </c>
      <c r="AK2502" s="40">
        <f>(X2502*AF2502+Y2502*AE2502+Z2502*AF2505+AA2502*AE2505)</f>
        <v>-0.26173006992677261</v>
      </c>
      <c r="AL2502" s="8"/>
      <c r="AM2502" s="43">
        <f t="shared" ref="AM2502" si="8191">20*LOG((2*$AH$8)/(($AH$8*AH2502+AJ2502+$AH$8*AH2505+AJ2505)^2+($AH$8*AI2502+AK2502+$AH$8*AI2505+AK2505)^2)^0.5)</f>
        <v>-2.9698691939761035E-4</v>
      </c>
      <c r="AO2502" s="148">
        <f t="shared" ref="AO2502" si="8192">((AH2502^2+AI2502^2)/(AH2505^2+AI2505^2))^0.5</f>
        <v>3.6560838279162793</v>
      </c>
      <c r="AP2502" s="4"/>
      <c r="AQ2502" s="44"/>
      <c r="AR2502" s="44"/>
      <c r="AS2502" s="44"/>
      <c r="AT2502" s="44"/>
    </row>
    <row r="2503" spans="2:46" ht="18.649999999999999" customHeight="1" thickBot="1">
      <c r="D2503" s="45"/>
      <c r="G2503" s="46"/>
      <c r="I2503" s="45"/>
      <c r="L2503" s="46"/>
      <c r="N2503" s="45"/>
      <c r="Q2503" s="46"/>
      <c r="S2503" s="45"/>
      <c r="V2503" s="46"/>
      <c r="X2503" s="45"/>
      <c r="AA2503" s="46"/>
      <c r="AC2503" s="45"/>
      <c r="AF2503" s="46"/>
      <c r="AH2503" s="45"/>
      <c r="AK2503" s="46"/>
      <c r="AO2503" s="149"/>
      <c r="AP2503" s="149"/>
      <c r="AQ2503" s="44"/>
      <c r="AR2503" s="44"/>
      <c r="AS2503" s="44"/>
      <c r="AT2503" s="44"/>
    </row>
    <row r="2504" spans="2:46" ht="18.649999999999999" customHeight="1" thickBot="1">
      <c r="D2504" s="227" t="s">
        <v>70</v>
      </c>
      <c r="E2504" s="228"/>
      <c r="F2504" s="229" t="s">
        <v>71</v>
      </c>
      <c r="G2504" s="230"/>
      <c r="H2504" s="203"/>
      <c r="I2504" s="231" t="s">
        <v>15</v>
      </c>
      <c r="J2504" s="232"/>
      <c r="K2504" s="233" t="s">
        <v>16</v>
      </c>
      <c r="L2504" s="234"/>
      <c r="M2504" s="30"/>
      <c r="N2504" s="231" t="s">
        <v>72</v>
      </c>
      <c r="O2504" s="232"/>
      <c r="P2504" s="233" t="s">
        <v>73</v>
      </c>
      <c r="Q2504" s="234"/>
      <c r="R2504" s="30"/>
      <c r="S2504" s="227" t="s">
        <v>74</v>
      </c>
      <c r="T2504" s="228"/>
      <c r="U2504" s="229" t="s">
        <v>75</v>
      </c>
      <c r="V2504" s="230"/>
      <c r="W2504" s="8"/>
      <c r="X2504" s="231" t="s">
        <v>76</v>
      </c>
      <c r="Y2504" s="232"/>
      <c r="Z2504" s="233" t="s">
        <v>77</v>
      </c>
      <c r="AA2504" s="234"/>
      <c r="AB2504" s="8"/>
      <c r="AC2504" s="231" t="s">
        <v>78</v>
      </c>
      <c r="AD2504" s="232"/>
      <c r="AE2504" s="233" t="s">
        <v>17</v>
      </c>
      <c r="AF2504" s="234"/>
      <c r="AG2504" s="8"/>
      <c r="AH2504" s="231" t="s">
        <v>79</v>
      </c>
      <c r="AI2504" s="232"/>
      <c r="AJ2504" s="233" t="s">
        <v>80</v>
      </c>
      <c r="AK2504" s="234"/>
      <c r="AL2504" s="8"/>
      <c r="AM2504" s="52" t="s">
        <v>84</v>
      </c>
      <c r="AO2504" s="150" t="s">
        <v>85</v>
      </c>
      <c r="AP2504" s="149"/>
      <c r="AQ2504" s="44"/>
      <c r="AR2504" s="44"/>
      <c r="AS2504" s="44"/>
      <c r="AT2504" s="44"/>
    </row>
    <row r="2505" spans="2:46" ht="18.649999999999999" customHeight="1" thickTop="1" thickBot="1">
      <c r="D2505" s="37">
        <v>0</v>
      </c>
      <c r="E2505" s="41">
        <v>0</v>
      </c>
      <c r="F2505" s="39">
        <v>1</v>
      </c>
      <c r="G2505" s="40">
        <v>0</v>
      </c>
      <c r="I2505" s="37">
        <v>0</v>
      </c>
      <c r="J2505" s="41">
        <f t="shared" ref="J2505" si="8193">IF(0=(1-$J$8*$K$8*$B2502^2),10^14,$B2502*$K$8/(1-$J$8*$K$8*$B2502^2))</f>
        <v>-0.15188425458805671</v>
      </c>
      <c r="K2505" s="39">
        <v>1</v>
      </c>
      <c r="L2505" s="40">
        <v>0</v>
      </c>
      <c r="N2505" s="37">
        <f t="shared" ref="N2505" si="8194">D2505*I2502+F2505*I2505-E2505*J2502-G2505*J2505</f>
        <v>0</v>
      </c>
      <c r="O2505" s="41">
        <f t="shared" ref="O2505" si="8195">(D2505*J2502+E2505*I2502+F2505*J2505+G2505*I2505)</f>
        <v>-0.15188425458805671</v>
      </c>
      <c r="P2505" s="39">
        <f t="shared" ref="P2505" si="8196">D2505*K2502+F2505*K2505-E2505*L2502-G2505*L2505</f>
        <v>1</v>
      </c>
      <c r="Q2505" s="40">
        <f t="shared" ref="Q2505" si="8197">(D2505*L2502+E2505*K2502+F2505*L2505+G2505*K2505)</f>
        <v>0</v>
      </c>
      <c r="S2505" s="37">
        <v>0</v>
      </c>
      <c r="T2505" s="41">
        <v>0</v>
      </c>
      <c r="U2505" s="39">
        <v>1</v>
      </c>
      <c r="V2505" s="40">
        <v>0</v>
      </c>
      <c r="X2505" s="37">
        <f t="shared" ref="X2505" si="8198">N2505*S2502+P2505*S2505-O2505*T2502-Q2505*T2505</f>
        <v>0</v>
      </c>
      <c r="Y2505" s="41">
        <f t="shared" ref="Y2505" si="8199">(N2505*T2502+O2505*S2502+P2505*T2505+Q2505*S2505)</f>
        <v>-0.15188425458805671</v>
      </c>
      <c r="Z2505" s="39">
        <f t="shared" ref="Z2505" si="8200">N2505*U2502+P2505*U2505-O2505*V2502-Q2505*V2505</f>
        <v>0.97344613516644718</v>
      </c>
      <c r="AA2505" s="40">
        <f t="shared" ref="AA2505" si="8201">(N2505*V2502+O2505*U2502+P2505*V2505+Q2505*U2505)</f>
        <v>0</v>
      </c>
      <c r="AB2505" s="8"/>
      <c r="AC2505" s="37">
        <v>0</v>
      </c>
      <c r="AD2505" s="40">
        <f>-1/($AD$8*$B2502)</f>
        <v>-0.11284217877094986</v>
      </c>
      <c r="AE2505" s="39">
        <v>1</v>
      </c>
      <c r="AF2505" s="40">
        <v>0</v>
      </c>
      <c r="AH2505" s="37">
        <f>X2505*AC2502+Z2505*AC2505-Y2505*AD2502-AA2505*AD2505</f>
        <v>0</v>
      </c>
      <c r="AI2505" s="41">
        <f>(X2505*AD2502+Y2505*AC2502+Z2505*AD2505+AA2505*AC2505)</f>
        <v>-0.26173003739639916</v>
      </c>
      <c r="AJ2505" s="39">
        <f>X2505*AE2502+Z2505*AE2505-Y2505*AF2502-AA2505*AF2505</f>
        <v>0.97344613516644718</v>
      </c>
      <c r="AK2505" s="40">
        <f>(X2505*AF2502+Y2505*AE2502+Z2505*AF2505+AA2505*AE2505)</f>
        <v>0</v>
      </c>
      <c r="AL2505" s="8"/>
      <c r="AM2505" s="54">
        <f t="shared" ref="AM2505" si="8202">(180/PI())*ATAN(-1*(($AH2493*AI2502+AK2502+$AH$8*AI2505+AK2505)/($AH$8*AH2502+AJ2502+$AH$8*AH2505+AJ2505)))</f>
        <v>15.172210950235629</v>
      </c>
      <c r="AO2505" s="151">
        <f t="shared" ref="AO2505" si="8203">20*LOG(((($AH$8*AH2502+AJ2502-$AH$8*AH2505-AJ2505)^2+($AH$8*AI2502+AK2502-$AH$8*AI2505-AK2505)^2)/(($AH$8*AH2502+AJ2502+$AH$8*AH2505+AJ2505)^2+($AH$8*AI2502+AK2502+$AH$8*AI2505+AK2505)^2))^0.5)</f>
        <v>-41.650618390497094</v>
      </c>
      <c r="AP2505" s="149"/>
      <c r="AQ2505" s="44"/>
      <c r="AR2505" s="44"/>
      <c r="AS2505" s="44"/>
      <c r="AT2505" s="44"/>
    </row>
    <row r="2506" spans="2:46" ht="18.649999999999999" customHeight="1">
      <c r="AO2506" s="48"/>
    </row>
    <row r="2507" spans="2:46" ht="18.649999999999999" customHeight="1" thickBot="1">
      <c r="E2507" s="29" t="s">
        <v>9</v>
      </c>
      <c r="J2507" s="29" t="s">
        <v>10</v>
      </c>
      <c r="O2507" s="29" t="s">
        <v>11</v>
      </c>
      <c r="T2507" s="29" t="s">
        <v>12</v>
      </c>
      <c r="Y2507" s="29" t="s">
        <v>13</v>
      </c>
      <c r="AD2507" s="29" t="s">
        <v>12</v>
      </c>
      <c r="AI2507" s="29" t="s">
        <v>81</v>
      </c>
    </row>
    <row r="2508" spans="2:46" ht="18.649999999999999" customHeight="1" thickBot="1">
      <c r="B2508" s="28"/>
      <c r="D2508" s="227" t="s">
        <v>70</v>
      </c>
      <c r="E2508" s="228"/>
      <c r="F2508" s="229" t="s">
        <v>71</v>
      </c>
      <c r="G2508" s="230"/>
      <c r="H2508" s="203"/>
      <c r="I2508" s="231" t="s">
        <v>15</v>
      </c>
      <c r="J2508" s="232"/>
      <c r="K2508" s="233" t="s">
        <v>16</v>
      </c>
      <c r="L2508" s="234"/>
      <c r="M2508" s="30"/>
      <c r="N2508" s="231" t="s">
        <v>72</v>
      </c>
      <c r="O2508" s="232"/>
      <c r="P2508" s="233" t="s">
        <v>73</v>
      </c>
      <c r="Q2508" s="234"/>
      <c r="R2508" s="30"/>
      <c r="S2508" s="227" t="s">
        <v>74</v>
      </c>
      <c r="T2508" s="228"/>
      <c r="U2508" s="229" t="s">
        <v>75</v>
      </c>
      <c r="V2508" s="230"/>
      <c r="W2508" s="8"/>
      <c r="X2508" s="231" t="s">
        <v>76</v>
      </c>
      <c r="Y2508" s="232"/>
      <c r="Z2508" s="233" t="s">
        <v>77</v>
      </c>
      <c r="AA2508" s="234"/>
      <c r="AB2508" s="8"/>
      <c r="AC2508" s="231" t="s">
        <v>78</v>
      </c>
      <c r="AD2508" s="232"/>
      <c r="AE2508" s="233" t="s">
        <v>17</v>
      </c>
      <c r="AF2508" s="234"/>
      <c r="AG2508" s="8"/>
      <c r="AH2508" s="231" t="s">
        <v>79</v>
      </c>
      <c r="AI2508" s="232"/>
      <c r="AJ2508" s="233" t="s">
        <v>80</v>
      </c>
      <c r="AK2508" s="234"/>
      <c r="AL2508" s="8"/>
      <c r="AM2508" s="35" t="s">
        <v>82</v>
      </c>
      <c r="AO2508" s="147" t="s">
        <v>83</v>
      </c>
      <c r="AP2508" s="4"/>
      <c r="AQ2508" s="44"/>
      <c r="AR2508" s="44"/>
      <c r="AS2508" s="44"/>
      <c r="AT2508" s="44"/>
    </row>
    <row r="2509" spans="2:46" ht="18.649999999999999" customHeight="1" thickTop="1" thickBot="1">
      <c r="B2509" s="55">
        <v>7.1799999999999899</v>
      </c>
      <c r="D2509" s="37">
        <v>1</v>
      </c>
      <c r="E2509" s="38">
        <v>0</v>
      </c>
      <c r="F2509" s="39">
        <v>0</v>
      </c>
      <c r="G2509" s="40">
        <f t="shared" ref="G2509" si="8204">-1/($E$8*$B2509)</f>
        <v>-8.9022284122562786E-2</v>
      </c>
      <c r="I2509" s="37">
        <v>1</v>
      </c>
      <c r="J2509" s="41">
        <v>0</v>
      </c>
      <c r="K2509" s="39">
        <v>0</v>
      </c>
      <c r="L2509" s="40">
        <v>0</v>
      </c>
      <c r="N2509" s="37">
        <f t="shared" ref="N2509" si="8205">D2509*I2509+F2509*I2512-E2509*J2509-G2509*J2512</f>
        <v>0.98651689029500711</v>
      </c>
      <c r="O2509" s="41">
        <f t="shared" ref="O2509" si="8206">(D2509*J2509+E2509*I2509+F2509*J2512+G2509*I2512)</f>
        <v>0</v>
      </c>
      <c r="P2509" s="39">
        <f t="shared" ref="P2509" si="8207">D2509*K2509+F2509*K2512-E2509*L2509-G2509*L2512</f>
        <v>0</v>
      </c>
      <c r="Q2509" s="40">
        <f t="shared" ref="Q2509" si="8208">(D2509*L2509+E2509*K2509+F2509*L2512+G2509*K2512)</f>
        <v>-8.9022284122562786E-2</v>
      </c>
      <c r="S2509" s="37">
        <v>1</v>
      </c>
      <c r="T2509" s="38">
        <v>0</v>
      </c>
      <c r="U2509" s="39">
        <v>0</v>
      </c>
      <c r="V2509" s="40">
        <f t="shared" ref="V2509" si="8209">-1/($T$8*$B2509)</f>
        <v>-0.17434261838440135</v>
      </c>
      <c r="X2509" s="37">
        <f t="shared" ref="X2509" si="8210">N2509*S2509+P2509*S2512-O2509*T2509-Q2509*T2512</f>
        <v>0.98651689029500711</v>
      </c>
      <c r="Y2509" s="41">
        <f t="shared" ref="Y2509" si="8211">(N2509*T2509+O2509*S2509+P2509*T2512+Q2509*S2512)</f>
        <v>0</v>
      </c>
      <c r="Z2509" s="39">
        <f t="shared" ref="Z2509" si="8212">N2509*U2509+P2509*U2512-O2509*V2509-Q2509*V2512</f>
        <v>0</v>
      </c>
      <c r="AA2509" s="40">
        <f t="shared" ref="AA2509" si="8213">(N2509*V2509+O2509*U2509+P2509*V2512+Q2509*U2512)</f>
        <v>-0.26101422185703155</v>
      </c>
      <c r="AB2509" s="8"/>
      <c r="AC2509" s="37">
        <v>1</v>
      </c>
      <c r="AD2509" s="38">
        <v>0</v>
      </c>
      <c r="AE2509" s="39">
        <v>0</v>
      </c>
      <c r="AF2509" s="40">
        <v>0</v>
      </c>
      <c r="AH2509" s="37">
        <f>X2509*AC2509+Z2509*AC2512-Y2509*AD2509-AA2509*AD2512</f>
        <v>0.95714551974495299</v>
      </c>
      <c r="AI2509" s="41">
        <f>(X2509*AD2509+Y2509*AC2509+Z2509*AD2512+AA2509*AC2512)</f>
        <v>0</v>
      </c>
      <c r="AJ2509" s="39">
        <f>X2509*AE2509+Z2509*AE2512-Y2509*AF2509-AA2509*AF2512</f>
        <v>0</v>
      </c>
      <c r="AK2509" s="40">
        <f>(X2509*AF2509+Y2509*AE2509+Z2509*AF2512+AA2509*AE2512)</f>
        <v>-0.26101422185703155</v>
      </c>
      <c r="AL2509" s="8"/>
      <c r="AM2509" s="43">
        <f t="shared" ref="AM2509" si="8214">20*LOG((2*$AH$8)/(($AH$8*AH2509+AJ2509+$AH$8*AH2512+AJ2512)^2+($AH$8*AI2509+AK2509+$AH$8*AI2512+AK2512)^2)^0.5)</f>
        <v>-2.9375547749510653E-4</v>
      </c>
      <c r="AO2509" s="148">
        <f t="shared" ref="AO2509" si="8215">((AH2509^2+AI2509^2)/(AH2512^2+AI2512^2))^0.5</f>
        <v>3.6670248510907237</v>
      </c>
      <c r="AP2509" s="4"/>
      <c r="AQ2509" s="44"/>
      <c r="AR2509" s="44"/>
      <c r="AS2509" s="44"/>
      <c r="AT2509" s="44"/>
    </row>
    <row r="2510" spans="2:46" ht="18.649999999999999" customHeight="1" thickBot="1">
      <c r="D2510" s="45"/>
      <c r="G2510" s="46"/>
      <c r="I2510" s="45"/>
      <c r="L2510" s="46"/>
      <c r="N2510" s="45"/>
      <c r="Q2510" s="46"/>
      <c r="S2510" s="45"/>
      <c r="V2510" s="46"/>
      <c r="X2510" s="45"/>
      <c r="AA2510" s="46"/>
      <c r="AC2510" s="45"/>
      <c r="AF2510" s="46"/>
      <c r="AH2510" s="45"/>
      <c r="AK2510" s="46"/>
      <c r="AO2510" s="149"/>
      <c r="AP2510" s="149"/>
      <c r="AQ2510" s="44"/>
      <c r="AR2510" s="44"/>
      <c r="AS2510" s="44"/>
      <c r="AT2510" s="44"/>
    </row>
    <row r="2511" spans="2:46" ht="18.649999999999999" customHeight="1" thickBot="1">
      <c r="D2511" s="227" t="s">
        <v>70</v>
      </c>
      <c r="E2511" s="228"/>
      <c r="F2511" s="229" t="s">
        <v>71</v>
      </c>
      <c r="G2511" s="230"/>
      <c r="H2511" s="203"/>
      <c r="I2511" s="231" t="s">
        <v>15</v>
      </c>
      <c r="J2511" s="232"/>
      <c r="K2511" s="233" t="s">
        <v>16</v>
      </c>
      <c r="L2511" s="234"/>
      <c r="M2511" s="30"/>
      <c r="N2511" s="231" t="s">
        <v>72</v>
      </c>
      <c r="O2511" s="232"/>
      <c r="P2511" s="233" t="s">
        <v>73</v>
      </c>
      <c r="Q2511" s="234"/>
      <c r="R2511" s="30"/>
      <c r="S2511" s="227" t="s">
        <v>74</v>
      </c>
      <c r="T2511" s="228"/>
      <c r="U2511" s="229" t="s">
        <v>75</v>
      </c>
      <c r="V2511" s="230"/>
      <c r="W2511" s="8"/>
      <c r="X2511" s="231" t="s">
        <v>76</v>
      </c>
      <c r="Y2511" s="232"/>
      <c r="Z2511" s="233" t="s">
        <v>77</v>
      </c>
      <c r="AA2511" s="234"/>
      <c r="AB2511" s="8"/>
      <c r="AC2511" s="231" t="s">
        <v>78</v>
      </c>
      <c r="AD2511" s="232"/>
      <c r="AE2511" s="233" t="s">
        <v>17</v>
      </c>
      <c r="AF2511" s="234"/>
      <c r="AG2511" s="8"/>
      <c r="AH2511" s="231" t="s">
        <v>79</v>
      </c>
      <c r="AI2511" s="232"/>
      <c r="AJ2511" s="233" t="s">
        <v>80</v>
      </c>
      <c r="AK2511" s="234"/>
      <c r="AL2511" s="8"/>
      <c r="AM2511" s="52" t="s">
        <v>84</v>
      </c>
      <c r="AO2511" s="150" t="s">
        <v>85</v>
      </c>
      <c r="AP2511" s="149"/>
      <c r="AQ2511" s="44"/>
      <c r="AR2511" s="44"/>
      <c r="AS2511" s="44"/>
      <c r="AT2511" s="44"/>
    </row>
    <row r="2512" spans="2:46" ht="18.649999999999999" customHeight="1" thickTop="1" thickBot="1">
      <c r="D2512" s="37">
        <v>0</v>
      </c>
      <c r="E2512" s="41">
        <v>0</v>
      </c>
      <c r="F2512" s="39">
        <v>1</v>
      </c>
      <c r="G2512" s="40">
        <v>0</v>
      </c>
      <c r="I2512" s="37">
        <v>0</v>
      </c>
      <c r="J2512" s="41">
        <f t="shared" ref="J2512" si="8216">IF(0=(1-$J$8*$K$8*$B2509^2),10^14,$B2509*$K$8/(1-$J$8*$K$8*$B2509^2))</f>
        <v>-0.15145769217098237</v>
      </c>
      <c r="K2512" s="39">
        <v>1</v>
      </c>
      <c r="L2512" s="40">
        <v>0</v>
      </c>
      <c r="N2512" s="37">
        <f t="shared" ref="N2512" si="8217">D2512*I2509+F2512*I2512-E2512*J2509-G2512*J2512</f>
        <v>0</v>
      </c>
      <c r="O2512" s="41">
        <f t="shared" ref="O2512" si="8218">(D2512*J2509+E2512*I2509+F2512*J2512+G2512*I2512)</f>
        <v>-0.15145769217098237</v>
      </c>
      <c r="P2512" s="39">
        <f t="shared" ref="P2512" si="8219">D2512*K2509+F2512*K2512-E2512*L2509-G2512*L2512</f>
        <v>1</v>
      </c>
      <c r="Q2512" s="40">
        <f t="shared" ref="Q2512" si="8220">(D2512*L2509+E2512*K2509+F2512*L2512+G2512*K2512)</f>
        <v>0</v>
      </c>
      <c r="S2512" s="37">
        <v>0</v>
      </c>
      <c r="T2512" s="41">
        <v>0</v>
      </c>
      <c r="U2512" s="39">
        <v>1</v>
      </c>
      <c r="V2512" s="40">
        <v>0</v>
      </c>
      <c r="X2512" s="37">
        <f t="shared" ref="X2512" si="8221">N2512*S2509+P2512*S2512-O2512*T2509-Q2512*T2512</f>
        <v>0</v>
      </c>
      <c r="Y2512" s="41">
        <f t="shared" ref="Y2512" si="8222">(N2512*T2509+O2512*S2509+P2512*T2512+Q2512*S2512)</f>
        <v>-0.15145769217098237</v>
      </c>
      <c r="Z2512" s="39">
        <f t="shared" ref="Z2512" si="8223">N2512*U2509+P2512*U2512-O2512*V2509-Q2512*V2512</f>
        <v>0.97359446937245231</v>
      </c>
      <c r="AA2512" s="40">
        <f t="shared" ref="AA2512" si="8224">(N2512*V2509+O2512*U2509+P2512*V2512+Q2512*U2512)</f>
        <v>0</v>
      </c>
      <c r="AB2512" s="8"/>
      <c r="AC2512" s="37">
        <v>0</v>
      </c>
      <c r="AD2512" s="40">
        <f>-1/($AD$8*$B2509)</f>
        <v>-0.11252785515320349</v>
      </c>
      <c r="AE2512" s="39">
        <v>1</v>
      </c>
      <c r="AF2512" s="40">
        <v>0</v>
      </c>
      <c r="AH2512" s="37">
        <f>X2512*AC2509+Z2512*AC2512-Y2512*AD2509-AA2512*AD2512</f>
        <v>0</v>
      </c>
      <c r="AI2512" s="41">
        <f>(X2512*AD2509+Y2512*AC2509+Z2512*AD2512+AA2512*AC2512)</f>
        <v>-0.26101418959848571</v>
      </c>
      <c r="AJ2512" s="39">
        <f>X2512*AE2509+Z2512*AE2512-Y2512*AF2509-AA2512*AF2512</f>
        <v>0.97359446937245231</v>
      </c>
      <c r="AK2512" s="40">
        <f>(X2512*AF2509+Y2512*AE2509+Z2512*AF2512+AA2512*AE2512)</f>
        <v>0</v>
      </c>
      <c r="AL2512" s="8"/>
      <c r="AM2512" s="54">
        <f t="shared" ref="AM2512" si="8225">(180/PI())*ATAN(-1*(($AH2500*AI2509+AK2509+$AH$8*AI2512+AK2512)/($AH$8*AH2509+AJ2509+$AH$8*AH2512+AJ2512)))</f>
        <v>15.129726098155393</v>
      </c>
      <c r="AO2512" s="151">
        <f t="shared" ref="AO2512" si="8226">20*LOG(((($AH$8*AH2509+AJ2509-$AH$8*AH2512-AJ2512)^2+($AH$8*AI2509+AK2509-$AH$8*AI2512-AK2512)^2)/(($AH$8*AH2509+AJ2509+$AH$8*AH2512+AJ2512)^2+($AH$8*AI2509+AK2509+$AH$8*AI2512+AK2512)^2))^0.5)</f>
        <v>-41.69813025590252</v>
      </c>
      <c r="AP2512" s="149"/>
      <c r="AQ2512" s="44"/>
      <c r="AR2512" s="44"/>
      <c r="AS2512" s="44"/>
      <c r="AT2512" s="44"/>
    </row>
    <row r="2513" spans="2:46" ht="18.649999999999999" customHeight="1">
      <c r="AO2513" s="48"/>
    </row>
    <row r="2514" spans="2:46" ht="18.649999999999999" customHeight="1" thickBot="1">
      <c r="E2514" s="29" t="s">
        <v>9</v>
      </c>
      <c r="J2514" s="29" t="s">
        <v>10</v>
      </c>
      <c r="O2514" s="29" t="s">
        <v>11</v>
      </c>
      <c r="T2514" s="29" t="s">
        <v>12</v>
      </c>
      <c r="Y2514" s="29" t="s">
        <v>13</v>
      </c>
      <c r="AD2514" s="29" t="s">
        <v>12</v>
      </c>
      <c r="AI2514" s="29" t="s">
        <v>81</v>
      </c>
    </row>
    <row r="2515" spans="2:46" ht="18.649999999999999" customHeight="1" thickBot="1">
      <c r="B2515" s="28"/>
      <c r="D2515" s="227" t="s">
        <v>70</v>
      </c>
      <c r="E2515" s="228"/>
      <c r="F2515" s="229" t="s">
        <v>71</v>
      </c>
      <c r="G2515" s="230"/>
      <c r="H2515" s="203"/>
      <c r="I2515" s="231" t="s">
        <v>15</v>
      </c>
      <c r="J2515" s="232"/>
      <c r="K2515" s="233" t="s">
        <v>16</v>
      </c>
      <c r="L2515" s="234"/>
      <c r="M2515" s="30"/>
      <c r="N2515" s="231" t="s">
        <v>72</v>
      </c>
      <c r="O2515" s="232"/>
      <c r="P2515" s="233" t="s">
        <v>73</v>
      </c>
      <c r="Q2515" s="234"/>
      <c r="R2515" s="30"/>
      <c r="S2515" s="227" t="s">
        <v>74</v>
      </c>
      <c r="T2515" s="228"/>
      <c r="U2515" s="229" t="s">
        <v>75</v>
      </c>
      <c r="V2515" s="230"/>
      <c r="W2515" s="8"/>
      <c r="X2515" s="231" t="s">
        <v>76</v>
      </c>
      <c r="Y2515" s="232"/>
      <c r="Z2515" s="233" t="s">
        <v>77</v>
      </c>
      <c r="AA2515" s="234"/>
      <c r="AB2515" s="8"/>
      <c r="AC2515" s="231" t="s">
        <v>78</v>
      </c>
      <c r="AD2515" s="232"/>
      <c r="AE2515" s="233" t="s">
        <v>17</v>
      </c>
      <c r="AF2515" s="234"/>
      <c r="AG2515" s="8"/>
      <c r="AH2515" s="231" t="s">
        <v>79</v>
      </c>
      <c r="AI2515" s="232"/>
      <c r="AJ2515" s="233" t="s">
        <v>80</v>
      </c>
      <c r="AK2515" s="234"/>
      <c r="AL2515" s="8"/>
      <c r="AM2515" s="35" t="s">
        <v>82</v>
      </c>
      <c r="AO2515" s="147" t="s">
        <v>83</v>
      </c>
      <c r="AP2515" s="4"/>
      <c r="AQ2515" s="44"/>
      <c r="AR2515" s="44"/>
      <c r="AS2515" s="44"/>
      <c r="AT2515" s="44"/>
    </row>
    <row r="2516" spans="2:46" ht="18.649999999999999" customHeight="1" thickTop="1" thickBot="1">
      <c r="B2516" s="55">
        <v>7.1999999999999904</v>
      </c>
      <c r="D2516" s="37">
        <v>1</v>
      </c>
      <c r="E2516" s="38">
        <v>0</v>
      </c>
      <c r="F2516" s="39">
        <v>0</v>
      </c>
      <c r="G2516" s="40">
        <f t="shared" ref="G2516" si="8227">-1/($E$8*$B2516)</f>
        <v>-8.8775000000000118E-2</v>
      </c>
      <c r="I2516" s="37">
        <v>1</v>
      </c>
      <c r="J2516" s="41">
        <v>0</v>
      </c>
      <c r="K2516" s="39">
        <v>0</v>
      </c>
      <c r="L2516" s="40">
        <v>0</v>
      </c>
      <c r="N2516" s="37">
        <f t="shared" ref="N2516" si="8228">D2516*I2516+F2516*I2519-E2516*J2516-G2516*J2519</f>
        <v>0.98659199849530566</v>
      </c>
      <c r="O2516" s="41">
        <f t="shared" ref="O2516" si="8229">(D2516*J2516+E2516*I2516+F2516*J2519+G2516*I2519)</f>
        <v>0</v>
      </c>
      <c r="P2516" s="39">
        <f t="shared" ref="P2516" si="8230">D2516*K2516+F2516*K2519-E2516*L2516-G2516*L2519</f>
        <v>0</v>
      </c>
      <c r="Q2516" s="40">
        <f t="shared" ref="Q2516" si="8231">(D2516*L2516+E2516*K2516+F2516*L2519+G2516*K2519)</f>
        <v>-8.8775000000000118E-2</v>
      </c>
      <c r="S2516" s="37">
        <v>1</v>
      </c>
      <c r="T2516" s="38">
        <v>0</v>
      </c>
      <c r="U2516" s="39">
        <v>0</v>
      </c>
      <c r="V2516" s="40">
        <f t="shared" ref="V2516" si="8232">-1/($T$8*$B2516)</f>
        <v>-0.17385833333333356</v>
      </c>
      <c r="X2516" s="37">
        <f t="shared" ref="X2516" si="8233">N2516*S2516+P2516*S2519-O2516*T2516-Q2516*T2519</f>
        <v>0.98659199849530566</v>
      </c>
      <c r="Y2516" s="41">
        <f t="shared" ref="Y2516" si="8234">(N2516*T2516+O2516*S2516+P2516*T2519+Q2516*S2519)</f>
        <v>0</v>
      </c>
      <c r="Z2516" s="39">
        <f t="shared" ref="Z2516" si="8235">N2516*U2516+P2516*U2519-O2516*V2516-Q2516*V2519</f>
        <v>0</v>
      </c>
      <c r="AA2516" s="40">
        <f t="shared" ref="AA2516" si="8236">(N2516*V2516+O2516*U2516+P2516*V2519+Q2516*U2519)</f>
        <v>-0.26030224053839668</v>
      </c>
      <c r="AB2516" s="8"/>
      <c r="AC2516" s="37">
        <v>1</v>
      </c>
      <c r="AD2516" s="38">
        <v>0</v>
      </c>
      <c r="AE2516" s="39">
        <v>0</v>
      </c>
      <c r="AF2516" s="40">
        <v>0</v>
      </c>
      <c r="AH2516" s="37">
        <f>X2516*AC2516+Z2516*AC2519-Y2516*AD2516-AA2516*AD2519</f>
        <v>0.95738211026711151</v>
      </c>
      <c r="AI2516" s="41">
        <f>(X2516*AD2516+Y2516*AC2516+Z2516*AD2519+AA2516*AC2519)</f>
        <v>0</v>
      </c>
      <c r="AJ2516" s="39">
        <f>X2516*AE2516+Z2516*AE2519-Y2516*AF2516-AA2516*AF2519</f>
        <v>0</v>
      </c>
      <c r="AK2516" s="40">
        <f>(X2516*AF2516+Y2516*AE2516+Z2516*AF2519+AA2516*AE2519)</f>
        <v>-0.26030224053839668</v>
      </c>
      <c r="AL2516" s="8"/>
      <c r="AM2516" s="43">
        <f t="shared" ref="AM2516" si="8237">20*LOG((2*$AH$8)/(($AH$8*AH2516+AJ2516+$AH$8*AH2519+AJ2519)^2+($AH$8*AI2516+AK2516+$AH$8*AI2519+AK2519)^2)^0.5)</f>
        <v>-2.9056767876972146E-4</v>
      </c>
      <c r="AO2516" s="148">
        <f t="shared" ref="AO2516" si="8238">((AH2516^2+AI2516^2)/(AH2519^2+AI2519^2))^0.5</f>
        <v>3.6779638390511602</v>
      </c>
      <c r="AP2516" s="4"/>
      <c r="AQ2516" s="44"/>
      <c r="AR2516" s="44"/>
      <c r="AS2516" s="44"/>
      <c r="AT2516" s="44"/>
    </row>
    <row r="2517" spans="2:46" ht="18.649999999999999" customHeight="1" thickBot="1">
      <c r="D2517" s="45"/>
      <c r="G2517" s="46"/>
      <c r="I2517" s="45"/>
      <c r="L2517" s="46"/>
      <c r="N2517" s="45"/>
      <c r="Q2517" s="46"/>
      <c r="S2517" s="45"/>
      <c r="V2517" s="46"/>
      <c r="X2517" s="45"/>
      <c r="AA2517" s="46"/>
      <c r="AC2517" s="45"/>
      <c r="AF2517" s="46"/>
      <c r="AH2517" s="45"/>
      <c r="AK2517" s="46"/>
      <c r="AO2517" s="149"/>
      <c r="AP2517" s="149"/>
      <c r="AQ2517" s="44"/>
      <c r="AR2517" s="44"/>
      <c r="AS2517" s="44"/>
      <c r="AT2517" s="44"/>
    </row>
    <row r="2518" spans="2:46" ht="18.649999999999999" customHeight="1" thickBot="1">
      <c r="D2518" s="227" t="s">
        <v>70</v>
      </c>
      <c r="E2518" s="228"/>
      <c r="F2518" s="229" t="s">
        <v>71</v>
      </c>
      <c r="G2518" s="230"/>
      <c r="H2518" s="203"/>
      <c r="I2518" s="231" t="s">
        <v>15</v>
      </c>
      <c r="J2518" s="232"/>
      <c r="K2518" s="233" t="s">
        <v>16</v>
      </c>
      <c r="L2518" s="234"/>
      <c r="M2518" s="30"/>
      <c r="N2518" s="231" t="s">
        <v>72</v>
      </c>
      <c r="O2518" s="232"/>
      <c r="P2518" s="233" t="s">
        <v>73</v>
      </c>
      <c r="Q2518" s="234"/>
      <c r="R2518" s="30"/>
      <c r="S2518" s="227" t="s">
        <v>74</v>
      </c>
      <c r="T2518" s="228"/>
      <c r="U2518" s="229" t="s">
        <v>75</v>
      </c>
      <c r="V2518" s="230"/>
      <c r="W2518" s="8"/>
      <c r="X2518" s="231" t="s">
        <v>76</v>
      </c>
      <c r="Y2518" s="232"/>
      <c r="Z2518" s="233" t="s">
        <v>77</v>
      </c>
      <c r="AA2518" s="234"/>
      <c r="AB2518" s="8"/>
      <c r="AC2518" s="231" t="s">
        <v>78</v>
      </c>
      <c r="AD2518" s="232"/>
      <c r="AE2518" s="233" t="s">
        <v>17</v>
      </c>
      <c r="AF2518" s="234"/>
      <c r="AG2518" s="8"/>
      <c r="AH2518" s="231" t="s">
        <v>79</v>
      </c>
      <c r="AI2518" s="232"/>
      <c r="AJ2518" s="233" t="s">
        <v>80</v>
      </c>
      <c r="AK2518" s="234"/>
      <c r="AL2518" s="8"/>
      <c r="AM2518" s="52" t="s">
        <v>84</v>
      </c>
      <c r="AO2518" s="150" t="s">
        <v>85</v>
      </c>
      <c r="AP2518" s="149"/>
      <c r="AQ2518" s="44"/>
      <c r="AR2518" s="44"/>
      <c r="AS2518" s="44"/>
      <c r="AT2518" s="44"/>
    </row>
    <row r="2519" spans="2:46" ht="18.649999999999999" customHeight="1" thickTop="1" thickBot="1">
      <c r="D2519" s="37">
        <v>0</v>
      </c>
      <c r="E2519" s="41">
        <v>0</v>
      </c>
      <c r="F2519" s="39">
        <v>1</v>
      </c>
      <c r="G2519" s="40">
        <v>0</v>
      </c>
      <c r="I2519" s="37">
        <v>0</v>
      </c>
      <c r="J2519" s="41">
        <f t="shared" ref="J2519" si="8239">IF(0=(1-$J$8*$K$8*$B2516^2),10^14,$B2516*$K$8/(1-$J$8*$K$8*$B2516^2))</f>
        <v>-0.15103352863637684</v>
      </c>
      <c r="K2519" s="39">
        <v>1</v>
      </c>
      <c r="L2519" s="40">
        <v>0</v>
      </c>
      <c r="N2519" s="37">
        <f t="shared" ref="N2519" si="8240">D2519*I2516+F2519*I2519-E2519*J2516-G2519*J2519</f>
        <v>0</v>
      </c>
      <c r="O2519" s="41">
        <f t="shared" ref="O2519" si="8241">(D2519*J2516+E2519*I2516+F2519*J2519+G2519*I2519)</f>
        <v>-0.15103352863637684</v>
      </c>
      <c r="P2519" s="39">
        <f t="shared" ref="P2519" si="8242">D2519*K2516+F2519*K2519-E2519*L2516-G2519*L2519</f>
        <v>1</v>
      </c>
      <c r="Q2519" s="40">
        <f t="shared" ref="Q2519" si="8243">(D2519*L2516+E2519*K2516+F2519*L2519+G2519*K2519)</f>
        <v>0</v>
      </c>
      <c r="S2519" s="37">
        <v>0</v>
      </c>
      <c r="T2519" s="41">
        <v>0</v>
      </c>
      <c r="U2519" s="39">
        <v>1</v>
      </c>
      <c r="V2519" s="40">
        <v>0</v>
      </c>
      <c r="X2519" s="37">
        <f t="shared" ref="X2519" si="8244">N2519*S2516+P2519*S2519-O2519*T2516-Q2519*T2519</f>
        <v>0</v>
      </c>
      <c r="Y2519" s="41">
        <f t="shared" ref="Y2519" si="8245">(N2519*T2516+O2519*S2516+P2519*T2519+Q2519*S2519)</f>
        <v>-0.15103352863637684</v>
      </c>
      <c r="Z2519" s="39">
        <f t="shared" ref="Z2519" si="8246">N2519*U2516+P2519*U2519-O2519*V2516-Q2519*V2519</f>
        <v>0.97374156243382726</v>
      </c>
      <c r="AA2519" s="40">
        <f t="shared" ref="AA2519" si="8247">(N2519*V2516+O2519*U2516+P2519*V2519+Q2519*U2519)</f>
        <v>0</v>
      </c>
      <c r="AB2519" s="8"/>
      <c r="AC2519" s="37">
        <v>0</v>
      </c>
      <c r="AD2519" s="40">
        <f>-1/($AD$8*$B2516)</f>
        <v>-0.11221527777777791</v>
      </c>
      <c r="AE2519" s="39">
        <v>1</v>
      </c>
      <c r="AF2519" s="40">
        <v>0</v>
      </c>
      <c r="AH2519" s="37">
        <f>X2519*AC2516+Z2519*AC2519-Y2519*AD2516-AA2519*AD2519</f>
        <v>0</v>
      </c>
      <c r="AI2519" s="41">
        <f>(X2519*AD2516+Y2519*AC2516+Z2519*AD2519+AA2519*AC2519)</f>
        <v>-0.26030220854865627</v>
      </c>
      <c r="AJ2519" s="39">
        <f>X2519*AE2516+Z2519*AE2519-Y2519*AF2516-AA2519*AF2519</f>
        <v>0.97374156243382726</v>
      </c>
      <c r="AK2519" s="40">
        <f>(X2519*AF2516+Y2519*AE2516+Z2519*AF2519+AA2519*AE2519)</f>
        <v>0</v>
      </c>
      <c r="AL2519" s="8"/>
      <c r="AM2519" s="54">
        <f t="shared" ref="AM2519" si="8248">(180/PI())*ATAN(-1*(($AH2507*AI2516+AK2516+$AH$8*AI2519+AK2519)/($AH$8*AH2516+AJ2516+$AH$8*AH2519+AJ2519)))</f>
        <v>15.087479102885155</v>
      </c>
      <c r="AO2519" s="151">
        <f t="shared" ref="AO2519" si="8249">20*LOG(((($AH$8*AH2516+AJ2516-$AH$8*AH2519-AJ2519)^2+($AH$8*AI2516+AK2516-$AH$8*AI2519-AK2519)^2)/(($AH$8*AH2516+AJ2516+$AH$8*AH2519+AJ2519)^2+($AH$8*AI2516+AK2516+$AH$8*AI2519+AK2519)^2))^0.5)</f>
        <v>-41.745515356040066</v>
      </c>
      <c r="AP2519" s="149"/>
      <c r="AQ2519" s="44"/>
      <c r="AR2519" s="44"/>
      <c r="AS2519" s="44"/>
      <c r="AT2519" s="44"/>
    </row>
    <row r="2520" spans="2:46" ht="18.649999999999999" customHeight="1">
      <c r="AO2520" s="48"/>
    </row>
    <row r="2521" spans="2:46" ht="18.649999999999999" customHeight="1" thickBot="1">
      <c r="E2521" s="29" t="s">
        <v>9</v>
      </c>
      <c r="J2521" s="29" t="s">
        <v>10</v>
      </c>
      <c r="O2521" s="29" t="s">
        <v>11</v>
      </c>
      <c r="T2521" s="29" t="s">
        <v>12</v>
      </c>
      <c r="Y2521" s="29" t="s">
        <v>13</v>
      </c>
      <c r="AD2521" s="29" t="s">
        <v>12</v>
      </c>
      <c r="AI2521" s="29" t="s">
        <v>81</v>
      </c>
    </row>
    <row r="2522" spans="2:46" ht="18.649999999999999" customHeight="1" thickBot="1">
      <c r="B2522" s="28"/>
      <c r="D2522" s="227" t="s">
        <v>70</v>
      </c>
      <c r="E2522" s="228"/>
      <c r="F2522" s="229" t="s">
        <v>71</v>
      </c>
      <c r="G2522" s="230"/>
      <c r="H2522" s="203"/>
      <c r="I2522" s="231" t="s">
        <v>15</v>
      </c>
      <c r="J2522" s="232"/>
      <c r="K2522" s="233" t="s">
        <v>16</v>
      </c>
      <c r="L2522" s="234"/>
      <c r="M2522" s="30"/>
      <c r="N2522" s="231" t="s">
        <v>72</v>
      </c>
      <c r="O2522" s="232"/>
      <c r="P2522" s="233" t="s">
        <v>73</v>
      </c>
      <c r="Q2522" s="234"/>
      <c r="R2522" s="30"/>
      <c r="S2522" s="227" t="s">
        <v>74</v>
      </c>
      <c r="T2522" s="228"/>
      <c r="U2522" s="229" t="s">
        <v>75</v>
      </c>
      <c r="V2522" s="230"/>
      <c r="W2522" s="8"/>
      <c r="X2522" s="231" t="s">
        <v>76</v>
      </c>
      <c r="Y2522" s="232"/>
      <c r="Z2522" s="233" t="s">
        <v>77</v>
      </c>
      <c r="AA2522" s="234"/>
      <c r="AB2522" s="8"/>
      <c r="AC2522" s="231" t="s">
        <v>78</v>
      </c>
      <c r="AD2522" s="232"/>
      <c r="AE2522" s="233" t="s">
        <v>17</v>
      </c>
      <c r="AF2522" s="234"/>
      <c r="AG2522" s="8"/>
      <c r="AH2522" s="231" t="s">
        <v>79</v>
      </c>
      <c r="AI2522" s="232"/>
      <c r="AJ2522" s="233" t="s">
        <v>80</v>
      </c>
      <c r="AK2522" s="234"/>
      <c r="AL2522" s="8"/>
      <c r="AM2522" s="35" t="s">
        <v>82</v>
      </c>
      <c r="AO2522" s="147" t="s">
        <v>83</v>
      </c>
      <c r="AP2522" s="4"/>
      <c r="AQ2522" s="44"/>
      <c r="AR2522" s="44"/>
      <c r="AS2522" s="44"/>
      <c r="AT2522" s="44"/>
    </row>
    <row r="2523" spans="2:46" ht="18.649999999999999" customHeight="1" thickTop="1" thickBot="1">
      <c r="B2523" s="55">
        <v>7.21999999999999</v>
      </c>
      <c r="D2523" s="37">
        <v>1</v>
      </c>
      <c r="E2523" s="38">
        <v>0</v>
      </c>
      <c r="F2523" s="39">
        <v>0</v>
      </c>
      <c r="G2523" s="40">
        <f t="shared" ref="G2523" si="8250">-1/($E$8*$B2523)</f>
        <v>-8.8529085872576282E-2</v>
      </c>
      <c r="I2523" s="37">
        <v>1</v>
      </c>
      <c r="J2523" s="41">
        <v>0</v>
      </c>
      <c r="K2523" s="39">
        <v>0</v>
      </c>
      <c r="L2523" s="40">
        <v>0</v>
      </c>
      <c r="N2523" s="37">
        <f t="shared" ref="N2523" si="8251">D2523*I2523+F2523*I2526-E2523*J2523-G2523*J2526</f>
        <v>0.9866664800062851</v>
      </c>
      <c r="O2523" s="41">
        <f t="shared" ref="O2523" si="8252">(D2523*J2523+E2523*I2523+F2523*J2526+G2523*I2526)</f>
        <v>0</v>
      </c>
      <c r="P2523" s="39">
        <f t="shared" ref="P2523" si="8253">D2523*K2523+F2523*K2526-E2523*L2523-G2523*L2526</f>
        <v>0</v>
      </c>
      <c r="Q2523" s="40">
        <f t="shared" ref="Q2523" si="8254">(D2523*L2523+E2523*K2523+F2523*L2526+G2523*K2526)</f>
        <v>-8.8529085872576282E-2</v>
      </c>
      <c r="S2523" s="37">
        <v>1</v>
      </c>
      <c r="T2523" s="38">
        <v>0</v>
      </c>
      <c r="U2523" s="39">
        <v>0</v>
      </c>
      <c r="V2523" s="40">
        <f t="shared" ref="V2523" si="8255">-1/($T$8*$B2523)</f>
        <v>-0.17337673130193929</v>
      </c>
      <c r="X2523" s="37">
        <f t="shared" ref="X2523" si="8256">N2523*S2523+P2523*S2526-O2523*T2523-Q2523*T2526</f>
        <v>0.9866664800062851</v>
      </c>
      <c r="Y2523" s="41">
        <f t="shared" ref="Y2523" si="8257">(N2523*T2523+O2523*S2523+P2523*T2526+Q2523*S2526)</f>
        <v>0</v>
      </c>
      <c r="Z2523" s="39">
        <f t="shared" ref="Z2523" si="8258">N2523*U2523+P2523*U2526-O2523*V2523-Q2523*V2526</f>
        <v>0</v>
      </c>
      <c r="AA2523" s="40">
        <f t="shared" ref="AA2523" si="8259">(N2523*V2523+O2523*U2523+P2523*V2526+Q2523*U2526)</f>
        <v>-0.25959409506125625</v>
      </c>
      <c r="AB2523" s="8"/>
      <c r="AC2523" s="37">
        <v>1</v>
      </c>
      <c r="AD2523" s="38">
        <v>0</v>
      </c>
      <c r="AE2523" s="39">
        <v>0</v>
      </c>
      <c r="AF2523" s="40">
        <v>0</v>
      </c>
      <c r="AH2523" s="37">
        <f>X2523*AC2523+Z2523*AC2526-Y2523*AD2523-AA2523*AD2526</f>
        <v>0.95761675021338455</v>
      </c>
      <c r="AI2523" s="41">
        <f>(X2523*AD2523+Y2523*AC2523+Z2523*AD2526+AA2523*AC2526)</f>
        <v>0</v>
      </c>
      <c r="AJ2523" s="39">
        <f>X2523*AE2523+Z2523*AE2526-Y2523*AF2523-AA2523*AF2526</f>
        <v>0</v>
      </c>
      <c r="AK2523" s="40">
        <f>(X2523*AF2523+Y2523*AE2523+Z2523*AF2526+AA2523*AE2526)</f>
        <v>-0.25959409506125625</v>
      </c>
      <c r="AL2523" s="8"/>
      <c r="AM2523" s="43">
        <f t="shared" ref="AM2523" si="8260">20*LOG((2*$AH$8)/(($AH$8*AH2523+AJ2523+$AH$8*AH2526+AJ2526)^2+($AH$8*AI2523+AK2523+$AH$8*AI2526+AK2526)^2)^0.5)</f>
        <v>-2.8742282100501773E-4</v>
      </c>
      <c r="AO2523" s="148">
        <f t="shared" ref="AO2523" si="8261">((AH2523^2+AI2523^2)/(AH2526^2+AI2526^2))^0.5</f>
        <v>3.688900808833087</v>
      </c>
      <c r="AP2523" s="4"/>
      <c r="AQ2523" s="44"/>
      <c r="AR2523" s="44"/>
      <c r="AS2523" s="44"/>
      <c r="AT2523" s="44"/>
    </row>
    <row r="2524" spans="2:46" ht="18.649999999999999" customHeight="1" thickBot="1">
      <c r="D2524" s="45"/>
      <c r="G2524" s="46"/>
      <c r="I2524" s="45"/>
      <c r="L2524" s="46"/>
      <c r="N2524" s="45"/>
      <c r="Q2524" s="46"/>
      <c r="S2524" s="45"/>
      <c r="V2524" s="46"/>
      <c r="X2524" s="45"/>
      <c r="AA2524" s="46"/>
      <c r="AC2524" s="45"/>
      <c r="AF2524" s="46"/>
      <c r="AH2524" s="45"/>
      <c r="AK2524" s="46"/>
      <c r="AO2524" s="149"/>
      <c r="AP2524" s="149"/>
      <c r="AQ2524" s="44"/>
      <c r="AR2524" s="44"/>
      <c r="AS2524" s="44"/>
      <c r="AT2524" s="44"/>
    </row>
    <row r="2525" spans="2:46" ht="18.649999999999999" customHeight="1" thickBot="1">
      <c r="D2525" s="227" t="s">
        <v>70</v>
      </c>
      <c r="E2525" s="228"/>
      <c r="F2525" s="229" t="s">
        <v>71</v>
      </c>
      <c r="G2525" s="230"/>
      <c r="H2525" s="203"/>
      <c r="I2525" s="231" t="s">
        <v>15</v>
      </c>
      <c r="J2525" s="232"/>
      <c r="K2525" s="233" t="s">
        <v>16</v>
      </c>
      <c r="L2525" s="234"/>
      <c r="M2525" s="30"/>
      <c r="N2525" s="231" t="s">
        <v>72</v>
      </c>
      <c r="O2525" s="232"/>
      <c r="P2525" s="233" t="s">
        <v>73</v>
      </c>
      <c r="Q2525" s="234"/>
      <c r="R2525" s="30"/>
      <c r="S2525" s="227" t="s">
        <v>74</v>
      </c>
      <c r="T2525" s="228"/>
      <c r="U2525" s="229" t="s">
        <v>75</v>
      </c>
      <c r="V2525" s="230"/>
      <c r="W2525" s="8"/>
      <c r="X2525" s="231" t="s">
        <v>76</v>
      </c>
      <c r="Y2525" s="232"/>
      <c r="Z2525" s="233" t="s">
        <v>77</v>
      </c>
      <c r="AA2525" s="234"/>
      <c r="AB2525" s="8"/>
      <c r="AC2525" s="231" t="s">
        <v>78</v>
      </c>
      <c r="AD2525" s="232"/>
      <c r="AE2525" s="233" t="s">
        <v>17</v>
      </c>
      <c r="AF2525" s="234"/>
      <c r="AG2525" s="8"/>
      <c r="AH2525" s="231" t="s">
        <v>79</v>
      </c>
      <c r="AI2525" s="232"/>
      <c r="AJ2525" s="233" t="s">
        <v>80</v>
      </c>
      <c r="AK2525" s="234"/>
      <c r="AL2525" s="8"/>
      <c r="AM2525" s="52" t="s">
        <v>84</v>
      </c>
      <c r="AO2525" s="150" t="s">
        <v>85</v>
      </c>
      <c r="AP2525" s="149"/>
      <c r="AQ2525" s="44"/>
      <c r="AR2525" s="44"/>
      <c r="AS2525" s="44"/>
      <c r="AT2525" s="44"/>
    </row>
    <row r="2526" spans="2:46" ht="18.649999999999999" customHeight="1" thickTop="1" thickBot="1">
      <c r="D2526" s="37">
        <v>0</v>
      </c>
      <c r="E2526" s="41">
        <v>0</v>
      </c>
      <c r="F2526" s="39">
        <v>1</v>
      </c>
      <c r="G2526" s="40">
        <v>0</v>
      </c>
      <c r="I2526" s="37">
        <v>0</v>
      </c>
      <c r="J2526" s="41">
        <f t="shared" ref="J2526" si="8262">IF(0=(1-$J$8*$K$8*$B2523^2),10^14,$B2523*$K$8/(1-$J$8*$K$8*$B2523^2))</f>
        <v>-0.15061174372574462</v>
      </c>
      <c r="K2526" s="39">
        <v>1</v>
      </c>
      <c r="L2526" s="40">
        <v>0</v>
      </c>
      <c r="N2526" s="37">
        <f t="shared" ref="N2526" si="8263">D2526*I2523+F2526*I2526-E2526*J2523-G2526*J2526</f>
        <v>0</v>
      </c>
      <c r="O2526" s="41">
        <f t="shared" ref="O2526" si="8264">(D2526*J2523+E2526*I2523+F2526*J2526+G2526*I2526)</f>
        <v>-0.15061174372574462</v>
      </c>
      <c r="P2526" s="39">
        <f t="shared" ref="P2526" si="8265">D2526*K2523+F2526*K2526-E2526*L2523-G2526*L2526</f>
        <v>1</v>
      </c>
      <c r="Q2526" s="40">
        <f t="shared" ref="Q2526" si="8266">(D2526*L2523+E2526*K2523+F2526*L2526+G2526*K2526)</f>
        <v>0</v>
      </c>
      <c r="S2526" s="37">
        <v>0</v>
      </c>
      <c r="T2526" s="41">
        <v>0</v>
      </c>
      <c r="U2526" s="39">
        <v>1</v>
      </c>
      <c r="V2526" s="40">
        <v>0</v>
      </c>
      <c r="X2526" s="37">
        <f t="shared" ref="X2526" si="8267">N2526*S2523+P2526*S2526-O2526*T2523-Q2526*T2526</f>
        <v>0</v>
      </c>
      <c r="Y2526" s="41">
        <f t="shared" ref="Y2526" si="8268">(N2526*T2523+O2526*S2523+P2526*T2526+Q2526*S2526)</f>
        <v>-0.15061174372574462</v>
      </c>
      <c r="Z2526" s="39">
        <f t="shared" ref="Z2526" si="8269">N2526*U2523+P2526*U2526-O2526*V2523-Q2526*V2526</f>
        <v>0.97388742817714502</v>
      </c>
      <c r="AA2526" s="40">
        <f t="shared" ref="AA2526" si="8270">(N2526*V2523+O2526*U2523+P2526*V2526+Q2526*U2526)</f>
        <v>0</v>
      </c>
      <c r="AB2526" s="8"/>
      <c r="AC2526" s="37">
        <v>0</v>
      </c>
      <c r="AD2526" s="40">
        <f>-1/($AD$8*$B2523)</f>
        <v>-0.11190443213296412</v>
      </c>
      <c r="AE2526" s="39">
        <v>1</v>
      </c>
      <c r="AF2526" s="40">
        <v>0</v>
      </c>
      <c r="AH2526" s="37">
        <f>X2526*AC2523+Z2526*AC2526-Y2526*AD2523-AA2526*AD2526</f>
        <v>0</v>
      </c>
      <c r="AI2526" s="41">
        <f>(X2526*AD2523+Y2526*AC2523+Z2526*AD2526+AA2526*AC2526)</f>
        <v>-0.25959406333734092</v>
      </c>
      <c r="AJ2526" s="39">
        <f>X2526*AE2523+Z2526*AE2526-Y2526*AF2523-AA2526*AF2526</f>
        <v>0.97388742817714502</v>
      </c>
      <c r="AK2526" s="40">
        <f>(X2526*AF2523+Y2526*AE2523+Z2526*AF2526+AA2526*AE2526)</f>
        <v>0</v>
      </c>
      <c r="AL2526" s="8"/>
      <c r="AM2526" s="54">
        <f t="shared" ref="AM2526" si="8271">(180/PI())*ATAN(-1*(($AH2514*AI2523+AK2523+$AH$8*AI2526+AK2526)/($AH$8*AH2523+AJ2523+$AH$8*AH2526+AJ2526)))</f>
        <v>15.045467967794398</v>
      </c>
      <c r="AO2526" s="151">
        <f t="shared" ref="AO2526" si="8272">20*LOG(((($AH$8*AH2523+AJ2523-$AH$8*AH2526-AJ2526)^2+($AH$8*AI2523+AK2523-$AH$8*AI2526-AK2526)^2)/(($AH$8*AH2523+AJ2523+$AH$8*AH2526+AJ2526)^2+($AH$8*AI2523+AK2523+$AH$8*AI2526+AK2526)^2))^0.5)</f>
        <v>-41.792774347677906</v>
      </c>
      <c r="AP2526" s="149"/>
      <c r="AQ2526" s="44"/>
      <c r="AR2526" s="44"/>
      <c r="AS2526" s="44"/>
      <c r="AT2526" s="44"/>
    </row>
    <row r="2527" spans="2:46" ht="18.649999999999999" customHeight="1">
      <c r="AO2527" s="48"/>
    </row>
    <row r="2528" spans="2:46" ht="18.649999999999999" customHeight="1" thickBot="1">
      <c r="E2528" s="29" t="s">
        <v>9</v>
      </c>
      <c r="J2528" s="29" t="s">
        <v>10</v>
      </c>
      <c r="O2528" s="29" t="s">
        <v>11</v>
      </c>
      <c r="T2528" s="29" t="s">
        <v>12</v>
      </c>
      <c r="Y2528" s="29" t="s">
        <v>13</v>
      </c>
      <c r="AD2528" s="29" t="s">
        <v>12</v>
      </c>
      <c r="AI2528" s="29" t="s">
        <v>81</v>
      </c>
    </row>
    <row r="2529" spans="2:46" ht="18.649999999999999" customHeight="1" thickBot="1">
      <c r="B2529" s="28"/>
      <c r="D2529" s="227" t="s">
        <v>70</v>
      </c>
      <c r="E2529" s="228"/>
      <c r="F2529" s="229" t="s">
        <v>71</v>
      </c>
      <c r="G2529" s="230"/>
      <c r="H2529" s="203"/>
      <c r="I2529" s="231" t="s">
        <v>15</v>
      </c>
      <c r="J2529" s="232"/>
      <c r="K2529" s="233" t="s">
        <v>16</v>
      </c>
      <c r="L2529" s="234"/>
      <c r="M2529" s="30"/>
      <c r="N2529" s="231" t="s">
        <v>72</v>
      </c>
      <c r="O2529" s="232"/>
      <c r="P2529" s="233" t="s">
        <v>73</v>
      </c>
      <c r="Q2529" s="234"/>
      <c r="R2529" s="30"/>
      <c r="S2529" s="227" t="s">
        <v>74</v>
      </c>
      <c r="T2529" s="228"/>
      <c r="U2529" s="229" t="s">
        <v>75</v>
      </c>
      <c r="V2529" s="230"/>
      <c r="W2529" s="8"/>
      <c r="X2529" s="231" t="s">
        <v>76</v>
      </c>
      <c r="Y2529" s="232"/>
      <c r="Z2529" s="233" t="s">
        <v>77</v>
      </c>
      <c r="AA2529" s="234"/>
      <c r="AB2529" s="8"/>
      <c r="AC2529" s="231" t="s">
        <v>78</v>
      </c>
      <c r="AD2529" s="232"/>
      <c r="AE2529" s="233" t="s">
        <v>17</v>
      </c>
      <c r="AF2529" s="234"/>
      <c r="AG2529" s="8"/>
      <c r="AH2529" s="231" t="s">
        <v>79</v>
      </c>
      <c r="AI2529" s="232"/>
      <c r="AJ2529" s="233" t="s">
        <v>80</v>
      </c>
      <c r="AK2529" s="234"/>
      <c r="AL2529" s="8"/>
      <c r="AM2529" s="35" t="s">
        <v>82</v>
      </c>
      <c r="AO2529" s="147" t="s">
        <v>83</v>
      </c>
      <c r="AP2529" s="4"/>
      <c r="AQ2529" s="44"/>
      <c r="AR2529" s="44"/>
      <c r="AS2529" s="44"/>
      <c r="AT2529" s="44"/>
    </row>
    <row r="2530" spans="2:46" ht="18.649999999999999" customHeight="1" thickTop="1" thickBot="1">
      <c r="B2530" s="55">
        <v>7.2399999999999904</v>
      </c>
      <c r="D2530" s="37">
        <v>1</v>
      </c>
      <c r="E2530" s="38">
        <v>0</v>
      </c>
      <c r="F2530" s="39">
        <v>0</v>
      </c>
      <c r="G2530" s="40">
        <f t="shared" ref="G2530" si="8273">-1/($E$8*$B2530)</f>
        <v>-8.8284530386740431E-2</v>
      </c>
      <c r="I2530" s="37">
        <v>1</v>
      </c>
      <c r="J2530" s="41">
        <v>0</v>
      </c>
      <c r="K2530" s="39">
        <v>0</v>
      </c>
      <c r="L2530" s="40">
        <v>0</v>
      </c>
      <c r="N2530" s="37">
        <f t="shared" ref="N2530" si="8274">D2530*I2530+F2530*I2533-E2530*J2530-G2530*J2533</f>
        <v>0.98674034178985703</v>
      </c>
      <c r="O2530" s="41">
        <f t="shared" ref="O2530" si="8275">(D2530*J2530+E2530*I2530+F2530*J2533+G2530*I2533)</f>
        <v>0</v>
      </c>
      <c r="P2530" s="39">
        <f t="shared" ref="P2530" si="8276">D2530*K2530+F2530*K2533-E2530*L2530-G2530*L2533</f>
        <v>0</v>
      </c>
      <c r="Q2530" s="40">
        <f t="shared" ref="Q2530" si="8277">(D2530*L2530+E2530*K2530+F2530*L2533+G2530*K2533)</f>
        <v>-8.8284530386740431E-2</v>
      </c>
      <c r="S2530" s="37">
        <v>1</v>
      </c>
      <c r="T2530" s="38">
        <v>0</v>
      </c>
      <c r="U2530" s="39">
        <v>0</v>
      </c>
      <c r="V2530" s="40">
        <f t="shared" ref="V2530" si="8278">-1/($T$8*$B2530)</f>
        <v>-0.17289779005524883</v>
      </c>
      <c r="X2530" s="37">
        <f t="shared" ref="X2530" si="8279">N2530*S2530+P2530*S2533-O2530*T2530-Q2530*T2533</f>
        <v>0.98674034178985703</v>
      </c>
      <c r="Y2530" s="41">
        <f t="shared" ref="Y2530" si="8280">(N2530*T2530+O2530*S2530+P2530*T2533+Q2530*S2533)</f>
        <v>0</v>
      </c>
      <c r="Z2530" s="39">
        <f t="shared" ref="Z2530" si="8281">N2530*U2530+P2530*U2533-O2530*V2530-Q2530*V2533</f>
        <v>0</v>
      </c>
      <c r="AA2530" s="40">
        <f t="shared" ref="AA2530" si="8282">(N2530*V2530+O2530*U2530+P2530*V2533+Q2530*U2533)</f>
        <v>-0.25888975484056759</v>
      </c>
      <c r="AB2530" s="8"/>
      <c r="AC2530" s="37">
        <v>1</v>
      </c>
      <c r="AD2530" s="38">
        <v>0</v>
      </c>
      <c r="AE2530" s="39">
        <v>0</v>
      </c>
      <c r="AF2530" s="40">
        <v>0</v>
      </c>
      <c r="AH2530" s="37">
        <f>X2530*AC2530+Z2530*AC2533-Y2530*AD2530-AA2530*AD2533</f>
        <v>0.95784946093026635</v>
      </c>
      <c r="AI2530" s="41">
        <f>(X2530*AD2530+Y2530*AC2530+Z2530*AD2533+AA2530*AC2533)</f>
        <v>0</v>
      </c>
      <c r="AJ2530" s="39">
        <f>X2530*AE2530+Z2530*AE2533-Y2530*AF2530-AA2530*AF2533</f>
        <v>0</v>
      </c>
      <c r="AK2530" s="40">
        <f>(X2530*AF2530+Y2530*AE2530+Z2530*AF2533+AA2530*AE2533)</f>
        <v>-0.25888975484056759</v>
      </c>
      <c r="AL2530" s="8"/>
      <c r="AM2530" s="43">
        <f t="shared" ref="AM2530" si="8283">20*LOG((2*$AH$8)/(($AH$8*AH2530+AJ2530+$AH$8*AH2533+AJ2533)^2+($AH$8*AI2530+AK2530+$AH$8*AI2533+AK2533)^2)^0.5)</f>
        <v>-2.8432021506292739E-4</v>
      </c>
      <c r="AO2530" s="148">
        <f t="shared" ref="AO2530" si="8284">((AH2530^2+AI2530^2)/(AH2533^2+AI2533^2))^0.5</f>
        <v>3.6998357772820381</v>
      </c>
      <c r="AP2530" s="4"/>
      <c r="AQ2530" s="44"/>
      <c r="AR2530" s="44"/>
      <c r="AS2530" s="44"/>
      <c r="AT2530" s="44"/>
    </row>
    <row r="2531" spans="2:46" ht="18.649999999999999" customHeight="1" thickBot="1">
      <c r="D2531" s="45"/>
      <c r="G2531" s="46"/>
      <c r="I2531" s="45"/>
      <c r="L2531" s="46"/>
      <c r="N2531" s="45"/>
      <c r="Q2531" s="46"/>
      <c r="S2531" s="45"/>
      <c r="V2531" s="46"/>
      <c r="X2531" s="45"/>
      <c r="AA2531" s="46"/>
      <c r="AC2531" s="45"/>
      <c r="AF2531" s="46"/>
      <c r="AH2531" s="45"/>
      <c r="AK2531" s="46"/>
      <c r="AO2531" s="149"/>
      <c r="AP2531" s="149"/>
      <c r="AQ2531" s="44"/>
      <c r="AR2531" s="44"/>
      <c r="AS2531" s="44"/>
      <c r="AT2531" s="44"/>
    </row>
    <row r="2532" spans="2:46" ht="18.649999999999999" customHeight="1" thickBot="1">
      <c r="D2532" s="227" t="s">
        <v>70</v>
      </c>
      <c r="E2532" s="228"/>
      <c r="F2532" s="229" t="s">
        <v>71</v>
      </c>
      <c r="G2532" s="230"/>
      <c r="H2532" s="203"/>
      <c r="I2532" s="231" t="s">
        <v>15</v>
      </c>
      <c r="J2532" s="232"/>
      <c r="K2532" s="233" t="s">
        <v>16</v>
      </c>
      <c r="L2532" s="234"/>
      <c r="M2532" s="30"/>
      <c r="N2532" s="231" t="s">
        <v>72</v>
      </c>
      <c r="O2532" s="232"/>
      <c r="P2532" s="233" t="s">
        <v>73</v>
      </c>
      <c r="Q2532" s="234"/>
      <c r="R2532" s="30"/>
      <c r="S2532" s="227" t="s">
        <v>74</v>
      </c>
      <c r="T2532" s="228"/>
      <c r="U2532" s="229" t="s">
        <v>75</v>
      </c>
      <c r="V2532" s="230"/>
      <c r="W2532" s="8"/>
      <c r="X2532" s="231" t="s">
        <v>76</v>
      </c>
      <c r="Y2532" s="232"/>
      <c r="Z2532" s="233" t="s">
        <v>77</v>
      </c>
      <c r="AA2532" s="234"/>
      <c r="AB2532" s="8"/>
      <c r="AC2532" s="231" t="s">
        <v>78</v>
      </c>
      <c r="AD2532" s="232"/>
      <c r="AE2532" s="233" t="s">
        <v>17</v>
      </c>
      <c r="AF2532" s="234"/>
      <c r="AG2532" s="8"/>
      <c r="AH2532" s="231" t="s">
        <v>79</v>
      </c>
      <c r="AI2532" s="232"/>
      <c r="AJ2532" s="233" t="s">
        <v>80</v>
      </c>
      <c r="AK2532" s="234"/>
      <c r="AL2532" s="8"/>
      <c r="AM2532" s="52" t="s">
        <v>84</v>
      </c>
      <c r="AO2532" s="150" t="s">
        <v>85</v>
      </c>
      <c r="AP2532" s="149"/>
      <c r="AQ2532" s="44"/>
      <c r="AR2532" s="44"/>
      <c r="AS2532" s="44"/>
      <c r="AT2532" s="44"/>
    </row>
    <row r="2533" spans="2:46" ht="18.649999999999999" customHeight="1" thickTop="1" thickBot="1">
      <c r="D2533" s="37">
        <v>0</v>
      </c>
      <c r="E2533" s="41">
        <v>0</v>
      </c>
      <c r="F2533" s="39">
        <v>1</v>
      </c>
      <c r="G2533" s="40">
        <v>0</v>
      </c>
      <c r="I2533" s="37">
        <v>0</v>
      </c>
      <c r="J2533" s="41">
        <f t="shared" ref="J2533" si="8285">IF(0=(1-$J$8*$K$8*$B2530^2),10^14,$B2530*$K$8/(1-$J$8*$K$8*$B2530^2))</f>
        <v>-0.15019231740892247</v>
      </c>
      <c r="K2533" s="39">
        <v>1</v>
      </c>
      <c r="L2533" s="40">
        <v>0</v>
      </c>
      <c r="N2533" s="37">
        <f t="shared" ref="N2533" si="8286">D2533*I2530+F2533*I2533-E2533*J2530-G2533*J2533</f>
        <v>0</v>
      </c>
      <c r="O2533" s="41">
        <f t="shared" ref="O2533" si="8287">(D2533*J2530+E2533*I2530+F2533*J2533+G2533*I2533)</f>
        <v>-0.15019231740892247</v>
      </c>
      <c r="P2533" s="39">
        <f t="shared" ref="P2533" si="8288">D2533*K2530+F2533*K2533-E2533*L2530-G2533*L2533</f>
        <v>1</v>
      </c>
      <c r="Q2533" s="40">
        <f t="shared" ref="Q2533" si="8289">(D2533*L2530+E2533*K2530+F2533*L2533+G2533*K2533)</f>
        <v>0</v>
      </c>
      <c r="S2533" s="37">
        <v>0</v>
      </c>
      <c r="T2533" s="41">
        <v>0</v>
      </c>
      <c r="U2533" s="39">
        <v>1</v>
      </c>
      <c r="V2533" s="40">
        <v>0</v>
      </c>
      <c r="X2533" s="37">
        <f t="shared" ref="X2533" si="8290">N2533*S2530+P2533*S2533-O2533*T2530-Q2533*T2533</f>
        <v>0</v>
      </c>
      <c r="Y2533" s="41">
        <f t="shared" ref="Y2533" si="8291">(N2533*T2530+O2533*S2530+P2533*T2533+Q2533*S2533)</f>
        <v>-0.15019231740892247</v>
      </c>
      <c r="Z2533" s="39">
        <f t="shared" ref="Z2533" si="8292">N2533*U2530+P2533*U2533-O2533*V2530-Q2533*V2533</f>
        <v>0.97403208023672083</v>
      </c>
      <c r="AA2533" s="40">
        <f t="shared" ref="AA2533" si="8293">(N2533*V2530+O2533*U2530+P2533*V2533+Q2533*U2533)</f>
        <v>0</v>
      </c>
      <c r="AB2533" s="8"/>
      <c r="AC2533" s="37">
        <v>0</v>
      </c>
      <c r="AD2533" s="40">
        <f>-1/($AD$8*$B2530)</f>
        <v>-0.11159530386740346</v>
      </c>
      <c r="AE2533" s="39">
        <v>1</v>
      </c>
      <c r="AF2533" s="40">
        <v>0</v>
      </c>
      <c r="AH2533" s="37">
        <f>X2533*AC2530+Z2533*AC2533-Y2533*AD2530-AA2533*AD2533</f>
        <v>0</v>
      </c>
      <c r="AI2533" s="41">
        <f>(X2533*AD2530+Y2533*AC2530+Z2533*AD2533+AA2533*AC2533)</f>
        <v>-0.25888972337953842</v>
      </c>
      <c r="AJ2533" s="39">
        <f>X2533*AE2530+Z2533*AE2533-Y2533*AF2530-AA2533*AF2533</f>
        <v>0.97403208023672083</v>
      </c>
      <c r="AK2533" s="40">
        <f>(X2533*AF2530+Y2533*AE2530+Z2533*AF2533+AA2533*AE2533)</f>
        <v>0</v>
      </c>
      <c r="AL2533" s="8"/>
      <c r="AM2533" s="54">
        <f t="shared" ref="AM2533" si="8294">(180/PI())*ATAN(-1*(($AH2521*AI2530+AK2530+$AH$8*AI2533+AK2533)/($AH$8*AH2530+AJ2530+$AH$8*AH2533+AJ2533)))</f>
        <v>15.003690718586384</v>
      </c>
      <c r="AO2533" s="151">
        <f t="shared" ref="AO2533" si="8295">20*LOG(((($AH$8*AH2530+AJ2530-$AH$8*AH2533-AJ2533)^2+($AH$8*AI2530+AK2530-$AH$8*AI2533-AK2533)^2)/(($AH$8*AH2530+AJ2530+$AH$8*AH2533+AJ2533)^2+($AH$8*AI2530+AK2530+$AH$8*AI2533+AK2533)^2))^0.5)</f>
        <v>-41.839907882671234</v>
      </c>
      <c r="AP2533" s="149"/>
      <c r="AQ2533" s="44"/>
      <c r="AR2533" s="44"/>
      <c r="AS2533" s="44"/>
      <c r="AT2533" s="44"/>
    </row>
    <row r="2534" spans="2:46" ht="18.649999999999999" customHeight="1">
      <c r="AO2534" s="48"/>
    </row>
    <row r="2535" spans="2:46" ht="18.649999999999999" customHeight="1" thickBot="1">
      <c r="E2535" s="29" t="s">
        <v>9</v>
      </c>
      <c r="J2535" s="29" t="s">
        <v>10</v>
      </c>
      <c r="O2535" s="29" t="s">
        <v>11</v>
      </c>
      <c r="T2535" s="29" t="s">
        <v>12</v>
      </c>
      <c r="Y2535" s="29" t="s">
        <v>13</v>
      </c>
      <c r="AD2535" s="29" t="s">
        <v>12</v>
      </c>
      <c r="AI2535" s="29" t="s">
        <v>81</v>
      </c>
    </row>
    <row r="2536" spans="2:46" ht="18.649999999999999" customHeight="1" thickBot="1">
      <c r="B2536" s="28"/>
      <c r="D2536" s="227" t="s">
        <v>70</v>
      </c>
      <c r="E2536" s="228"/>
      <c r="F2536" s="229" t="s">
        <v>71</v>
      </c>
      <c r="G2536" s="230"/>
      <c r="H2536" s="203"/>
      <c r="I2536" s="231" t="s">
        <v>15</v>
      </c>
      <c r="J2536" s="232"/>
      <c r="K2536" s="233" t="s">
        <v>16</v>
      </c>
      <c r="L2536" s="234"/>
      <c r="M2536" s="30"/>
      <c r="N2536" s="231" t="s">
        <v>72</v>
      </c>
      <c r="O2536" s="232"/>
      <c r="P2536" s="233" t="s">
        <v>73</v>
      </c>
      <c r="Q2536" s="234"/>
      <c r="R2536" s="30"/>
      <c r="S2536" s="227" t="s">
        <v>74</v>
      </c>
      <c r="T2536" s="228"/>
      <c r="U2536" s="229" t="s">
        <v>75</v>
      </c>
      <c r="V2536" s="230"/>
      <c r="W2536" s="8"/>
      <c r="X2536" s="231" t="s">
        <v>76</v>
      </c>
      <c r="Y2536" s="232"/>
      <c r="Z2536" s="233" t="s">
        <v>77</v>
      </c>
      <c r="AA2536" s="234"/>
      <c r="AB2536" s="8"/>
      <c r="AC2536" s="231" t="s">
        <v>78</v>
      </c>
      <c r="AD2536" s="232"/>
      <c r="AE2536" s="233" t="s">
        <v>17</v>
      </c>
      <c r="AF2536" s="234"/>
      <c r="AG2536" s="8"/>
      <c r="AH2536" s="231" t="s">
        <v>79</v>
      </c>
      <c r="AI2536" s="232"/>
      <c r="AJ2536" s="233" t="s">
        <v>80</v>
      </c>
      <c r="AK2536" s="234"/>
      <c r="AL2536" s="8"/>
      <c r="AM2536" s="35" t="s">
        <v>82</v>
      </c>
      <c r="AO2536" s="147" t="s">
        <v>83</v>
      </c>
      <c r="AP2536" s="4"/>
      <c r="AQ2536" s="44"/>
      <c r="AR2536" s="44"/>
      <c r="AS2536" s="44"/>
      <c r="AT2536" s="44"/>
    </row>
    <row r="2537" spans="2:46" ht="18.649999999999999" customHeight="1" thickTop="1" thickBot="1">
      <c r="B2537" s="55">
        <v>7.25999999999999</v>
      </c>
      <c r="D2537" s="37">
        <v>1</v>
      </c>
      <c r="E2537" s="38">
        <v>0</v>
      </c>
      <c r="F2537" s="39">
        <v>0</v>
      </c>
      <c r="G2537" s="40">
        <f t="shared" ref="G2537" si="8296">-1/($E$8*$B2537)</f>
        <v>-8.8041322314049694E-2</v>
      </c>
      <c r="I2537" s="37">
        <v>1</v>
      </c>
      <c r="J2537" s="41">
        <v>0</v>
      </c>
      <c r="K2537" s="39">
        <v>0</v>
      </c>
      <c r="L2537" s="40">
        <v>0</v>
      </c>
      <c r="N2537" s="37">
        <f t="shared" ref="N2537" si="8297">D2537*I2537+F2537*I2540-E2537*J2537-G2537*J2540</f>
        <v>0.98681359071139829</v>
      </c>
      <c r="O2537" s="41">
        <f t="shared" ref="O2537" si="8298">(D2537*J2537+E2537*I2537+F2537*J2540+G2537*I2540)</f>
        <v>0</v>
      </c>
      <c r="P2537" s="39">
        <f t="shared" ref="P2537" si="8299">D2537*K2537+F2537*K2540-E2537*L2537-G2537*L2540</f>
        <v>0</v>
      </c>
      <c r="Q2537" s="40">
        <f t="shared" ref="Q2537" si="8300">(D2537*L2537+E2537*K2537+F2537*L2540+G2537*K2540)</f>
        <v>-8.8041322314049694E-2</v>
      </c>
      <c r="S2537" s="37">
        <v>1</v>
      </c>
      <c r="T2537" s="38">
        <v>0</v>
      </c>
      <c r="U2537" s="39">
        <v>0</v>
      </c>
      <c r="V2537" s="40">
        <f t="shared" ref="V2537" si="8301">-1/($T$8*$B2537)</f>
        <v>-0.172421487603306</v>
      </c>
      <c r="X2537" s="37">
        <f t="shared" ref="X2537" si="8302">N2537*S2537+P2537*S2540-O2537*T2537-Q2537*T2540</f>
        <v>0.98681359071139829</v>
      </c>
      <c r="Y2537" s="41">
        <f t="shared" ref="Y2537" si="8303">(N2537*T2537+O2537*S2537+P2537*T2540+Q2537*S2540)</f>
        <v>0</v>
      </c>
      <c r="Z2537" s="39">
        <f t="shared" ref="Z2537" si="8304">N2537*U2537+P2537*U2540-O2537*V2537-Q2537*V2540</f>
        <v>0</v>
      </c>
      <c r="AA2537" s="40">
        <f t="shared" ref="AA2537" si="8305">(N2537*V2537+O2537*U2537+P2537*V2540+Q2537*U2540)</f>
        <v>-0.25818918961166892</v>
      </c>
      <c r="AB2537" s="8"/>
      <c r="AC2537" s="37">
        <v>1</v>
      </c>
      <c r="AD2537" s="38">
        <v>0</v>
      </c>
      <c r="AE2537" s="39">
        <v>0</v>
      </c>
      <c r="AF2537" s="40">
        <v>0</v>
      </c>
      <c r="AH2537" s="37">
        <f>X2537*AC2537+Z2537*AC2540-Y2537*AD2537-AA2537*AD2540</f>
        <v>0.95808026347355424</v>
      </c>
      <c r="AI2537" s="41">
        <f>(X2537*AD2537+Y2537*AC2537+Z2537*AD2540+AA2537*AC2540)</f>
        <v>0</v>
      </c>
      <c r="AJ2537" s="39">
        <f>X2537*AE2537+Z2537*AE2540-Y2537*AF2537-AA2537*AF2540</f>
        <v>0</v>
      </c>
      <c r="AK2537" s="40">
        <f>(X2537*AF2537+Y2537*AE2537+Z2537*AF2540+AA2537*AE2540)</f>
        <v>-0.25818918961166892</v>
      </c>
      <c r="AL2537" s="8"/>
      <c r="AM2537" s="43">
        <f t="shared" ref="AM2537" si="8306">20*LOG((2*$AH$8)/(($AH$8*AH2537+AJ2537+$AH$8*AH2540+AJ2540)^2+($AH$8*AI2537+AK2537+$AH$8*AI2540+AK2540)^2)^0.5)</f>
        <v>-2.8125918461270914E-4</v>
      </c>
      <c r="AO2537" s="148">
        <f t="shared" ref="AO2537" si="8307">((AH2537^2+AI2537^2)/(AH2540^2+AI2540^2))^0.5</f>
        <v>3.7107687610562308</v>
      </c>
      <c r="AP2537" s="4"/>
      <c r="AQ2537" s="44"/>
      <c r="AR2537" s="44"/>
      <c r="AS2537" s="44"/>
      <c r="AT2537" s="44"/>
    </row>
    <row r="2538" spans="2:46" ht="18.649999999999999" customHeight="1" thickBot="1">
      <c r="D2538" s="45"/>
      <c r="G2538" s="46"/>
      <c r="I2538" s="45"/>
      <c r="L2538" s="46"/>
      <c r="N2538" s="45"/>
      <c r="Q2538" s="46"/>
      <c r="S2538" s="45"/>
      <c r="V2538" s="46"/>
      <c r="X2538" s="45"/>
      <c r="AA2538" s="46"/>
      <c r="AC2538" s="45"/>
      <c r="AF2538" s="46"/>
      <c r="AH2538" s="45"/>
      <c r="AK2538" s="46"/>
      <c r="AO2538" s="149"/>
      <c r="AP2538" s="149"/>
      <c r="AQ2538" s="44"/>
      <c r="AR2538" s="44"/>
      <c r="AS2538" s="44"/>
      <c r="AT2538" s="44"/>
    </row>
    <row r="2539" spans="2:46" ht="18.649999999999999" customHeight="1" thickBot="1">
      <c r="D2539" s="227" t="s">
        <v>70</v>
      </c>
      <c r="E2539" s="228"/>
      <c r="F2539" s="229" t="s">
        <v>71</v>
      </c>
      <c r="G2539" s="230"/>
      <c r="H2539" s="203"/>
      <c r="I2539" s="231" t="s">
        <v>15</v>
      </c>
      <c r="J2539" s="232"/>
      <c r="K2539" s="233" t="s">
        <v>16</v>
      </c>
      <c r="L2539" s="234"/>
      <c r="M2539" s="30"/>
      <c r="N2539" s="231" t="s">
        <v>72</v>
      </c>
      <c r="O2539" s="232"/>
      <c r="P2539" s="233" t="s">
        <v>73</v>
      </c>
      <c r="Q2539" s="234"/>
      <c r="R2539" s="30"/>
      <c r="S2539" s="227" t="s">
        <v>74</v>
      </c>
      <c r="T2539" s="228"/>
      <c r="U2539" s="229" t="s">
        <v>75</v>
      </c>
      <c r="V2539" s="230"/>
      <c r="W2539" s="8"/>
      <c r="X2539" s="231" t="s">
        <v>76</v>
      </c>
      <c r="Y2539" s="232"/>
      <c r="Z2539" s="233" t="s">
        <v>77</v>
      </c>
      <c r="AA2539" s="234"/>
      <c r="AB2539" s="8"/>
      <c r="AC2539" s="231" t="s">
        <v>78</v>
      </c>
      <c r="AD2539" s="232"/>
      <c r="AE2539" s="233" t="s">
        <v>17</v>
      </c>
      <c r="AF2539" s="234"/>
      <c r="AG2539" s="8"/>
      <c r="AH2539" s="231" t="s">
        <v>79</v>
      </c>
      <c r="AI2539" s="232"/>
      <c r="AJ2539" s="233" t="s">
        <v>80</v>
      </c>
      <c r="AK2539" s="234"/>
      <c r="AL2539" s="8"/>
      <c r="AM2539" s="52" t="s">
        <v>84</v>
      </c>
      <c r="AO2539" s="150" t="s">
        <v>85</v>
      </c>
      <c r="AP2539" s="149"/>
      <c r="AQ2539" s="44"/>
      <c r="AR2539" s="44"/>
      <c r="AS2539" s="44"/>
      <c r="AT2539" s="44"/>
    </row>
    <row r="2540" spans="2:46" ht="18.649999999999999" customHeight="1" thickTop="1" thickBot="1">
      <c r="D2540" s="37">
        <v>0</v>
      </c>
      <c r="E2540" s="41">
        <v>0</v>
      </c>
      <c r="F2540" s="39">
        <v>1</v>
      </c>
      <c r="G2540" s="40">
        <v>0</v>
      </c>
      <c r="I2540" s="37">
        <v>0</v>
      </c>
      <c r="J2540" s="41">
        <f t="shared" ref="J2540" si="8308">IF(0=(1-$J$8*$K$8*$B2537^2),10^14,$B2537*$K$8/(1-$J$8*$K$8*$B2537^2))</f>
        <v>-0.1497752298808597</v>
      </c>
      <c r="K2540" s="39">
        <v>1</v>
      </c>
      <c r="L2540" s="40">
        <v>0</v>
      </c>
      <c r="N2540" s="37">
        <f t="shared" ref="N2540" si="8309">D2540*I2537+F2540*I2540-E2540*J2537-G2540*J2540</f>
        <v>0</v>
      </c>
      <c r="O2540" s="41">
        <f t="shared" ref="O2540" si="8310">(D2540*J2537+E2540*I2537+F2540*J2540+G2540*I2540)</f>
        <v>-0.1497752298808597</v>
      </c>
      <c r="P2540" s="39">
        <f t="shared" ref="P2540" si="8311">D2540*K2537+F2540*K2540-E2540*L2537-G2540*L2540</f>
        <v>1</v>
      </c>
      <c r="Q2540" s="40">
        <f t="shared" ref="Q2540" si="8312">(D2540*L2537+E2540*K2537+F2540*L2540+G2540*K2540)</f>
        <v>0</v>
      </c>
      <c r="S2540" s="37">
        <v>0</v>
      </c>
      <c r="T2540" s="41">
        <v>0</v>
      </c>
      <c r="U2540" s="39">
        <v>1</v>
      </c>
      <c r="V2540" s="40">
        <v>0</v>
      </c>
      <c r="X2540" s="37">
        <f t="shared" ref="X2540" si="8313">N2540*S2537+P2540*S2540-O2540*T2537-Q2540*T2540</f>
        <v>0</v>
      </c>
      <c r="Y2540" s="41">
        <f t="shared" ref="Y2540" si="8314">(N2540*T2537+O2540*S2537+P2540*T2540+Q2540*S2540)</f>
        <v>-0.1497752298808597</v>
      </c>
      <c r="Z2540" s="39">
        <f t="shared" ref="Z2540" si="8315">N2540*U2537+P2540*U2540-O2540*V2537-Q2540*V2540</f>
        <v>0.97417553205781504</v>
      </c>
      <c r="AA2540" s="40">
        <f t="shared" ref="AA2540" si="8316">(N2540*V2537+O2540*U2537+P2540*V2540+Q2540*U2540)</f>
        <v>0</v>
      </c>
      <c r="AB2540" s="8"/>
      <c r="AC2540" s="37">
        <v>0</v>
      </c>
      <c r="AD2540" s="40">
        <f>-1/($AD$8*$B2537)</f>
        <v>-0.11128787878787894</v>
      </c>
      <c r="AE2540" s="39">
        <v>1</v>
      </c>
      <c r="AF2540" s="40">
        <v>0</v>
      </c>
      <c r="AH2540" s="37">
        <f>X2540*AC2537+Z2540*AC2540-Y2540*AD2537-AA2540*AD2540</f>
        <v>0</v>
      </c>
      <c r="AI2540" s="41">
        <f>(X2540*AD2537+Y2540*AC2537+Z2540*AD2540+AA2540*AC2540)</f>
        <v>-0.25818915841062728</v>
      </c>
      <c r="AJ2540" s="39">
        <f>X2540*AE2537+Z2540*AE2540-Y2540*AF2537-AA2540*AF2540</f>
        <v>0.97417553205781504</v>
      </c>
      <c r="AK2540" s="40">
        <f>(X2540*AF2537+Y2540*AE2537+Z2540*AF2540+AA2540*AE2540)</f>
        <v>0</v>
      </c>
      <c r="AL2540" s="8"/>
      <c r="AM2540" s="54">
        <f t="shared" ref="AM2540" si="8317">(180/PI())*ATAN(-1*(($AH2528*AI2537+AK2537+$AH$8*AI2540+AK2540)/($AH$8*AH2537+AJ2537+$AH$8*AH2540+AJ2540)))</f>
        <v>14.962145402986115</v>
      </c>
      <c r="AO2540" s="151">
        <f t="shared" ref="AO2540" si="8318">20*LOG(((($AH$8*AH2537+AJ2537-$AH$8*AH2540-AJ2540)^2+($AH$8*AI2537+AK2537-$AH$8*AI2540-AK2540)^2)/(($AH$8*AH2537+AJ2537+$AH$8*AH2540+AJ2540)^2+($AH$8*AI2537+AK2537+$AH$8*AI2540+AK2540)^2))^0.5)</f>
        <v>-41.88691660800886</v>
      </c>
      <c r="AP2540" s="149"/>
      <c r="AQ2540" s="44"/>
      <c r="AR2540" s="44"/>
      <c r="AS2540" s="44"/>
      <c r="AT2540" s="44"/>
    </row>
    <row r="2541" spans="2:46" ht="18.649999999999999" customHeight="1">
      <c r="AO2541" s="48"/>
    </row>
    <row r="2542" spans="2:46" ht="18.649999999999999" customHeight="1" thickBot="1">
      <c r="E2542" s="29" t="s">
        <v>9</v>
      </c>
      <c r="J2542" s="29" t="s">
        <v>10</v>
      </c>
      <c r="O2542" s="29" t="s">
        <v>11</v>
      </c>
      <c r="T2542" s="29" t="s">
        <v>12</v>
      </c>
      <c r="Y2542" s="29" t="s">
        <v>13</v>
      </c>
      <c r="AD2542" s="29" t="s">
        <v>12</v>
      </c>
      <c r="AI2542" s="29" t="s">
        <v>81</v>
      </c>
    </row>
    <row r="2543" spans="2:46" ht="18.649999999999999" customHeight="1" thickBot="1">
      <c r="B2543" s="28"/>
      <c r="D2543" s="227" t="s">
        <v>70</v>
      </c>
      <c r="E2543" s="228"/>
      <c r="F2543" s="229" t="s">
        <v>71</v>
      </c>
      <c r="G2543" s="230"/>
      <c r="H2543" s="203"/>
      <c r="I2543" s="231" t="s">
        <v>15</v>
      </c>
      <c r="J2543" s="232"/>
      <c r="K2543" s="233" t="s">
        <v>16</v>
      </c>
      <c r="L2543" s="234"/>
      <c r="M2543" s="30"/>
      <c r="N2543" s="231" t="s">
        <v>72</v>
      </c>
      <c r="O2543" s="232"/>
      <c r="P2543" s="233" t="s">
        <v>73</v>
      </c>
      <c r="Q2543" s="234"/>
      <c r="R2543" s="30"/>
      <c r="S2543" s="227" t="s">
        <v>74</v>
      </c>
      <c r="T2543" s="228"/>
      <c r="U2543" s="229" t="s">
        <v>75</v>
      </c>
      <c r="V2543" s="230"/>
      <c r="W2543" s="8"/>
      <c r="X2543" s="231" t="s">
        <v>76</v>
      </c>
      <c r="Y2543" s="232"/>
      <c r="Z2543" s="233" t="s">
        <v>77</v>
      </c>
      <c r="AA2543" s="234"/>
      <c r="AB2543" s="8"/>
      <c r="AC2543" s="231" t="s">
        <v>78</v>
      </c>
      <c r="AD2543" s="232"/>
      <c r="AE2543" s="233" t="s">
        <v>17</v>
      </c>
      <c r="AF2543" s="234"/>
      <c r="AG2543" s="8"/>
      <c r="AH2543" s="231" t="s">
        <v>79</v>
      </c>
      <c r="AI2543" s="232"/>
      <c r="AJ2543" s="233" t="s">
        <v>80</v>
      </c>
      <c r="AK2543" s="234"/>
      <c r="AL2543" s="8"/>
      <c r="AM2543" s="35" t="s">
        <v>82</v>
      </c>
      <c r="AO2543" s="147" t="s">
        <v>83</v>
      </c>
      <c r="AP2543" s="4"/>
      <c r="AQ2543" s="44"/>
      <c r="AR2543" s="44"/>
      <c r="AS2543" s="44"/>
      <c r="AT2543" s="44"/>
    </row>
    <row r="2544" spans="2:46" ht="18.649999999999999" customHeight="1" thickTop="1" thickBot="1">
      <c r="B2544" s="55">
        <v>7.2799999999999896</v>
      </c>
      <c r="D2544" s="37">
        <v>1</v>
      </c>
      <c r="E2544" s="38">
        <v>0</v>
      </c>
      <c r="F2544" s="39">
        <v>0</v>
      </c>
      <c r="G2544" s="40">
        <f t="shared" ref="G2544" si="8319">-1/($E$8*$B2544)</f>
        <v>-8.7799450549450667E-2</v>
      </c>
      <c r="I2544" s="37">
        <v>1</v>
      </c>
      <c r="J2544" s="41">
        <v>0</v>
      </c>
      <c r="K2544" s="39">
        <v>0</v>
      </c>
      <c r="L2544" s="40">
        <v>0</v>
      </c>
      <c r="N2544" s="37">
        <f t="shared" ref="N2544" si="8320">D2544*I2544+F2544*I2547-E2544*J2544-G2544*J2547</f>
        <v>0.98688623354135541</v>
      </c>
      <c r="O2544" s="41">
        <f t="shared" ref="O2544" si="8321">(D2544*J2544+E2544*I2544+F2544*J2547+G2544*I2547)</f>
        <v>0</v>
      </c>
      <c r="P2544" s="39">
        <f t="shared" ref="P2544" si="8322">D2544*K2544+F2544*K2547-E2544*L2544-G2544*L2547</f>
        <v>0</v>
      </c>
      <c r="Q2544" s="40">
        <f t="shared" ref="Q2544" si="8323">(D2544*L2544+E2544*K2544+F2544*L2547+G2544*K2547)</f>
        <v>-8.7799450549450667E-2</v>
      </c>
      <c r="S2544" s="37">
        <v>1</v>
      </c>
      <c r="T2544" s="38">
        <v>0</v>
      </c>
      <c r="U2544" s="39">
        <v>0</v>
      </c>
      <c r="V2544" s="40">
        <f t="shared" ref="V2544" si="8324">-1/($T$8*$B2544)</f>
        <v>-0.17194780219780242</v>
      </c>
      <c r="X2544" s="37">
        <f t="shared" ref="X2544" si="8325">N2544*S2544+P2544*S2547-O2544*T2544-Q2544*T2547</f>
        <v>0.98688623354135541</v>
      </c>
      <c r="Y2544" s="41">
        <f t="shared" ref="Y2544" si="8326">(N2544*T2544+O2544*S2544+P2544*T2547+Q2544*S2547)</f>
        <v>0</v>
      </c>
      <c r="Z2544" s="39">
        <f t="shared" ref="Z2544" si="8327">N2544*U2544+P2544*U2547-O2544*V2544-Q2544*V2547</f>
        <v>0</v>
      </c>
      <c r="AA2544" s="40">
        <f t="shared" ref="AA2544" si="8328">(N2544*V2544+O2544*U2544+P2544*V2547+Q2544*U2547)</f>
        <v>-0.25749236942615389</v>
      </c>
      <c r="AB2544" s="8"/>
      <c r="AC2544" s="37">
        <v>1</v>
      </c>
      <c r="AD2544" s="38">
        <v>0</v>
      </c>
      <c r="AE2544" s="39">
        <v>0</v>
      </c>
      <c r="AF2544" s="40">
        <v>0</v>
      </c>
      <c r="AH2544" s="37">
        <f>X2544*AC2544+Z2544*AC2547-Y2544*AD2544-AA2544*AD2547</f>
        <v>0.95830917861307774</v>
      </c>
      <c r="AI2544" s="41">
        <f>(X2544*AD2544+Y2544*AC2544+Z2544*AD2547+AA2544*AC2547)</f>
        <v>0</v>
      </c>
      <c r="AJ2544" s="39">
        <f>X2544*AE2544+Z2544*AE2547-Y2544*AF2544-AA2544*AF2547</f>
        <v>0</v>
      </c>
      <c r="AK2544" s="40">
        <f>(X2544*AF2544+Y2544*AE2544+Z2544*AF2547+AA2544*AE2547)</f>
        <v>-0.25749236942615389</v>
      </c>
      <c r="AL2544" s="8"/>
      <c r="AM2544" s="43">
        <f t="shared" ref="AM2544" si="8329">20*LOG((2*$AH$8)/(($AH$8*AH2544+AJ2544+$AH$8*AH2547+AJ2547)^2+($AH$8*AI2544+AK2544+$AH$8*AI2547+AK2547)^2)^0.5)</f>
        <v>-2.7823906586087335E-4</v>
      </c>
      <c r="AO2544" s="148">
        <f t="shared" ref="AO2544" si="8330">((AH2544^2+AI2544^2)/(AH2547^2+AI2547^2))^0.5</f>
        <v>3.7216997766291624</v>
      </c>
      <c r="AP2544" s="4"/>
      <c r="AQ2544" s="44"/>
      <c r="AR2544" s="44"/>
      <c r="AS2544" s="44"/>
      <c r="AT2544" s="44"/>
    </row>
    <row r="2545" spans="2:46" ht="18.649999999999999" customHeight="1" thickBot="1">
      <c r="D2545" s="45"/>
      <c r="G2545" s="46"/>
      <c r="I2545" s="45"/>
      <c r="L2545" s="46"/>
      <c r="N2545" s="45"/>
      <c r="Q2545" s="46"/>
      <c r="S2545" s="45"/>
      <c r="V2545" s="46"/>
      <c r="X2545" s="45"/>
      <c r="AA2545" s="46"/>
      <c r="AC2545" s="45"/>
      <c r="AF2545" s="46"/>
      <c r="AH2545" s="45"/>
      <c r="AK2545" s="46"/>
      <c r="AO2545" s="149"/>
      <c r="AP2545" s="149"/>
      <c r="AQ2545" s="44"/>
      <c r="AR2545" s="44"/>
      <c r="AS2545" s="44"/>
      <c r="AT2545" s="44"/>
    </row>
    <row r="2546" spans="2:46" ht="18.649999999999999" customHeight="1" thickBot="1">
      <c r="D2546" s="227" t="s">
        <v>70</v>
      </c>
      <c r="E2546" s="228"/>
      <c r="F2546" s="229" t="s">
        <v>71</v>
      </c>
      <c r="G2546" s="230"/>
      <c r="H2546" s="203"/>
      <c r="I2546" s="231" t="s">
        <v>15</v>
      </c>
      <c r="J2546" s="232"/>
      <c r="K2546" s="233" t="s">
        <v>16</v>
      </c>
      <c r="L2546" s="234"/>
      <c r="M2546" s="30"/>
      <c r="N2546" s="231" t="s">
        <v>72</v>
      </c>
      <c r="O2546" s="232"/>
      <c r="P2546" s="233" t="s">
        <v>73</v>
      </c>
      <c r="Q2546" s="234"/>
      <c r="R2546" s="30"/>
      <c r="S2546" s="227" t="s">
        <v>74</v>
      </c>
      <c r="T2546" s="228"/>
      <c r="U2546" s="229" t="s">
        <v>75</v>
      </c>
      <c r="V2546" s="230"/>
      <c r="W2546" s="8"/>
      <c r="X2546" s="231" t="s">
        <v>76</v>
      </c>
      <c r="Y2546" s="232"/>
      <c r="Z2546" s="233" t="s">
        <v>77</v>
      </c>
      <c r="AA2546" s="234"/>
      <c r="AB2546" s="8"/>
      <c r="AC2546" s="231" t="s">
        <v>78</v>
      </c>
      <c r="AD2546" s="232"/>
      <c r="AE2546" s="233" t="s">
        <v>17</v>
      </c>
      <c r="AF2546" s="234"/>
      <c r="AG2546" s="8"/>
      <c r="AH2546" s="231" t="s">
        <v>79</v>
      </c>
      <c r="AI2546" s="232"/>
      <c r="AJ2546" s="233" t="s">
        <v>80</v>
      </c>
      <c r="AK2546" s="234"/>
      <c r="AL2546" s="8"/>
      <c r="AM2546" s="52" t="s">
        <v>84</v>
      </c>
      <c r="AO2546" s="150" t="s">
        <v>85</v>
      </c>
      <c r="AP2546" s="149"/>
      <c r="AQ2546" s="44"/>
      <c r="AR2546" s="44"/>
      <c r="AS2546" s="44"/>
      <c r="AT2546" s="44"/>
    </row>
    <row r="2547" spans="2:46" ht="18.649999999999999" customHeight="1" thickTop="1" thickBot="1">
      <c r="D2547" s="37">
        <v>0</v>
      </c>
      <c r="E2547" s="41">
        <v>0</v>
      </c>
      <c r="F2547" s="39">
        <v>1</v>
      </c>
      <c r="G2547" s="40">
        <v>0</v>
      </c>
      <c r="I2547" s="37">
        <v>0</v>
      </c>
      <c r="J2547" s="41">
        <f t="shared" ref="J2547" si="8331">IF(0=(1-$J$8*$K$8*$B2544^2),10^14,$B2544*$K$8/(1-$J$8*$K$8*$B2544^2))</f>
        <v>-0.14936046155845351</v>
      </c>
      <c r="K2547" s="39">
        <v>1</v>
      </c>
      <c r="L2547" s="40">
        <v>0</v>
      </c>
      <c r="N2547" s="37">
        <f t="shared" ref="N2547" si="8332">D2547*I2544+F2547*I2547-E2547*J2544-G2547*J2547</f>
        <v>0</v>
      </c>
      <c r="O2547" s="41">
        <f t="shared" ref="O2547" si="8333">(D2547*J2544+E2547*I2544+F2547*J2547+G2547*I2547)</f>
        <v>-0.14936046155845351</v>
      </c>
      <c r="P2547" s="39">
        <f t="shared" ref="P2547" si="8334">D2547*K2544+F2547*K2547-E2547*L2544-G2547*L2547</f>
        <v>1</v>
      </c>
      <c r="Q2547" s="40">
        <f t="shared" ref="Q2547" si="8335">(D2547*L2544+E2547*K2544+F2547*L2547+G2547*K2547)</f>
        <v>0</v>
      </c>
      <c r="S2547" s="37">
        <v>0</v>
      </c>
      <c r="T2547" s="41">
        <v>0</v>
      </c>
      <c r="U2547" s="39">
        <v>1</v>
      </c>
      <c r="V2547" s="40">
        <v>0</v>
      </c>
      <c r="X2547" s="37">
        <f t="shared" ref="X2547" si="8336">N2547*S2544+P2547*S2547-O2547*T2544-Q2547*T2547</f>
        <v>0</v>
      </c>
      <c r="Y2547" s="41">
        <f t="shared" ref="Y2547" si="8337">(N2547*T2544+O2547*S2544+P2547*T2547+Q2547*S2547)</f>
        <v>-0.14936046155845351</v>
      </c>
      <c r="Z2547" s="39">
        <f t="shared" ref="Z2547" si="8338">N2547*U2544+P2547*U2547-O2547*V2544-Q2547*V2547</f>
        <v>0.9743177968997746</v>
      </c>
      <c r="AA2547" s="40">
        <f t="shared" ref="AA2547" si="8339">(N2547*V2544+O2547*U2544+P2547*V2547+Q2547*U2547)</f>
        <v>0</v>
      </c>
      <c r="AB2547" s="8"/>
      <c r="AC2547" s="37">
        <v>0</v>
      </c>
      <c r="AD2547" s="40">
        <f>-1/($AD$8*$B2544)</f>
        <v>-0.11098214285714302</v>
      </c>
      <c r="AE2547" s="39">
        <v>1</v>
      </c>
      <c r="AF2547" s="40">
        <v>0</v>
      </c>
      <c r="AH2547" s="37">
        <f>X2547*AC2544+Z2547*AC2547-Y2547*AD2544-AA2547*AD2547</f>
        <v>0</v>
      </c>
      <c r="AI2547" s="41">
        <f>(X2547*AD2544+Y2547*AC2544+Z2547*AD2547+AA2547*AC2547)</f>
        <v>-0.25749233848224118</v>
      </c>
      <c r="AJ2547" s="39">
        <f>X2547*AE2544+Z2547*AE2547-Y2547*AF2544-AA2547*AF2547</f>
        <v>0.9743177968997746</v>
      </c>
      <c r="AK2547" s="40">
        <f>(X2547*AF2544+Y2547*AE2544+Z2547*AF2547+AA2547*AE2547)</f>
        <v>0</v>
      </c>
      <c r="AL2547" s="8"/>
      <c r="AM2547" s="54">
        <f t="shared" ref="AM2547" si="8340">(180/PI())*ATAN(-1*(($AH2535*AI2544+AK2544+$AH$8*AI2547+AK2547)/($AH$8*AH2544+AJ2544+$AH$8*AH2547+AJ2547)))</f>
        <v>14.920830090433526</v>
      </c>
      <c r="AO2547" s="151">
        <f t="shared" ref="AO2547" si="8341">20*LOG(((($AH$8*AH2544+AJ2544-$AH$8*AH2547-AJ2547)^2+($AH$8*AI2544+AK2544-$AH$8*AI2547-AK2547)^2)/(($AH$8*AH2544+AJ2544+$AH$8*AH2547+AJ2547)^2+($AH$8*AI2544+AK2544+$AH$8*AI2547+AK2547)^2))^0.5)</f>
        <v>-41.933801165859066</v>
      </c>
      <c r="AP2547" s="149"/>
      <c r="AQ2547" s="44"/>
      <c r="AR2547" s="44"/>
      <c r="AS2547" s="44"/>
      <c r="AT2547" s="44"/>
    </row>
    <row r="2548" spans="2:46" ht="18.649999999999999" customHeight="1">
      <c r="AO2548" s="48"/>
    </row>
    <row r="2549" spans="2:46" ht="18.649999999999999" customHeight="1" thickBot="1">
      <c r="E2549" s="29" t="s">
        <v>9</v>
      </c>
      <c r="J2549" s="29" t="s">
        <v>10</v>
      </c>
      <c r="O2549" s="29" t="s">
        <v>11</v>
      </c>
      <c r="T2549" s="29" t="s">
        <v>12</v>
      </c>
      <c r="Y2549" s="29" t="s">
        <v>13</v>
      </c>
      <c r="AD2549" s="29" t="s">
        <v>12</v>
      </c>
      <c r="AI2549" s="29" t="s">
        <v>81</v>
      </c>
    </row>
    <row r="2550" spans="2:46" ht="18.649999999999999" customHeight="1" thickBot="1">
      <c r="B2550" s="28"/>
      <c r="D2550" s="227" t="s">
        <v>70</v>
      </c>
      <c r="E2550" s="228"/>
      <c r="F2550" s="229" t="s">
        <v>71</v>
      </c>
      <c r="G2550" s="230"/>
      <c r="H2550" s="203"/>
      <c r="I2550" s="231" t="s">
        <v>15</v>
      </c>
      <c r="J2550" s="232"/>
      <c r="K2550" s="233" t="s">
        <v>16</v>
      </c>
      <c r="L2550" s="234"/>
      <c r="M2550" s="30"/>
      <c r="N2550" s="231" t="s">
        <v>72</v>
      </c>
      <c r="O2550" s="232"/>
      <c r="P2550" s="233" t="s">
        <v>73</v>
      </c>
      <c r="Q2550" s="234"/>
      <c r="R2550" s="30"/>
      <c r="S2550" s="227" t="s">
        <v>74</v>
      </c>
      <c r="T2550" s="228"/>
      <c r="U2550" s="229" t="s">
        <v>75</v>
      </c>
      <c r="V2550" s="230"/>
      <c r="W2550" s="8"/>
      <c r="X2550" s="231" t="s">
        <v>76</v>
      </c>
      <c r="Y2550" s="232"/>
      <c r="Z2550" s="233" t="s">
        <v>77</v>
      </c>
      <c r="AA2550" s="234"/>
      <c r="AB2550" s="8"/>
      <c r="AC2550" s="231" t="s">
        <v>78</v>
      </c>
      <c r="AD2550" s="232"/>
      <c r="AE2550" s="233" t="s">
        <v>17</v>
      </c>
      <c r="AF2550" s="234"/>
      <c r="AG2550" s="8"/>
      <c r="AH2550" s="231" t="s">
        <v>79</v>
      </c>
      <c r="AI2550" s="232"/>
      <c r="AJ2550" s="233" t="s">
        <v>80</v>
      </c>
      <c r="AK2550" s="234"/>
      <c r="AL2550" s="8"/>
      <c r="AM2550" s="35" t="s">
        <v>82</v>
      </c>
      <c r="AO2550" s="147" t="s">
        <v>83</v>
      </c>
      <c r="AP2550" s="4"/>
      <c r="AQ2550" s="44"/>
      <c r="AR2550" s="44"/>
      <c r="AS2550" s="44"/>
      <c r="AT2550" s="44"/>
    </row>
    <row r="2551" spans="2:46" ht="18.649999999999999" customHeight="1" thickTop="1" thickBot="1">
      <c r="B2551" s="55">
        <v>7.2999999999999901</v>
      </c>
      <c r="D2551" s="37">
        <v>1</v>
      </c>
      <c r="E2551" s="38">
        <v>0</v>
      </c>
      <c r="F2551" s="39">
        <v>0</v>
      </c>
      <c r="G2551" s="40">
        <f t="shared" ref="G2551" si="8342">-1/($E$8*$B2551)</f>
        <v>-8.755890410958915E-2</v>
      </c>
      <c r="I2551" s="37">
        <v>1</v>
      </c>
      <c r="J2551" s="41">
        <v>0</v>
      </c>
      <c r="K2551" s="39">
        <v>0</v>
      </c>
      <c r="L2551" s="40">
        <v>0</v>
      </c>
      <c r="N2551" s="37">
        <f t="shared" ref="N2551" si="8343">D2551*I2551+F2551*I2554-E2551*J2551-G2551*J2554</f>
        <v>0.98695827695681693</v>
      </c>
      <c r="O2551" s="41">
        <f t="shared" ref="O2551" si="8344">(D2551*J2551+E2551*I2551+F2551*J2554+G2551*I2554)</f>
        <v>0</v>
      </c>
      <c r="P2551" s="39">
        <f t="shared" ref="P2551" si="8345">D2551*K2551+F2551*K2554-E2551*L2551-G2551*L2554</f>
        <v>0</v>
      </c>
      <c r="Q2551" s="40">
        <f t="shared" ref="Q2551" si="8346">(D2551*L2551+E2551*K2551+F2551*L2554+G2551*K2554)</f>
        <v>-8.755890410958915E-2</v>
      </c>
      <c r="S2551" s="37">
        <v>1</v>
      </c>
      <c r="T2551" s="38">
        <v>0</v>
      </c>
      <c r="U2551" s="39">
        <v>0</v>
      </c>
      <c r="V2551" s="40">
        <f t="shared" ref="V2551" si="8347">-1/($T$8*$B2551)</f>
        <v>-0.17147671232876732</v>
      </c>
      <c r="X2551" s="37">
        <f t="shared" ref="X2551" si="8348">N2551*S2551+P2551*S2554-O2551*T2551-Q2551*T2554</f>
        <v>0.98695827695681693</v>
      </c>
      <c r="Y2551" s="41">
        <f t="shared" ref="Y2551" si="8349">(N2551*T2551+O2551*S2551+P2551*T2554+Q2551*S2554)</f>
        <v>0</v>
      </c>
      <c r="Z2551" s="39">
        <f t="shared" ref="Z2551" si="8350">N2551*U2551+P2551*U2554-O2551*V2551-Q2551*V2554</f>
        <v>0</v>
      </c>
      <c r="AA2551" s="40">
        <f t="shared" ref="AA2551" si="8351">(N2551*V2551+O2551*U2551+P2551*V2554+Q2551*U2554)</f>
        <v>-0.25679926464780911</v>
      </c>
      <c r="AB2551" s="8"/>
      <c r="AC2551" s="37">
        <v>1</v>
      </c>
      <c r="AD2551" s="38">
        <v>0</v>
      </c>
      <c r="AE2551" s="39">
        <v>0</v>
      </c>
      <c r="AF2551" s="40">
        <v>0</v>
      </c>
      <c r="AH2551" s="37">
        <f>X2551*AC2551+Z2551*AC2554-Y2551*AD2551-AA2551*AD2554</f>
        <v>0.95853622683733775</v>
      </c>
      <c r="AI2551" s="41">
        <f>(X2551*AD2551+Y2551*AC2551+Z2551*AD2554+AA2551*AC2554)</f>
        <v>0</v>
      </c>
      <c r="AJ2551" s="39">
        <f>X2551*AE2551+Z2551*AE2554-Y2551*AF2551-AA2551*AF2554</f>
        <v>0</v>
      </c>
      <c r="AK2551" s="40">
        <f>(X2551*AF2551+Y2551*AE2551+Z2551*AF2554+AA2551*AE2554)</f>
        <v>-0.25679926464780911</v>
      </c>
      <c r="AL2551" s="8"/>
      <c r="AM2551" s="43">
        <f t="shared" ref="AM2551" si="8352">20*LOG((2*$AH$8)/(($AH$8*AH2551+AJ2551+$AH$8*AH2554+AJ2554)^2+($AH$8*AI2551+AK2551+$AH$8*AI2554+AK2554)^2)^0.5)</f>
        <v>-2.7525920728785786E-4</v>
      </c>
      <c r="AO2551" s="148">
        <f t="shared" ref="AO2551" si="8353">((AH2551^2+AI2551^2)/(AH2554^2+AI2554^2))^0.5</f>
        <v>3.7326288402921795</v>
      </c>
      <c r="AP2551" s="4"/>
      <c r="AQ2551" s="44"/>
      <c r="AR2551" s="44"/>
      <c r="AS2551" s="44"/>
      <c r="AT2551" s="44"/>
    </row>
    <row r="2552" spans="2:46" ht="18.649999999999999" customHeight="1" thickBot="1">
      <c r="D2552" s="45"/>
      <c r="G2552" s="46"/>
      <c r="I2552" s="45"/>
      <c r="L2552" s="46"/>
      <c r="N2552" s="45"/>
      <c r="Q2552" s="46"/>
      <c r="S2552" s="45"/>
      <c r="V2552" s="46"/>
      <c r="X2552" s="45"/>
      <c r="AA2552" s="46"/>
      <c r="AC2552" s="45"/>
      <c r="AF2552" s="46"/>
      <c r="AH2552" s="45"/>
      <c r="AK2552" s="46"/>
      <c r="AO2552" s="149"/>
      <c r="AP2552" s="149"/>
      <c r="AQ2552" s="44"/>
      <c r="AR2552" s="44"/>
      <c r="AS2552" s="44"/>
      <c r="AT2552" s="44"/>
    </row>
    <row r="2553" spans="2:46" ht="18.649999999999999" customHeight="1" thickBot="1">
      <c r="D2553" s="227" t="s">
        <v>70</v>
      </c>
      <c r="E2553" s="228"/>
      <c r="F2553" s="229" t="s">
        <v>71</v>
      </c>
      <c r="G2553" s="230"/>
      <c r="H2553" s="203"/>
      <c r="I2553" s="231" t="s">
        <v>15</v>
      </c>
      <c r="J2553" s="232"/>
      <c r="K2553" s="233" t="s">
        <v>16</v>
      </c>
      <c r="L2553" s="234"/>
      <c r="M2553" s="30"/>
      <c r="N2553" s="231" t="s">
        <v>72</v>
      </c>
      <c r="O2553" s="232"/>
      <c r="P2553" s="233" t="s">
        <v>73</v>
      </c>
      <c r="Q2553" s="234"/>
      <c r="R2553" s="30"/>
      <c r="S2553" s="227" t="s">
        <v>74</v>
      </c>
      <c r="T2553" s="228"/>
      <c r="U2553" s="229" t="s">
        <v>75</v>
      </c>
      <c r="V2553" s="230"/>
      <c r="W2553" s="8"/>
      <c r="X2553" s="231" t="s">
        <v>76</v>
      </c>
      <c r="Y2553" s="232"/>
      <c r="Z2553" s="233" t="s">
        <v>77</v>
      </c>
      <c r="AA2553" s="234"/>
      <c r="AB2553" s="8"/>
      <c r="AC2553" s="231" t="s">
        <v>78</v>
      </c>
      <c r="AD2553" s="232"/>
      <c r="AE2553" s="233" t="s">
        <v>17</v>
      </c>
      <c r="AF2553" s="234"/>
      <c r="AG2553" s="8"/>
      <c r="AH2553" s="231" t="s">
        <v>79</v>
      </c>
      <c r="AI2553" s="232"/>
      <c r="AJ2553" s="233" t="s">
        <v>80</v>
      </c>
      <c r="AK2553" s="234"/>
      <c r="AL2553" s="8"/>
      <c r="AM2553" s="52" t="s">
        <v>84</v>
      </c>
      <c r="AO2553" s="150" t="s">
        <v>85</v>
      </c>
      <c r="AP2553" s="149"/>
      <c r="AQ2553" s="44"/>
      <c r="AR2553" s="44"/>
      <c r="AS2553" s="44"/>
      <c r="AT2553" s="44"/>
    </row>
    <row r="2554" spans="2:46" ht="18.649999999999999" customHeight="1" thickTop="1" thickBot="1">
      <c r="D2554" s="37">
        <v>0</v>
      </c>
      <c r="E2554" s="41">
        <v>0</v>
      </c>
      <c r="F2554" s="39">
        <v>1</v>
      </c>
      <c r="G2554" s="40">
        <v>0</v>
      </c>
      <c r="I2554" s="37">
        <v>0</v>
      </c>
      <c r="J2554" s="41">
        <f t="shared" ref="J2554" si="8354">IF(0=(1-$J$8*$K$8*$B2551^2),10^14,$B2551*$K$8/(1-$J$8*$K$8*$B2551^2))</f>
        <v>-0.14894799307743695</v>
      </c>
      <c r="K2554" s="39">
        <v>1</v>
      </c>
      <c r="L2554" s="40">
        <v>0</v>
      </c>
      <c r="N2554" s="37">
        <f t="shared" ref="N2554" si="8355">D2554*I2551+F2554*I2554-E2554*J2551-G2554*J2554</f>
        <v>0</v>
      </c>
      <c r="O2554" s="41">
        <f t="shared" ref="O2554" si="8356">(D2554*J2551+E2554*I2551+F2554*J2554+G2554*I2554)</f>
        <v>-0.14894799307743695</v>
      </c>
      <c r="P2554" s="39">
        <f t="shared" ref="P2554" si="8357">D2554*K2551+F2554*K2554-E2554*L2551-G2554*L2554</f>
        <v>1</v>
      </c>
      <c r="Q2554" s="40">
        <f t="shared" ref="Q2554" si="8358">(D2554*L2551+E2554*K2551+F2554*L2554+G2554*K2554)</f>
        <v>0</v>
      </c>
      <c r="S2554" s="37">
        <v>0</v>
      </c>
      <c r="T2554" s="41">
        <v>0</v>
      </c>
      <c r="U2554" s="39">
        <v>1</v>
      </c>
      <c r="V2554" s="40">
        <v>0</v>
      </c>
      <c r="X2554" s="37">
        <f t="shared" ref="X2554" si="8359">N2554*S2551+P2554*S2554-O2554*T2551-Q2554*T2554</f>
        <v>0</v>
      </c>
      <c r="Y2554" s="41">
        <f t="shared" ref="Y2554" si="8360">(N2554*T2551+O2554*S2551+P2554*T2554+Q2554*S2554)</f>
        <v>-0.14894799307743695</v>
      </c>
      <c r="Z2554" s="39">
        <f t="shared" ref="Z2554" si="8361">N2554*U2551+P2554*U2554-O2554*V2551-Q2554*V2554</f>
        <v>0.97445888783911316</v>
      </c>
      <c r="AA2554" s="40">
        <f t="shared" ref="AA2554" si="8362">(N2554*V2551+O2554*U2551+P2554*V2554+Q2554*U2554)</f>
        <v>0</v>
      </c>
      <c r="AB2554" s="8"/>
      <c r="AC2554" s="37">
        <v>0</v>
      </c>
      <c r="AD2554" s="40">
        <f>-1/($AD$8*$B2551)</f>
        <v>-0.11067808219178096</v>
      </c>
      <c r="AE2554" s="39">
        <v>1</v>
      </c>
      <c r="AF2554" s="40">
        <v>0</v>
      </c>
      <c r="AH2554" s="37">
        <f>X2554*AC2551+Z2554*AC2554-Y2554*AD2551-AA2554*AD2554</f>
        <v>0</v>
      </c>
      <c r="AI2554" s="41">
        <f>(X2554*AD2551+Y2554*AC2551+Z2554*AD2554+AA2554*AC2554)</f>
        <v>-0.25679923395820581</v>
      </c>
      <c r="AJ2554" s="39">
        <f>X2554*AE2551+Z2554*AE2554-Y2554*AF2551-AA2554*AF2554</f>
        <v>0.97445888783911316</v>
      </c>
      <c r="AK2554" s="40">
        <f>(X2554*AF2551+Y2554*AE2551+Z2554*AF2554+AA2554*AE2554)</f>
        <v>0</v>
      </c>
      <c r="AL2554" s="8"/>
      <c r="AM2554" s="54">
        <f t="shared" ref="AM2554" si="8363">(180/PI())*ATAN(-1*(($AH2542*AI2551+AK2551+$AH$8*AI2554+AK2554)/($AH$8*AH2551+AJ2551+$AH$8*AH2554+AJ2554)))</f>
        <v>14.879742871781788</v>
      </c>
      <c r="AO2554" s="151">
        <f t="shared" ref="AO2554" si="8364">20*LOG(((($AH$8*AH2551+AJ2551-$AH$8*AH2554-AJ2554)^2+($AH$8*AI2551+AK2551-$AH$8*AI2554-AK2554)^2)/(($AH$8*AH2551+AJ2551+$AH$8*AH2554+AJ2554)^2+($AH$8*AI2551+AK2551+$AH$8*AI2554+AK2554)^2))^0.5)</f>
        <v>-41.980562193614958</v>
      </c>
      <c r="AP2554" s="149"/>
      <c r="AQ2554" s="44"/>
      <c r="AR2554" s="44"/>
      <c r="AS2554" s="44"/>
      <c r="AT2554" s="44"/>
    </row>
    <row r="2555" spans="2:46" ht="18.649999999999999" customHeight="1">
      <c r="AO2555" s="48"/>
    </row>
    <row r="2556" spans="2:46" ht="18.649999999999999" customHeight="1" thickBot="1">
      <c r="E2556" s="29" t="s">
        <v>9</v>
      </c>
      <c r="J2556" s="29" t="s">
        <v>10</v>
      </c>
      <c r="O2556" s="29" t="s">
        <v>11</v>
      </c>
      <c r="T2556" s="29" t="s">
        <v>12</v>
      </c>
      <c r="Y2556" s="29" t="s">
        <v>13</v>
      </c>
      <c r="AD2556" s="29" t="s">
        <v>12</v>
      </c>
      <c r="AI2556" s="29" t="s">
        <v>81</v>
      </c>
    </row>
    <row r="2557" spans="2:46" ht="18.649999999999999" customHeight="1" thickBot="1">
      <c r="B2557" s="28"/>
      <c r="D2557" s="227" t="s">
        <v>70</v>
      </c>
      <c r="E2557" s="228"/>
      <c r="F2557" s="229" t="s">
        <v>71</v>
      </c>
      <c r="G2557" s="230"/>
      <c r="H2557" s="203"/>
      <c r="I2557" s="231" t="s">
        <v>15</v>
      </c>
      <c r="J2557" s="232"/>
      <c r="K2557" s="233" t="s">
        <v>16</v>
      </c>
      <c r="L2557" s="234"/>
      <c r="M2557" s="30"/>
      <c r="N2557" s="231" t="s">
        <v>72</v>
      </c>
      <c r="O2557" s="232"/>
      <c r="P2557" s="233" t="s">
        <v>73</v>
      </c>
      <c r="Q2557" s="234"/>
      <c r="R2557" s="30"/>
      <c r="S2557" s="227" t="s">
        <v>74</v>
      </c>
      <c r="T2557" s="228"/>
      <c r="U2557" s="229" t="s">
        <v>75</v>
      </c>
      <c r="V2557" s="230"/>
      <c r="W2557" s="8"/>
      <c r="X2557" s="231" t="s">
        <v>76</v>
      </c>
      <c r="Y2557" s="232"/>
      <c r="Z2557" s="233" t="s">
        <v>77</v>
      </c>
      <c r="AA2557" s="234"/>
      <c r="AB2557" s="8"/>
      <c r="AC2557" s="231" t="s">
        <v>78</v>
      </c>
      <c r="AD2557" s="232"/>
      <c r="AE2557" s="233" t="s">
        <v>17</v>
      </c>
      <c r="AF2557" s="234"/>
      <c r="AG2557" s="8"/>
      <c r="AH2557" s="231" t="s">
        <v>79</v>
      </c>
      <c r="AI2557" s="232"/>
      <c r="AJ2557" s="233" t="s">
        <v>80</v>
      </c>
      <c r="AK2557" s="234"/>
      <c r="AL2557" s="8"/>
      <c r="AM2557" s="35" t="s">
        <v>82</v>
      </c>
      <c r="AO2557" s="147" t="s">
        <v>83</v>
      </c>
      <c r="AP2557" s="4"/>
      <c r="AQ2557" s="44"/>
      <c r="AR2557" s="44"/>
      <c r="AS2557" s="44"/>
      <c r="AT2557" s="44"/>
    </row>
    <row r="2558" spans="2:46" ht="18.649999999999999" customHeight="1" thickTop="1" thickBot="1">
      <c r="B2558" s="55">
        <v>7.3199999999999896</v>
      </c>
      <c r="D2558" s="37">
        <v>1</v>
      </c>
      <c r="E2558" s="38">
        <v>0</v>
      </c>
      <c r="F2558" s="39">
        <v>0</v>
      </c>
      <c r="G2558" s="40">
        <f t="shared" ref="G2558" si="8365">-1/($E$8*$B2558)</f>
        <v>-8.7319672131147649E-2</v>
      </c>
      <c r="I2558" s="37">
        <v>1</v>
      </c>
      <c r="J2558" s="41">
        <v>0</v>
      </c>
      <c r="K2558" s="39">
        <v>0</v>
      </c>
      <c r="L2558" s="40">
        <v>0</v>
      </c>
      <c r="N2558" s="37">
        <f t="shared" ref="N2558" si="8366">D2558*I2558+F2558*I2561-E2558*J2558-G2558*J2561</f>
        <v>0.98702972754305629</v>
      </c>
      <c r="O2558" s="41">
        <f t="shared" ref="O2558" si="8367">(D2558*J2558+E2558*I2558+F2558*J2561+G2558*I2561)</f>
        <v>0</v>
      </c>
      <c r="P2558" s="39">
        <f t="shared" ref="P2558" si="8368">D2558*K2558+F2558*K2561-E2558*L2558-G2558*L2561</f>
        <v>0</v>
      </c>
      <c r="Q2558" s="40">
        <f t="shared" ref="Q2558" si="8369">(D2558*L2558+E2558*K2558+F2558*L2561+G2558*K2561)</f>
        <v>-8.7319672131147649E-2</v>
      </c>
      <c r="S2558" s="37">
        <v>1</v>
      </c>
      <c r="T2558" s="38">
        <v>0</v>
      </c>
      <c r="U2558" s="39">
        <v>0</v>
      </c>
      <c r="V2558" s="40">
        <f t="shared" ref="V2558" si="8370">-1/($T$8*$B2558)</f>
        <v>-0.17100819672131171</v>
      </c>
      <c r="X2558" s="37">
        <f t="shared" ref="X2558" si="8371">N2558*S2558+P2558*S2561-O2558*T2558-Q2558*T2561</f>
        <v>0.98702972754305629</v>
      </c>
      <c r="Y2558" s="41">
        <f t="shared" ref="Y2558" si="8372">(N2558*T2558+O2558*S2558+P2558*T2561+Q2558*S2561)</f>
        <v>0</v>
      </c>
      <c r="Z2558" s="39">
        <f t="shared" ref="Z2558" si="8373">N2558*U2558+P2558*U2561-O2558*V2558-Q2558*V2561</f>
        <v>0</v>
      </c>
      <c r="AA2558" s="40">
        <f t="shared" ref="AA2558" si="8374">(N2558*V2558+O2558*U2558+P2558*V2561+Q2558*U2561)</f>
        <v>-0.2561098459486133</v>
      </c>
      <c r="AB2558" s="8"/>
      <c r="AC2558" s="37">
        <v>1</v>
      </c>
      <c r="AD2558" s="38">
        <v>0</v>
      </c>
      <c r="AE2558" s="39">
        <v>0</v>
      </c>
      <c r="AF2558" s="40">
        <v>0</v>
      </c>
      <c r="AH2558" s="37">
        <f>X2558*AC2558+Z2558*AC2561-Y2558*AD2558-AA2558*AD2561</f>
        <v>0.95876142835805866</v>
      </c>
      <c r="AI2558" s="41">
        <f>(X2558*AD2558+Y2558*AC2558+Z2558*AD2561+AA2558*AC2561)</f>
        <v>0</v>
      </c>
      <c r="AJ2558" s="39">
        <f>X2558*AE2558+Z2558*AE2561-Y2558*AF2558-AA2558*AF2561</f>
        <v>0</v>
      </c>
      <c r="AK2558" s="40">
        <f>(X2558*AF2558+Y2558*AE2558+Z2558*AF2561+AA2558*AE2561)</f>
        <v>-0.2561098459486133</v>
      </c>
      <c r="AL2558" s="8"/>
      <c r="AM2558" s="43">
        <f t="shared" ref="AM2558" si="8375">20*LOG((2*$AH$8)/(($AH$8*AH2558+AJ2558+$AH$8*AH2561+AJ2561)^2+($AH$8*AI2558+AK2558+$AH$8*AI2561+AK2561)^2)^0.5)</f>
        <v>-2.7231896938567152E-4</v>
      </c>
      <c r="AO2558" s="148">
        <f t="shared" ref="AO2558" si="8376">((AH2558^2+AI2558^2)/(AH2561^2+AI2561^2))^0.5</f>
        <v>3.743555968156977</v>
      </c>
      <c r="AP2558" s="4"/>
      <c r="AQ2558" s="44"/>
      <c r="AR2558" s="44"/>
      <c r="AS2558" s="44"/>
      <c r="AT2558" s="44"/>
    </row>
    <row r="2559" spans="2:46" ht="18.649999999999999" customHeight="1" thickBot="1">
      <c r="D2559" s="45"/>
      <c r="G2559" s="46"/>
      <c r="I2559" s="45"/>
      <c r="L2559" s="46"/>
      <c r="N2559" s="45"/>
      <c r="Q2559" s="46"/>
      <c r="S2559" s="45"/>
      <c r="V2559" s="46"/>
      <c r="X2559" s="45"/>
      <c r="AA2559" s="46"/>
      <c r="AC2559" s="45"/>
      <c r="AF2559" s="46"/>
      <c r="AH2559" s="45"/>
      <c r="AK2559" s="46"/>
      <c r="AO2559" s="149"/>
      <c r="AP2559" s="149"/>
      <c r="AQ2559" s="44"/>
      <c r="AR2559" s="44"/>
      <c r="AS2559" s="44"/>
      <c r="AT2559" s="44"/>
    </row>
    <row r="2560" spans="2:46" ht="18.649999999999999" customHeight="1" thickBot="1">
      <c r="D2560" s="227" t="s">
        <v>70</v>
      </c>
      <c r="E2560" s="228"/>
      <c r="F2560" s="229" t="s">
        <v>71</v>
      </c>
      <c r="G2560" s="230"/>
      <c r="H2560" s="203"/>
      <c r="I2560" s="231" t="s">
        <v>15</v>
      </c>
      <c r="J2560" s="232"/>
      <c r="K2560" s="233" t="s">
        <v>16</v>
      </c>
      <c r="L2560" s="234"/>
      <c r="M2560" s="30"/>
      <c r="N2560" s="231" t="s">
        <v>72</v>
      </c>
      <c r="O2560" s="232"/>
      <c r="P2560" s="233" t="s">
        <v>73</v>
      </c>
      <c r="Q2560" s="234"/>
      <c r="R2560" s="30"/>
      <c r="S2560" s="227" t="s">
        <v>74</v>
      </c>
      <c r="T2560" s="228"/>
      <c r="U2560" s="229" t="s">
        <v>75</v>
      </c>
      <c r="V2560" s="230"/>
      <c r="W2560" s="8"/>
      <c r="X2560" s="231" t="s">
        <v>76</v>
      </c>
      <c r="Y2560" s="232"/>
      <c r="Z2560" s="233" t="s">
        <v>77</v>
      </c>
      <c r="AA2560" s="234"/>
      <c r="AB2560" s="8"/>
      <c r="AC2560" s="231" t="s">
        <v>78</v>
      </c>
      <c r="AD2560" s="232"/>
      <c r="AE2560" s="233" t="s">
        <v>17</v>
      </c>
      <c r="AF2560" s="234"/>
      <c r="AG2560" s="8"/>
      <c r="AH2560" s="231" t="s">
        <v>79</v>
      </c>
      <c r="AI2560" s="232"/>
      <c r="AJ2560" s="233" t="s">
        <v>80</v>
      </c>
      <c r="AK2560" s="234"/>
      <c r="AL2560" s="8"/>
      <c r="AM2560" s="52" t="s">
        <v>84</v>
      </c>
      <c r="AO2560" s="150" t="s">
        <v>85</v>
      </c>
      <c r="AP2560" s="149"/>
      <c r="AQ2560" s="44"/>
      <c r="AR2560" s="44"/>
      <c r="AS2560" s="44"/>
      <c r="AT2560" s="44"/>
    </row>
    <row r="2561" spans="2:46" ht="18.649999999999999" customHeight="1" thickTop="1" thickBot="1">
      <c r="D2561" s="37">
        <v>0</v>
      </c>
      <c r="E2561" s="41">
        <v>0</v>
      </c>
      <c r="F2561" s="39">
        <v>1</v>
      </c>
      <c r="G2561" s="40">
        <v>0</v>
      </c>
      <c r="I2561" s="37">
        <v>0</v>
      </c>
      <c r="J2561" s="41">
        <f t="shared" ref="J2561" si="8377">IF(0=(1-$J$8*$K$8*$B2558^2),10^14,$B2558*$K$8/(1-$J$8*$K$8*$B2558^2))</f>
        <v>-0.14853780528932015</v>
      </c>
      <c r="K2561" s="39">
        <v>1</v>
      </c>
      <c r="L2561" s="40">
        <v>0</v>
      </c>
      <c r="N2561" s="37">
        <f t="shared" ref="N2561" si="8378">D2561*I2558+F2561*I2561-E2561*J2558-G2561*J2561</f>
        <v>0</v>
      </c>
      <c r="O2561" s="41">
        <f t="shared" ref="O2561" si="8379">(D2561*J2558+E2561*I2558+F2561*J2561+G2561*I2561)</f>
        <v>-0.14853780528932015</v>
      </c>
      <c r="P2561" s="39">
        <f t="shared" ref="P2561" si="8380">D2561*K2558+F2561*K2561-E2561*L2558-G2561*L2561</f>
        <v>1</v>
      </c>
      <c r="Q2561" s="40">
        <f t="shared" ref="Q2561" si="8381">(D2561*L2558+E2561*K2558+F2561*L2561+G2561*K2561)</f>
        <v>0</v>
      </c>
      <c r="S2561" s="37">
        <v>0</v>
      </c>
      <c r="T2561" s="41">
        <v>0</v>
      </c>
      <c r="U2561" s="39">
        <v>1</v>
      </c>
      <c r="V2561" s="40">
        <v>0</v>
      </c>
      <c r="X2561" s="37">
        <f t="shared" ref="X2561" si="8382">N2561*S2558+P2561*S2561-O2561*T2558-Q2561*T2561</f>
        <v>0</v>
      </c>
      <c r="Y2561" s="41">
        <f t="shared" ref="Y2561" si="8383">(N2561*T2558+O2561*S2558+P2561*T2561+Q2561*S2561)</f>
        <v>-0.14853780528932015</v>
      </c>
      <c r="Z2561" s="39">
        <f t="shared" ref="Z2561" si="8384">N2561*U2558+P2561*U2561-O2561*V2558-Q2561*V2561</f>
        <v>0.97459881777253199</v>
      </c>
      <c r="AA2561" s="40">
        <f t="shared" ref="AA2561" si="8385">(N2561*V2558+O2561*U2558+P2561*V2561+Q2561*U2561)</f>
        <v>0</v>
      </c>
      <c r="AB2561" s="8"/>
      <c r="AC2561" s="37">
        <v>0</v>
      </c>
      <c r="AD2561" s="40">
        <f>-1/($AD$8*$B2558)</f>
        <v>-0.11037568306010943</v>
      </c>
      <c r="AE2561" s="39">
        <v>1</v>
      </c>
      <c r="AF2561" s="40">
        <v>0</v>
      </c>
      <c r="AH2561" s="37">
        <f>X2561*AC2558+Z2561*AC2561-Y2561*AD2558-AA2561*AD2561</f>
        <v>0</v>
      </c>
      <c r="AI2561" s="41">
        <f>(X2561*AD2558+Y2561*AC2558+Z2561*AD2561+AA2561*AC2561)</f>
        <v>-0.25610981551053846</v>
      </c>
      <c r="AJ2561" s="39">
        <f>X2561*AE2558+Z2561*AE2561-Y2561*AF2558-AA2561*AF2561</f>
        <v>0.97459881777253199</v>
      </c>
      <c r="AK2561" s="40">
        <f>(X2561*AF2558+Y2561*AE2558+Z2561*AF2561+AA2561*AE2561)</f>
        <v>0</v>
      </c>
      <c r="AL2561" s="8"/>
      <c r="AM2561" s="54">
        <f t="shared" ref="AM2561" si="8386">(180/PI())*ATAN(-1*(($AH2549*AI2558+AK2558+$AH$8*AI2561+AK2561)/($AH$8*AH2558+AJ2558+$AH$8*AH2561+AJ2561)))</f>
        <v>14.83888185900067</v>
      </c>
      <c r="AO2561" s="151">
        <f t="shared" ref="AO2561" si="8387">20*LOG(((($AH$8*AH2558+AJ2558-$AH$8*AH2561-AJ2561)^2+($AH$8*AI2558+AK2558-$AH$8*AI2561-AK2561)^2)/(($AH$8*AH2558+AJ2558+$AH$8*AH2561+AJ2561)^2+($AH$8*AI2558+AK2558+$AH$8*AI2561+AK2561)^2))^0.5)</f>
        <v>-42.027200323939482</v>
      </c>
      <c r="AP2561" s="149"/>
      <c r="AQ2561" s="44"/>
      <c r="AR2561" s="44"/>
      <c r="AS2561" s="44"/>
      <c r="AT2561" s="44"/>
    </row>
    <row r="2562" spans="2:46" ht="18.649999999999999" customHeight="1">
      <c r="AO2562" s="48"/>
    </row>
    <row r="2563" spans="2:46" ht="18.649999999999999" customHeight="1" thickBot="1">
      <c r="E2563" s="29" t="s">
        <v>9</v>
      </c>
      <c r="J2563" s="29" t="s">
        <v>10</v>
      </c>
      <c r="O2563" s="29" t="s">
        <v>11</v>
      </c>
      <c r="T2563" s="29" t="s">
        <v>12</v>
      </c>
      <c r="Y2563" s="29" t="s">
        <v>13</v>
      </c>
      <c r="AD2563" s="29" t="s">
        <v>12</v>
      </c>
      <c r="AI2563" s="29" t="s">
        <v>81</v>
      </c>
    </row>
    <row r="2564" spans="2:46" ht="18.649999999999999" customHeight="1" thickBot="1">
      <c r="B2564" s="28"/>
      <c r="D2564" s="227" t="s">
        <v>70</v>
      </c>
      <c r="E2564" s="228"/>
      <c r="F2564" s="229" t="s">
        <v>71</v>
      </c>
      <c r="G2564" s="230"/>
      <c r="H2564" s="203"/>
      <c r="I2564" s="231" t="s">
        <v>15</v>
      </c>
      <c r="J2564" s="232"/>
      <c r="K2564" s="233" t="s">
        <v>16</v>
      </c>
      <c r="L2564" s="234"/>
      <c r="M2564" s="30"/>
      <c r="N2564" s="231" t="s">
        <v>72</v>
      </c>
      <c r="O2564" s="232"/>
      <c r="P2564" s="233" t="s">
        <v>73</v>
      </c>
      <c r="Q2564" s="234"/>
      <c r="R2564" s="30"/>
      <c r="S2564" s="227" t="s">
        <v>74</v>
      </c>
      <c r="T2564" s="228"/>
      <c r="U2564" s="229" t="s">
        <v>75</v>
      </c>
      <c r="V2564" s="230"/>
      <c r="W2564" s="8"/>
      <c r="X2564" s="231" t="s">
        <v>76</v>
      </c>
      <c r="Y2564" s="232"/>
      <c r="Z2564" s="233" t="s">
        <v>77</v>
      </c>
      <c r="AA2564" s="234"/>
      <c r="AB2564" s="8"/>
      <c r="AC2564" s="231" t="s">
        <v>78</v>
      </c>
      <c r="AD2564" s="232"/>
      <c r="AE2564" s="233" t="s">
        <v>17</v>
      </c>
      <c r="AF2564" s="234"/>
      <c r="AG2564" s="8"/>
      <c r="AH2564" s="231" t="s">
        <v>79</v>
      </c>
      <c r="AI2564" s="232"/>
      <c r="AJ2564" s="233" t="s">
        <v>80</v>
      </c>
      <c r="AK2564" s="234"/>
      <c r="AL2564" s="8"/>
      <c r="AM2564" s="35" t="s">
        <v>82</v>
      </c>
      <c r="AO2564" s="147" t="s">
        <v>83</v>
      </c>
      <c r="AP2564" s="4"/>
      <c r="AQ2564" s="44"/>
      <c r="AR2564" s="44"/>
      <c r="AS2564" s="44"/>
      <c r="AT2564" s="44"/>
    </row>
    <row r="2565" spans="2:46" ht="18.649999999999999" customHeight="1" thickTop="1" thickBot="1">
      <c r="B2565" s="55">
        <v>7.3399999999999901</v>
      </c>
      <c r="D2565" s="37">
        <v>1</v>
      </c>
      <c r="E2565" s="38">
        <v>0</v>
      </c>
      <c r="F2565" s="39">
        <v>0</v>
      </c>
      <c r="G2565" s="40">
        <f t="shared" ref="G2565" si="8388">-1/($E$8*$B2565)</f>
        <v>-8.7081743869209915E-2</v>
      </c>
      <c r="I2565" s="37">
        <v>1</v>
      </c>
      <c r="J2565" s="41">
        <v>0</v>
      </c>
      <c r="K2565" s="39">
        <v>0</v>
      </c>
      <c r="L2565" s="40">
        <v>0</v>
      </c>
      <c r="N2565" s="37">
        <f t="shared" ref="N2565" si="8389">D2565*I2565+F2565*I2568-E2565*J2565-G2565*J2568</f>
        <v>0.98710059179504461</v>
      </c>
      <c r="O2565" s="41">
        <f t="shared" ref="O2565" si="8390">(D2565*J2565+E2565*I2565+F2565*J2568+G2565*I2568)</f>
        <v>0</v>
      </c>
      <c r="P2565" s="39">
        <f t="shared" ref="P2565" si="8391">D2565*K2565+F2565*K2568-E2565*L2565-G2565*L2568</f>
        <v>0</v>
      </c>
      <c r="Q2565" s="40">
        <f t="shared" ref="Q2565" si="8392">(D2565*L2565+E2565*K2565+F2565*L2568+G2565*K2568)</f>
        <v>-8.7081743869209915E-2</v>
      </c>
      <c r="S2565" s="37">
        <v>1</v>
      </c>
      <c r="T2565" s="38">
        <v>0</v>
      </c>
      <c r="U2565" s="39">
        <v>0</v>
      </c>
      <c r="V2565" s="40">
        <f t="shared" ref="V2565" si="8393">-1/($T$8*$B2565)</f>
        <v>-0.1705422343324253</v>
      </c>
      <c r="X2565" s="37">
        <f t="shared" ref="X2565" si="8394">N2565*S2565+P2565*S2568-O2565*T2565-Q2565*T2568</f>
        <v>0.98710059179504461</v>
      </c>
      <c r="Y2565" s="41">
        <f t="shared" ref="Y2565" si="8395">(N2565*T2565+O2565*S2565+P2565*T2568+Q2565*S2568)</f>
        <v>0</v>
      </c>
      <c r="Z2565" s="39">
        <f t="shared" ref="Z2565" si="8396">N2565*U2565+P2565*U2568-O2565*V2565-Q2565*V2568</f>
        <v>0</v>
      </c>
      <c r="AA2565" s="40">
        <f t="shared" ref="AA2565" si="8397">(N2565*V2565+O2565*U2565+P2565*V2568+Q2565*U2568)</f>
        <v>-0.25542408430479613</v>
      </c>
      <c r="AB2565" s="8"/>
      <c r="AC2565" s="37">
        <v>1</v>
      </c>
      <c r="AD2565" s="38">
        <v>0</v>
      </c>
      <c r="AE2565" s="39">
        <v>0</v>
      </c>
      <c r="AF2565" s="40">
        <v>0</v>
      </c>
      <c r="AH2565" s="37">
        <f>X2565*AC2565+Z2565*AC2568-Y2565*AD2565-AA2565*AD2568</f>
        <v>0.95898480311465495</v>
      </c>
      <c r="AI2565" s="41">
        <f>(X2565*AD2565+Y2565*AC2565+Z2565*AD2568+AA2565*AC2568)</f>
        <v>0</v>
      </c>
      <c r="AJ2565" s="39">
        <f>X2565*AE2565+Z2565*AE2568-Y2565*AF2565-AA2565*AF2568</f>
        <v>0</v>
      </c>
      <c r="AK2565" s="40">
        <f>(X2565*AF2565+Y2565*AE2565+Z2565*AF2568+AA2565*AE2568)</f>
        <v>-0.25542408430479613</v>
      </c>
      <c r="AL2565" s="8"/>
      <c r="AM2565" s="43">
        <f t="shared" ref="AM2565" si="8398">20*LOG((2*$AH$8)/(($AH$8*AH2565+AJ2565+$AH$8*AH2568+AJ2568)^2+($AH$8*AI2565+AK2565+$AH$8*AI2568+AK2568)^2)^0.5)</f>
        <v>-2.6941772441964741E-4</v>
      </c>
      <c r="AO2565" s="148">
        <f t="shared" ref="AO2565" si="8399">((AH2565^2+AI2565^2)/(AH2568^2+AI2568^2))^0.5</f>
        <v>3.754481176158087</v>
      </c>
      <c r="AP2565" s="4"/>
      <c r="AQ2565" s="44"/>
      <c r="AR2565" s="44"/>
      <c r="AS2565" s="44"/>
      <c r="AT2565" s="44"/>
    </row>
    <row r="2566" spans="2:46" ht="18.649999999999999" customHeight="1" thickBot="1">
      <c r="D2566" s="45"/>
      <c r="G2566" s="46"/>
      <c r="I2566" s="45"/>
      <c r="L2566" s="46"/>
      <c r="N2566" s="45"/>
      <c r="Q2566" s="46"/>
      <c r="S2566" s="45"/>
      <c r="V2566" s="46"/>
      <c r="X2566" s="45"/>
      <c r="AA2566" s="46"/>
      <c r="AC2566" s="45"/>
      <c r="AF2566" s="46"/>
      <c r="AH2566" s="45"/>
      <c r="AK2566" s="46"/>
      <c r="AO2566" s="149"/>
      <c r="AP2566" s="149"/>
      <c r="AQ2566" s="44"/>
      <c r="AR2566" s="44"/>
      <c r="AS2566" s="44"/>
      <c r="AT2566" s="44"/>
    </row>
    <row r="2567" spans="2:46" ht="18.649999999999999" customHeight="1" thickBot="1">
      <c r="D2567" s="227" t="s">
        <v>70</v>
      </c>
      <c r="E2567" s="228"/>
      <c r="F2567" s="229" t="s">
        <v>71</v>
      </c>
      <c r="G2567" s="230"/>
      <c r="H2567" s="203"/>
      <c r="I2567" s="231" t="s">
        <v>15</v>
      </c>
      <c r="J2567" s="232"/>
      <c r="K2567" s="233" t="s">
        <v>16</v>
      </c>
      <c r="L2567" s="234"/>
      <c r="M2567" s="30"/>
      <c r="N2567" s="231" t="s">
        <v>72</v>
      </c>
      <c r="O2567" s="232"/>
      <c r="P2567" s="233" t="s">
        <v>73</v>
      </c>
      <c r="Q2567" s="234"/>
      <c r="R2567" s="30"/>
      <c r="S2567" s="227" t="s">
        <v>74</v>
      </c>
      <c r="T2567" s="228"/>
      <c r="U2567" s="229" t="s">
        <v>75</v>
      </c>
      <c r="V2567" s="230"/>
      <c r="W2567" s="8"/>
      <c r="X2567" s="231" t="s">
        <v>76</v>
      </c>
      <c r="Y2567" s="232"/>
      <c r="Z2567" s="233" t="s">
        <v>77</v>
      </c>
      <c r="AA2567" s="234"/>
      <c r="AB2567" s="8"/>
      <c r="AC2567" s="231" t="s">
        <v>78</v>
      </c>
      <c r="AD2567" s="232"/>
      <c r="AE2567" s="233" t="s">
        <v>17</v>
      </c>
      <c r="AF2567" s="234"/>
      <c r="AG2567" s="8"/>
      <c r="AH2567" s="231" t="s">
        <v>79</v>
      </c>
      <c r="AI2567" s="232"/>
      <c r="AJ2567" s="233" t="s">
        <v>80</v>
      </c>
      <c r="AK2567" s="234"/>
      <c r="AL2567" s="8"/>
      <c r="AM2567" s="52" t="s">
        <v>84</v>
      </c>
      <c r="AO2567" s="150" t="s">
        <v>85</v>
      </c>
      <c r="AP2567" s="149"/>
      <c r="AQ2567" s="44"/>
      <c r="AR2567" s="44"/>
      <c r="AS2567" s="44"/>
      <c r="AT2567" s="44"/>
    </row>
    <row r="2568" spans="2:46" ht="18.649999999999999" customHeight="1" thickTop="1" thickBot="1">
      <c r="D2568" s="37">
        <v>0</v>
      </c>
      <c r="E2568" s="41">
        <v>0</v>
      </c>
      <c r="F2568" s="39">
        <v>1</v>
      </c>
      <c r="G2568" s="40">
        <v>0</v>
      </c>
      <c r="I2568" s="37">
        <v>0</v>
      </c>
      <c r="J2568" s="41">
        <f t="shared" ref="J2568" si="8400">IF(0=(1-$J$8*$K$8*$B2565^2),10^14,$B2565*$K$8/(1-$J$8*$K$8*$B2565^2))</f>
        <v>-0.14812987925838209</v>
      </c>
      <c r="K2568" s="39">
        <v>1</v>
      </c>
      <c r="L2568" s="40">
        <v>0</v>
      </c>
      <c r="N2568" s="37">
        <f t="shared" ref="N2568" si="8401">D2568*I2565+F2568*I2568-E2568*J2565-G2568*J2568</f>
        <v>0</v>
      </c>
      <c r="O2568" s="41">
        <f t="shared" ref="O2568" si="8402">(D2568*J2565+E2568*I2565+F2568*J2568+G2568*I2568)</f>
        <v>-0.14812987925838209</v>
      </c>
      <c r="P2568" s="39">
        <f t="shared" ref="P2568" si="8403">D2568*K2565+F2568*K2568-E2568*L2565-G2568*L2568</f>
        <v>1</v>
      </c>
      <c r="Q2568" s="40">
        <f t="shared" ref="Q2568" si="8404">(D2568*L2565+E2568*K2565+F2568*L2568+G2568*K2568)</f>
        <v>0</v>
      </c>
      <c r="S2568" s="37">
        <v>0</v>
      </c>
      <c r="T2568" s="41">
        <v>0</v>
      </c>
      <c r="U2568" s="39">
        <v>1</v>
      </c>
      <c r="V2568" s="40">
        <v>0</v>
      </c>
      <c r="X2568" s="37">
        <f t="shared" ref="X2568" si="8405">N2568*S2565+P2568*S2568-O2568*T2565-Q2568*T2568</f>
        <v>0</v>
      </c>
      <c r="Y2568" s="41">
        <f t="shared" ref="Y2568" si="8406">(N2568*T2565+O2568*S2565+P2568*T2568+Q2568*S2568)</f>
        <v>-0.14812987925838209</v>
      </c>
      <c r="Z2568" s="39">
        <f t="shared" ref="Z2568" si="8407">N2568*U2565+P2568*U2568-O2568*V2565-Q2568*V2568</f>
        <v>0.97473759941988314</v>
      </c>
      <c r="AA2568" s="40">
        <f t="shared" ref="AA2568" si="8408">(N2568*V2565+O2568*U2565+P2568*V2568+Q2568*U2568)</f>
        <v>0</v>
      </c>
      <c r="AB2568" s="8"/>
      <c r="AC2568" s="37">
        <v>0</v>
      </c>
      <c r="AD2568" s="40">
        <f>-1/($AD$8*$B2565)</f>
        <v>-0.11007493188010913</v>
      </c>
      <c r="AE2568" s="39">
        <v>1</v>
      </c>
      <c r="AF2568" s="40">
        <v>0</v>
      </c>
      <c r="AH2568" s="37">
        <f>X2568*AC2565+Z2568*AC2568-Y2568*AD2565-AA2568*AD2568</f>
        <v>0</v>
      </c>
      <c r="AI2568" s="41">
        <f>(X2568*AD2565+Y2568*AC2565+Z2568*AD2568+AA2568*AC2568)</f>
        <v>-0.25542405411550684</v>
      </c>
      <c r="AJ2568" s="39">
        <f>X2568*AE2565+Z2568*AE2568-Y2568*AF2565-AA2568*AF2568</f>
        <v>0.97473759941988314</v>
      </c>
      <c r="AK2568" s="40">
        <f>(X2568*AF2565+Y2568*AE2565+Z2568*AF2568+AA2568*AE2568)</f>
        <v>0</v>
      </c>
      <c r="AL2568" s="8"/>
      <c r="AM2568" s="54">
        <f t="shared" ref="AM2568" si="8409">(180/PI())*ATAN(-1*(($AH2556*AI2565+AK2565+$AH$8*AI2568+AK2568)/($AH$8*AH2565+AJ2565+$AH$8*AH2568+AJ2568)))</f>
        <v>14.798245184884772</v>
      </c>
      <c r="AO2568" s="151">
        <f t="shared" ref="AO2568" si="8410">20*LOG(((($AH$8*AH2565+AJ2565-$AH$8*AH2568-AJ2568)^2+($AH$8*AI2565+AK2565-$AH$8*AI2568-AK2568)^2)/(($AH$8*AH2565+AJ2565+$AH$8*AH2568+AJ2568)^2+($AH$8*AI2565+AK2565+$AH$8*AI2568+AK2568)^2))^0.5)</f>
        <v>-42.073716184809562</v>
      </c>
      <c r="AP2568" s="149"/>
      <c r="AQ2568" s="44"/>
      <c r="AR2568" s="44"/>
      <c r="AS2568" s="44"/>
      <c r="AT2568" s="44"/>
    </row>
    <row r="2569" spans="2:46" ht="18.649999999999999" customHeight="1">
      <c r="AO2569" s="48"/>
    </row>
    <row r="2570" spans="2:46" ht="18.649999999999999" customHeight="1" thickBot="1">
      <c r="E2570" s="29" t="s">
        <v>9</v>
      </c>
      <c r="J2570" s="29" t="s">
        <v>10</v>
      </c>
      <c r="O2570" s="29" t="s">
        <v>11</v>
      </c>
      <c r="T2570" s="29" t="s">
        <v>12</v>
      </c>
      <c r="Y2570" s="29" t="s">
        <v>13</v>
      </c>
      <c r="AD2570" s="29" t="s">
        <v>12</v>
      </c>
      <c r="AI2570" s="29" t="s">
        <v>81</v>
      </c>
    </row>
    <row r="2571" spans="2:46" ht="18.649999999999999" customHeight="1" thickBot="1">
      <c r="B2571" s="28"/>
      <c r="D2571" s="227" t="s">
        <v>70</v>
      </c>
      <c r="E2571" s="228"/>
      <c r="F2571" s="229" t="s">
        <v>71</v>
      </c>
      <c r="G2571" s="230"/>
      <c r="H2571" s="203"/>
      <c r="I2571" s="231" t="s">
        <v>15</v>
      </c>
      <c r="J2571" s="232"/>
      <c r="K2571" s="233" t="s">
        <v>16</v>
      </c>
      <c r="L2571" s="234"/>
      <c r="M2571" s="30"/>
      <c r="N2571" s="231" t="s">
        <v>72</v>
      </c>
      <c r="O2571" s="232"/>
      <c r="P2571" s="233" t="s">
        <v>73</v>
      </c>
      <c r="Q2571" s="234"/>
      <c r="R2571" s="30"/>
      <c r="S2571" s="227" t="s">
        <v>74</v>
      </c>
      <c r="T2571" s="228"/>
      <c r="U2571" s="229" t="s">
        <v>75</v>
      </c>
      <c r="V2571" s="230"/>
      <c r="W2571" s="8"/>
      <c r="X2571" s="231" t="s">
        <v>76</v>
      </c>
      <c r="Y2571" s="232"/>
      <c r="Z2571" s="233" t="s">
        <v>77</v>
      </c>
      <c r="AA2571" s="234"/>
      <c r="AB2571" s="8"/>
      <c r="AC2571" s="231" t="s">
        <v>78</v>
      </c>
      <c r="AD2571" s="232"/>
      <c r="AE2571" s="233" t="s">
        <v>17</v>
      </c>
      <c r="AF2571" s="234"/>
      <c r="AG2571" s="8"/>
      <c r="AH2571" s="231" t="s">
        <v>79</v>
      </c>
      <c r="AI2571" s="232"/>
      <c r="AJ2571" s="233" t="s">
        <v>80</v>
      </c>
      <c r="AK2571" s="234"/>
      <c r="AL2571" s="8"/>
      <c r="AM2571" s="35" t="s">
        <v>82</v>
      </c>
      <c r="AO2571" s="147" t="s">
        <v>83</v>
      </c>
      <c r="AP2571" s="4"/>
      <c r="AQ2571" s="44"/>
      <c r="AR2571" s="44"/>
      <c r="AS2571" s="44"/>
      <c r="AT2571" s="44"/>
    </row>
    <row r="2572" spans="2:46" ht="18.649999999999999" customHeight="1" thickTop="1" thickBot="1">
      <c r="B2572" s="55">
        <v>7.3599999999999897</v>
      </c>
      <c r="D2572" s="37">
        <v>1</v>
      </c>
      <c r="E2572" s="38">
        <v>0</v>
      </c>
      <c r="F2572" s="39">
        <v>0</v>
      </c>
      <c r="G2572" s="40">
        <f t="shared" ref="G2572" si="8411">-1/($E$8*$B2572)</f>
        <v>-8.684510869565229E-2</v>
      </c>
      <c r="I2572" s="37">
        <v>1</v>
      </c>
      <c r="J2572" s="41">
        <v>0</v>
      </c>
      <c r="K2572" s="39">
        <v>0</v>
      </c>
      <c r="L2572" s="40">
        <v>0</v>
      </c>
      <c r="N2572" s="37">
        <f t="shared" ref="N2572" si="8412">D2572*I2572+F2572*I2575-E2572*J2572-G2572*J2575</f>
        <v>0.98717087611893417</v>
      </c>
      <c r="O2572" s="41">
        <f t="shared" ref="O2572" si="8413">(D2572*J2572+E2572*I2572+F2572*J2575+G2572*I2575)</f>
        <v>0</v>
      </c>
      <c r="P2572" s="39">
        <f t="shared" ref="P2572" si="8414">D2572*K2572+F2572*K2575-E2572*L2572-G2572*L2575</f>
        <v>0</v>
      </c>
      <c r="Q2572" s="40">
        <f t="shared" ref="Q2572" si="8415">(D2572*L2572+E2572*K2572+F2572*L2575+G2572*K2575)</f>
        <v>-8.684510869565229E-2</v>
      </c>
      <c r="S2572" s="37">
        <v>1</v>
      </c>
      <c r="T2572" s="38">
        <v>0</v>
      </c>
      <c r="U2572" s="39">
        <v>0</v>
      </c>
      <c r="V2572" s="40">
        <f t="shared" ref="V2572" si="8416">-1/($T$8*$B2572)</f>
        <v>-0.1700788043478263</v>
      </c>
      <c r="X2572" s="37">
        <f t="shared" ref="X2572" si="8417">N2572*S2572+P2572*S2575-O2572*T2572-Q2572*T2575</f>
        <v>0.98717087611893417</v>
      </c>
      <c r="Y2572" s="41">
        <f t="shared" ref="Y2572" si="8418">(N2572*T2572+O2572*S2572+P2572*T2575+Q2572*S2575)</f>
        <v>0</v>
      </c>
      <c r="Z2572" s="39">
        <f t="shared" ref="Z2572" si="8419">N2572*U2572+P2572*U2575-O2572*V2572-Q2572*V2575</f>
        <v>0</v>
      </c>
      <c r="AA2572" s="40">
        <f t="shared" ref="AA2572" si="8420">(N2572*V2572+O2572*U2572+P2572*V2575+Q2572*U2575)</f>
        <v>-0.25474195099295677</v>
      </c>
      <c r="AB2572" s="8"/>
      <c r="AC2572" s="37">
        <v>1</v>
      </c>
      <c r="AD2572" s="38">
        <v>0</v>
      </c>
      <c r="AE2572" s="39">
        <v>0</v>
      </c>
      <c r="AF2572" s="40">
        <v>0</v>
      </c>
      <c r="AH2572" s="37">
        <f>X2572*AC2572+Z2572*AC2575-Y2572*AD2572-AA2572*AD2575</f>
        <v>0.95920637077861359</v>
      </c>
      <c r="AI2572" s="41">
        <f>(X2572*AD2572+Y2572*AC2572+Z2572*AD2575+AA2572*AC2575)</f>
        <v>0</v>
      </c>
      <c r="AJ2572" s="39">
        <f>X2572*AE2572+Z2572*AE2575-Y2572*AF2572-AA2572*AF2575</f>
        <v>0</v>
      </c>
      <c r="AK2572" s="40">
        <f>(X2572*AF2572+Y2572*AE2572+Z2572*AF2575+AA2572*AE2575)</f>
        <v>-0.25474195099295677</v>
      </c>
      <c r="AL2572" s="8"/>
      <c r="AM2572" s="43">
        <f t="shared" ref="AM2572" si="8421">20*LOG((2*$AH$8)/(($AH$8*AH2572+AJ2572+$AH$8*AH2575+AJ2575)^2+($AH$8*AI2572+AK2572+$AH$8*AI2575+AK2575)^2)^0.5)</f>
        <v>-2.6655485616416117E-4</v>
      </c>
      <c r="AO2572" s="148">
        <f t="shared" ref="AO2572" si="8422">((AH2572^2+AI2572^2)/(AH2575^2+AI2575^2))^0.5</f>
        <v>3.7654044800553041</v>
      </c>
      <c r="AP2572" s="4"/>
      <c r="AQ2572" s="44"/>
      <c r="AR2572" s="44"/>
      <c r="AS2572" s="44"/>
      <c r="AT2572" s="44"/>
    </row>
    <row r="2573" spans="2:46" ht="18.649999999999999" customHeight="1" thickBot="1">
      <c r="D2573" s="45"/>
      <c r="G2573" s="46"/>
      <c r="I2573" s="45"/>
      <c r="L2573" s="46"/>
      <c r="N2573" s="45"/>
      <c r="Q2573" s="46"/>
      <c r="S2573" s="45"/>
      <c r="V2573" s="46"/>
      <c r="X2573" s="45"/>
      <c r="AA2573" s="46"/>
      <c r="AC2573" s="45"/>
      <c r="AF2573" s="46"/>
      <c r="AH2573" s="45"/>
      <c r="AK2573" s="46"/>
      <c r="AO2573" s="149"/>
      <c r="AP2573" s="149"/>
      <c r="AQ2573" s="44"/>
      <c r="AR2573" s="44"/>
      <c r="AS2573" s="44"/>
      <c r="AT2573" s="44"/>
    </row>
    <row r="2574" spans="2:46" ht="18.649999999999999" customHeight="1" thickBot="1">
      <c r="D2574" s="227" t="s">
        <v>70</v>
      </c>
      <c r="E2574" s="228"/>
      <c r="F2574" s="229" t="s">
        <v>71</v>
      </c>
      <c r="G2574" s="230"/>
      <c r="H2574" s="203"/>
      <c r="I2574" s="231" t="s">
        <v>15</v>
      </c>
      <c r="J2574" s="232"/>
      <c r="K2574" s="233" t="s">
        <v>16</v>
      </c>
      <c r="L2574" s="234"/>
      <c r="M2574" s="30"/>
      <c r="N2574" s="231" t="s">
        <v>72</v>
      </c>
      <c r="O2574" s="232"/>
      <c r="P2574" s="233" t="s">
        <v>73</v>
      </c>
      <c r="Q2574" s="234"/>
      <c r="R2574" s="30"/>
      <c r="S2574" s="227" t="s">
        <v>74</v>
      </c>
      <c r="T2574" s="228"/>
      <c r="U2574" s="229" t="s">
        <v>75</v>
      </c>
      <c r="V2574" s="230"/>
      <c r="W2574" s="8"/>
      <c r="X2574" s="231" t="s">
        <v>76</v>
      </c>
      <c r="Y2574" s="232"/>
      <c r="Z2574" s="233" t="s">
        <v>77</v>
      </c>
      <c r="AA2574" s="234"/>
      <c r="AB2574" s="8"/>
      <c r="AC2574" s="231" t="s">
        <v>78</v>
      </c>
      <c r="AD2574" s="232"/>
      <c r="AE2574" s="233" t="s">
        <v>17</v>
      </c>
      <c r="AF2574" s="234"/>
      <c r="AG2574" s="8"/>
      <c r="AH2574" s="231" t="s">
        <v>79</v>
      </c>
      <c r="AI2574" s="232"/>
      <c r="AJ2574" s="233" t="s">
        <v>80</v>
      </c>
      <c r="AK2574" s="234"/>
      <c r="AL2574" s="8"/>
      <c r="AM2574" s="52" t="s">
        <v>84</v>
      </c>
      <c r="AO2574" s="150" t="s">
        <v>85</v>
      </c>
      <c r="AP2574" s="149"/>
      <c r="AQ2574" s="44"/>
      <c r="AR2574" s="44"/>
      <c r="AS2574" s="44"/>
      <c r="AT2574" s="44"/>
    </row>
    <row r="2575" spans="2:46" ht="18.649999999999999" customHeight="1" thickTop="1" thickBot="1">
      <c r="D2575" s="37">
        <v>0</v>
      </c>
      <c r="E2575" s="41">
        <v>0</v>
      </c>
      <c r="F2575" s="39">
        <v>1</v>
      </c>
      <c r="G2575" s="40">
        <v>0</v>
      </c>
      <c r="I2575" s="37">
        <v>0</v>
      </c>
      <c r="J2575" s="41">
        <f t="shared" ref="J2575" si="8423">IF(0=(1-$J$8*$K$8*$B2572^2),10^14,$B2572*$K$8/(1-$J$8*$K$8*$B2572^2))</f>
        <v>-0.14772419625871336</v>
      </c>
      <c r="K2575" s="39">
        <v>1</v>
      </c>
      <c r="L2575" s="40">
        <v>0</v>
      </c>
      <c r="N2575" s="37">
        <f t="shared" ref="N2575" si="8424">D2575*I2572+F2575*I2575-E2575*J2572-G2575*J2575</f>
        <v>0</v>
      </c>
      <c r="O2575" s="41">
        <f t="shared" ref="O2575" si="8425">(D2575*J2572+E2575*I2572+F2575*J2575+G2575*I2575)</f>
        <v>-0.14772419625871336</v>
      </c>
      <c r="P2575" s="39">
        <f t="shared" ref="P2575" si="8426">D2575*K2572+F2575*K2575-E2575*L2572-G2575*L2575</f>
        <v>1</v>
      </c>
      <c r="Q2575" s="40">
        <f t="shared" ref="Q2575" si="8427">(D2575*L2572+E2575*K2572+F2575*L2575+G2575*K2575)</f>
        <v>0</v>
      </c>
      <c r="S2575" s="37">
        <v>0</v>
      </c>
      <c r="T2575" s="41">
        <v>0</v>
      </c>
      <c r="U2575" s="39">
        <v>1</v>
      </c>
      <c r="V2575" s="40">
        <v>0</v>
      </c>
      <c r="X2575" s="37">
        <f t="shared" ref="X2575" si="8428">N2575*S2572+P2575*S2575-O2575*T2572-Q2575*T2575</f>
        <v>0</v>
      </c>
      <c r="Y2575" s="41">
        <f t="shared" ref="Y2575" si="8429">(N2575*T2572+O2575*S2572+P2575*T2575+Q2575*S2575)</f>
        <v>-0.14772419625871336</v>
      </c>
      <c r="Z2575" s="39">
        <f t="shared" ref="Z2575" si="8430">N2575*U2572+P2575*U2575-O2575*V2572-Q2575*V2575</f>
        <v>0.97487524532707437</v>
      </c>
      <c r="AA2575" s="40">
        <f t="shared" ref="AA2575" si="8431">(N2575*V2572+O2575*U2572+P2575*V2575+Q2575*U2575)</f>
        <v>0</v>
      </c>
      <c r="AB2575" s="8"/>
      <c r="AC2575" s="37">
        <v>0</v>
      </c>
      <c r="AD2575" s="40">
        <f>-1/($AD$8*$B2572)</f>
        <v>-0.10977581521739144</v>
      </c>
      <c r="AE2575" s="39">
        <v>1</v>
      </c>
      <c r="AF2575" s="40">
        <v>0</v>
      </c>
      <c r="AH2575" s="37">
        <f>X2575*AC2572+Z2575*AC2575-Y2575*AD2572-AA2575*AD2575</f>
        <v>0</v>
      </c>
      <c r="AI2575" s="41">
        <f>(X2575*AD2572+Y2575*AC2572+Z2575*AD2575+AA2575*AC2575)</f>
        <v>-0.25474192104974741</v>
      </c>
      <c r="AJ2575" s="39">
        <f>X2575*AE2572+Z2575*AE2575-Y2575*AF2572-AA2575*AF2575</f>
        <v>0.97487524532707437</v>
      </c>
      <c r="AK2575" s="40">
        <f>(X2575*AF2572+Y2575*AE2572+Z2575*AF2575+AA2575*AE2575)</f>
        <v>0</v>
      </c>
      <c r="AL2575" s="8"/>
      <c r="AM2575" s="54">
        <f t="shared" ref="AM2575" si="8432">(180/PI())*ATAN(-1*(($AH2563*AI2572+AK2572+$AH$8*AI2575+AK2575)/($AH$8*AH2572+AJ2572+$AH$8*AH2575+AJ2575)))</f>
        <v>14.75783100276664</v>
      </c>
      <c r="AO2575" s="151">
        <f t="shared" ref="AO2575" si="8433">20*LOG(((($AH$8*AH2572+AJ2572-$AH$8*AH2575-AJ2575)^2+($AH$8*AI2572+AK2572-$AH$8*AI2575-AK2575)^2)/(($AH$8*AH2572+AJ2572+$AH$8*AH2575+AJ2575)^2+($AH$8*AI2572+AK2572+$AH$8*AI2575+AK2575)^2))^0.5)</f>
        <v>-42.120110399560467</v>
      </c>
      <c r="AP2575" s="149"/>
      <c r="AQ2575" s="44"/>
      <c r="AR2575" s="44"/>
      <c r="AS2575" s="44"/>
      <c r="AT2575" s="44"/>
    </row>
    <row r="2576" spans="2:46" ht="18.649999999999999" customHeight="1">
      <c r="AO2576" s="48"/>
    </row>
    <row r="2577" spans="2:46" ht="18.649999999999999" customHeight="1" thickBot="1">
      <c r="E2577" s="29" t="s">
        <v>9</v>
      </c>
      <c r="J2577" s="29" t="s">
        <v>10</v>
      </c>
      <c r="O2577" s="29" t="s">
        <v>11</v>
      </c>
      <c r="T2577" s="29" t="s">
        <v>12</v>
      </c>
      <c r="Y2577" s="29" t="s">
        <v>13</v>
      </c>
      <c r="AD2577" s="29" t="s">
        <v>12</v>
      </c>
      <c r="AI2577" s="29" t="s">
        <v>81</v>
      </c>
    </row>
    <row r="2578" spans="2:46" ht="18.649999999999999" customHeight="1" thickBot="1">
      <c r="B2578" s="28"/>
      <c r="D2578" s="227" t="s">
        <v>70</v>
      </c>
      <c r="E2578" s="228"/>
      <c r="F2578" s="229" t="s">
        <v>71</v>
      </c>
      <c r="G2578" s="230"/>
      <c r="H2578" s="203"/>
      <c r="I2578" s="231" t="s">
        <v>15</v>
      </c>
      <c r="J2578" s="232"/>
      <c r="K2578" s="233" t="s">
        <v>16</v>
      </c>
      <c r="L2578" s="234"/>
      <c r="M2578" s="30"/>
      <c r="N2578" s="231" t="s">
        <v>72</v>
      </c>
      <c r="O2578" s="232"/>
      <c r="P2578" s="233" t="s">
        <v>73</v>
      </c>
      <c r="Q2578" s="234"/>
      <c r="R2578" s="30"/>
      <c r="S2578" s="227" t="s">
        <v>74</v>
      </c>
      <c r="T2578" s="228"/>
      <c r="U2578" s="229" t="s">
        <v>75</v>
      </c>
      <c r="V2578" s="230"/>
      <c r="W2578" s="8"/>
      <c r="X2578" s="231" t="s">
        <v>76</v>
      </c>
      <c r="Y2578" s="232"/>
      <c r="Z2578" s="233" t="s">
        <v>77</v>
      </c>
      <c r="AA2578" s="234"/>
      <c r="AB2578" s="8"/>
      <c r="AC2578" s="231" t="s">
        <v>78</v>
      </c>
      <c r="AD2578" s="232"/>
      <c r="AE2578" s="233" t="s">
        <v>17</v>
      </c>
      <c r="AF2578" s="234"/>
      <c r="AG2578" s="8"/>
      <c r="AH2578" s="231" t="s">
        <v>79</v>
      </c>
      <c r="AI2578" s="232"/>
      <c r="AJ2578" s="233" t="s">
        <v>80</v>
      </c>
      <c r="AK2578" s="234"/>
      <c r="AL2578" s="8"/>
      <c r="AM2578" s="35" t="s">
        <v>82</v>
      </c>
      <c r="AO2578" s="147" t="s">
        <v>83</v>
      </c>
      <c r="AP2578" s="4"/>
      <c r="AQ2578" s="44"/>
      <c r="AR2578" s="44"/>
      <c r="AS2578" s="44"/>
      <c r="AT2578" s="44"/>
    </row>
    <row r="2579" spans="2:46" ht="18.649999999999999" customHeight="1" thickTop="1" thickBot="1">
      <c r="B2579" s="55">
        <v>7.3799999999999901</v>
      </c>
      <c r="D2579" s="37">
        <v>1</v>
      </c>
      <c r="E2579" s="38">
        <v>0</v>
      </c>
      <c r="F2579" s="39">
        <v>0</v>
      </c>
      <c r="G2579" s="40">
        <f t="shared" ref="G2579" si="8434">-1/($E$8*$B2579)</f>
        <v>-8.660975609756108E-2</v>
      </c>
      <c r="I2579" s="37">
        <v>1</v>
      </c>
      <c r="J2579" s="41">
        <v>0</v>
      </c>
      <c r="K2579" s="39">
        <v>0</v>
      </c>
      <c r="L2579" s="40">
        <v>0</v>
      </c>
      <c r="N2579" s="37">
        <f t="shared" ref="N2579" si="8435">D2579*I2579+F2579*I2582-E2579*J2579-G2579*J2582</f>
        <v>0.98724058683351423</v>
      </c>
      <c r="O2579" s="41">
        <f t="shared" ref="O2579" si="8436">(D2579*J2579+E2579*I2579+F2579*J2582+G2579*I2582)</f>
        <v>0</v>
      </c>
      <c r="P2579" s="39">
        <f t="shared" ref="P2579" si="8437">D2579*K2579+F2579*K2582-E2579*L2579-G2579*L2582</f>
        <v>0</v>
      </c>
      <c r="Q2579" s="40">
        <f t="shared" ref="Q2579" si="8438">(D2579*L2579+E2579*K2579+F2579*L2582+G2579*K2582)</f>
        <v>-8.660975609756108E-2</v>
      </c>
      <c r="S2579" s="37">
        <v>1</v>
      </c>
      <c r="T2579" s="38">
        <v>0</v>
      </c>
      <c r="U2579" s="39">
        <v>0</v>
      </c>
      <c r="V2579" s="40">
        <f t="shared" ref="V2579" si="8439">-1/($T$8*$B2579)</f>
        <v>-0.169617886178862</v>
      </c>
      <c r="X2579" s="37">
        <f t="shared" ref="X2579" si="8440">N2579*S2579+P2579*S2582-O2579*T2579-Q2579*T2582</f>
        <v>0.98724058683351423</v>
      </c>
      <c r="Y2579" s="41">
        <f t="shared" ref="Y2579" si="8441">(N2579*T2579+O2579*S2579+P2579*T2582+Q2579*S2582)</f>
        <v>0</v>
      </c>
      <c r="Z2579" s="39">
        <f t="shared" ref="Z2579" si="8442">N2579*U2579+P2579*U2582-O2579*V2579-Q2579*V2582</f>
        <v>0</v>
      </c>
      <c r="AA2579" s="40">
        <f t="shared" ref="AA2579" si="8443">(N2579*V2579+O2579*U2579+P2579*V2582+Q2579*U2582)</f>
        <v>-0.25406341758624107</v>
      </c>
      <c r="AB2579" s="8"/>
      <c r="AC2579" s="37">
        <v>1</v>
      </c>
      <c r="AD2579" s="38">
        <v>0</v>
      </c>
      <c r="AE2579" s="39">
        <v>0</v>
      </c>
      <c r="AF2579" s="40">
        <v>0</v>
      </c>
      <c r="AH2579" s="37">
        <f>X2579*AC2579+Z2579*AC2582-Y2579*AD2579-AA2579*AD2582</f>
        <v>0.95942615075779558</v>
      </c>
      <c r="AI2579" s="41">
        <f>(X2579*AD2579+Y2579*AC2579+Z2579*AD2582+AA2579*AC2582)</f>
        <v>0</v>
      </c>
      <c r="AJ2579" s="39">
        <f>X2579*AE2579+Z2579*AE2582-Y2579*AF2579-AA2579*AF2582</f>
        <v>0</v>
      </c>
      <c r="AK2579" s="40">
        <f>(X2579*AF2579+Y2579*AE2579+Z2579*AF2582+AA2579*AE2582)</f>
        <v>-0.25406341758624107</v>
      </c>
      <c r="AL2579" s="8"/>
      <c r="AM2579" s="43">
        <f t="shared" ref="AM2579" si="8444">20*LOG((2*$AH$8)/(($AH$8*AH2579+AJ2579+$AH$8*AH2582+AJ2582)^2+($AH$8*AI2579+AK2579+$AH$8*AI2582+AK2582)^2)^0.5)</f>
        <v>-2.6372975967885317E-4</v>
      </c>
      <c r="AO2579" s="148">
        <f t="shared" ref="AO2579" si="8445">((AH2579^2+AI2579^2)/(AH2582^2+AI2582^2))^0.5</f>
        <v>3.7763258954360843</v>
      </c>
      <c r="AP2579" s="4"/>
      <c r="AQ2579" s="44"/>
      <c r="AR2579" s="44"/>
      <c r="AS2579" s="44"/>
      <c r="AT2579" s="44"/>
    </row>
    <row r="2580" spans="2:46" ht="18.649999999999999" customHeight="1" thickBot="1">
      <c r="D2580" s="45"/>
      <c r="G2580" s="46"/>
      <c r="I2580" s="45"/>
      <c r="L2580" s="46"/>
      <c r="N2580" s="45"/>
      <c r="Q2580" s="46"/>
      <c r="S2580" s="45"/>
      <c r="V2580" s="46"/>
      <c r="X2580" s="45"/>
      <c r="AA2580" s="46"/>
      <c r="AC2580" s="45"/>
      <c r="AF2580" s="46"/>
      <c r="AH2580" s="45"/>
      <c r="AK2580" s="46"/>
      <c r="AO2580" s="149"/>
      <c r="AP2580" s="149"/>
      <c r="AQ2580" s="44"/>
      <c r="AR2580" s="44"/>
      <c r="AS2580" s="44"/>
      <c r="AT2580" s="44"/>
    </row>
    <row r="2581" spans="2:46" ht="18.649999999999999" customHeight="1" thickBot="1">
      <c r="D2581" s="227" t="s">
        <v>70</v>
      </c>
      <c r="E2581" s="228"/>
      <c r="F2581" s="229" t="s">
        <v>71</v>
      </c>
      <c r="G2581" s="230"/>
      <c r="H2581" s="203"/>
      <c r="I2581" s="231" t="s">
        <v>15</v>
      </c>
      <c r="J2581" s="232"/>
      <c r="K2581" s="233" t="s">
        <v>16</v>
      </c>
      <c r="L2581" s="234"/>
      <c r="M2581" s="30"/>
      <c r="N2581" s="231" t="s">
        <v>72</v>
      </c>
      <c r="O2581" s="232"/>
      <c r="P2581" s="233" t="s">
        <v>73</v>
      </c>
      <c r="Q2581" s="234"/>
      <c r="R2581" s="30"/>
      <c r="S2581" s="227" t="s">
        <v>74</v>
      </c>
      <c r="T2581" s="228"/>
      <c r="U2581" s="229" t="s">
        <v>75</v>
      </c>
      <c r="V2581" s="230"/>
      <c r="W2581" s="8"/>
      <c r="X2581" s="231" t="s">
        <v>76</v>
      </c>
      <c r="Y2581" s="232"/>
      <c r="Z2581" s="233" t="s">
        <v>77</v>
      </c>
      <c r="AA2581" s="234"/>
      <c r="AB2581" s="8"/>
      <c r="AC2581" s="231" t="s">
        <v>78</v>
      </c>
      <c r="AD2581" s="232"/>
      <c r="AE2581" s="233" t="s">
        <v>17</v>
      </c>
      <c r="AF2581" s="234"/>
      <c r="AG2581" s="8"/>
      <c r="AH2581" s="231" t="s">
        <v>79</v>
      </c>
      <c r="AI2581" s="232"/>
      <c r="AJ2581" s="233" t="s">
        <v>80</v>
      </c>
      <c r="AK2581" s="234"/>
      <c r="AL2581" s="8"/>
      <c r="AM2581" s="52" t="s">
        <v>84</v>
      </c>
      <c r="AO2581" s="150" t="s">
        <v>85</v>
      </c>
      <c r="AP2581" s="149"/>
      <c r="AQ2581" s="44"/>
      <c r="AR2581" s="44"/>
      <c r="AS2581" s="44"/>
      <c r="AT2581" s="44"/>
    </row>
    <row r="2582" spans="2:46" ht="18.649999999999999" customHeight="1" thickTop="1" thickBot="1">
      <c r="D2582" s="37">
        <v>0</v>
      </c>
      <c r="E2582" s="41">
        <v>0</v>
      </c>
      <c r="F2582" s="39">
        <v>1</v>
      </c>
      <c r="G2582" s="40">
        <v>0</v>
      </c>
      <c r="I2582" s="37">
        <v>0</v>
      </c>
      <c r="J2582" s="41">
        <f t="shared" ref="J2582" si="8446">IF(0=(1-$J$8*$K$8*$B2579^2),10^14,$B2579*$K$8/(1-$J$8*$K$8*$B2579^2))</f>
        <v>-0.14732073777130777</v>
      </c>
      <c r="K2582" s="39">
        <v>1</v>
      </c>
      <c r="L2582" s="40">
        <v>0</v>
      </c>
      <c r="N2582" s="37">
        <f t="shared" ref="N2582" si="8447">D2582*I2579+F2582*I2582-E2582*J2579-G2582*J2582</f>
        <v>0</v>
      </c>
      <c r="O2582" s="41">
        <f t="shared" ref="O2582" si="8448">(D2582*J2579+E2582*I2579+F2582*J2582+G2582*I2582)</f>
        <v>-0.14732073777130777</v>
      </c>
      <c r="P2582" s="39">
        <f t="shared" ref="P2582" si="8449">D2582*K2579+F2582*K2582-E2582*L2579-G2582*L2582</f>
        <v>1</v>
      </c>
      <c r="Q2582" s="40">
        <f t="shared" ref="Q2582" si="8450">(D2582*L2579+E2582*K2579+F2582*L2582+G2582*K2582)</f>
        <v>0</v>
      </c>
      <c r="S2582" s="37">
        <v>0</v>
      </c>
      <c r="T2582" s="41">
        <v>0</v>
      </c>
      <c r="U2582" s="39">
        <v>1</v>
      </c>
      <c r="V2582" s="40">
        <v>0</v>
      </c>
      <c r="X2582" s="37">
        <f t="shared" ref="X2582" si="8451">N2582*S2579+P2582*S2582-O2582*T2579-Q2582*T2582</f>
        <v>0</v>
      </c>
      <c r="Y2582" s="41">
        <f t="shared" ref="Y2582" si="8452">(N2582*T2579+O2582*S2579+P2582*T2582+Q2582*S2582)</f>
        <v>-0.14732073777130777</v>
      </c>
      <c r="Z2582" s="39">
        <f t="shared" ref="Z2582" si="8453">N2582*U2579+P2582*U2582-O2582*V2579-Q2582*V2582</f>
        <v>0.9750117678689203</v>
      </c>
      <c r="AA2582" s="40">
        <f t="shared" ref="AA2582" si="8454">(N2582*V2579+O2582*U2579+P2582*V2582+Q2582*U2582)</f>
        <v>0</v>
      </c>
      <c r="AB2582" s="8"/>
      <c r="AC2582" s="37">
        <v>0</v>
      </c>
      <c r="AD2582" s="40">
        <f>-1/($AD$8*$B2579)</f>
        <v>-0.10947831978319797</v>
      </c>
      <c r="AE2582" s="39">
        <v>1</v>
      </c>
      <c r="AF2582" s="40">
        <v>0</v>
      </c>
      <c r="AH2582" s="37">
        <f>X2582*AC2579+Z2582*AC2582-Y2582*AD2579-AA2582*AD2582</f>
        <v>0</v>
      </c>
      <c r="AI2582" s="41">
        <f>(X2582*AD2579+Y2582*AC2579+Z2582*AD2582+AA2582*AC2582)</f>
        <v>-0.25406338788644262</v>
      </c>
      <c r="AJ2582" s="39">
        <f>X2582*AE2579+Z2582*AE2582-Y2582*AF2579-AA2582*AF2582</f>
        <v>0.9750117678689203</v>
      </c>
      <c r="AK2582" s="40">
        <f>(X2582*AF2579+Y2582*AE2579+Z2582*AF2582+AA2582*AE2582)</f>
        <v>0</v>
      </c>
      <c r="AL2582" s="8"/>
      <c r="AM2582" s="54">
        <f t="shared" ref="AM2582" si="8455">(180/PI())*ATAN(-1*(($AH2570*AI2579+AK2579+$AH$8*AI2582+AK2582)/($AH$8*AH2579+AJ2579+$AH$8*AH2582+AJ2582)))</f>
        <v>14.717637486234597</v>
      </c>
      <c r="AO2582" s="151">
        <f t="shared" ref="AO2582" si="8456">20*LOG(((($AH$8*AH2579+AJ2579-$AH$8*AH2582-AJ2582)^2+($AH$8*AI2579+AK2579-$AH$8*AI2582-AK2582)^2)/(($AH$8*AH2579+AJ2579+$AH$8*AH2582+AJ2582)^2+($AH$8*AI2579+AK2579+$AH$8*AI2582+AK2582)^2))^0.5)</f>
        <v>-42.16638358692903</v>
      </c>
      <c r="AP2582" s="149"/>
      <c r="AQ2582" s="44"/>
      <c r="AR2582" s="44"/>
      <c r="AS2582" s="44"/>
      <c r="AT2582" s="44"/>
    </row>
    <row r="2583" spans="2:46" ht="18.649999999999999" customHeight="1">
      <c r="AO2583" s="48"/>
    </row>
    <row r="2584" spans="2:46" ht="18.649999999999999" customHeight="1" thickBot="1">
      <c r="E2584" s="29" t="s">
        <v>9</v>
      </c>
      <c r="J2584" s="29" t="s">
        <v>10</v>
      </c>
      <c r="O2584" s="29" t="s">
        <v>11</v>
      </c>
      <c r="T2584" s="29" t="s">
        <v>12</v>
      </c>
      <c r="Y2584" s="29" t="s">
        <v>13</v>
      </c>
      <c r="AD2584" s="29" t="s">
        <v>12</v>
      </c>
      <c r="AI2584" s="29" t="s">
        <v>81</v>
      </c>
    </row>
    <row r="2585" spans="2:46" ht="18.649999999999999" customHeight="1" thickBot="1">
      <c r="B2585" s="28"/>
      <c r="D2585" s="227" t="s">
        <v>70</v>
      </c>
      <c r="E2585" s="228"/>
      <c r="F2585" s="229" t="s">
        <v>71</v>
      </c>
      <c r="G2585" s="230"/>
      <c r="H2585" s="203"/>
      <c r="I2585" s="231" t="s">
        <v>15</v>
      </c>
      <c r="J2585" s="232"/>
      <c r="K2585" s="233" t="s">
        <v>16</v>
      </c>
      <c r="L2585" s="234"/>
      <c r="M2585" s="30"/>
      <c r="N2585" s="231" t="s">
        <v>72</v>
      </c>
      <c r="O2585" s="232"/>
      <c r="P2585" s="233" t="s">
        <v>73</v>
      </c>
      <c r="Q2585" s="234"/>
      <c r="R2585" s="30"/>
      <c r="S2585" s="227" t="s">
        <v>74</v>
      </c>
      <c r="T2585" s="228"/>
      <c r="U2585" s="229" t="s">
        <v>75</v>
      </c>
      <c r="V2585" s="230"/>
      <c r="W2585" s="8"/>
      <c r="X2585" s="231" t="s">
        <v>76</v>
      </c>
      <c r="Y2585" s="232"/>
      <c r="Z2585" s="233" t="s">
        <v>77</v>
      </c>
      <c r="AA2585" s="234"/>
      <c r="AB2585" s="8"/>
      <c r="AC2585" s="231" t="s">
        <v>78</v>
      </c>
      <c r="AD2585" s="232"/>
      <c r="AE2585" s="233" t="s">
        <v>17</v>
      </c>
      <c r="AF2585" s="234"/>
      <c r="AG2585" s="8"/>
      <c r="AH2585" s="231" t="s">
        <v>79</v>
      </c>
      <c r="AI2585" s="232"/>
      <c r="AJ2585" s="233" t="s">
        <v>80</v>
      </c>
      <c r="AK2585" s="234"/>
      <c r="AL2585" s="8"/>
      <c r="AM2585" s="35" t="s">
        <v>82</v>
      </c>
      <c r="AO2585" s="147" t="s">
        <v>83</v>
      </c>
      <c r="AP2585" s="4"/>
      <c r="AQ2585" s="44"/>
      <c r="AR2585" s="44"/>
      <c r="AS2585" s="44"/>
      <c r="AT2585" s="44"/>
    </row>
    <row r="2586" spans="2:46" ht="18.649999999999999" customHeight="1" thickTop="1" thickBot="1">
      <c r="B2586" s="55">
        <v>7.3999999999999897</v>
      </c>
      <c r="D2586" s="37">
        <v>1</v>
      </c>
      <c r="E2586" s="38">
        <v>0</v>
      </c>
      <c r="F2586" s="39">
        <v>0</v>
      </c>
      <c r="G2586" s="40">
        <f t="shared" ref="G2586" si="8457">-1/($E$8*$B2586)</f>
        <v>-8.6375675675675792E-2</v>
      </c>
      <c r="I2586" s="37">
        <v>1</v>
      </c>
      <c r="J2586" s="41">
        <v>0</v>
      </c>
      <c r="K2586" s="39">
        <v>0</v>
      </c>
      <c r="L2586" s="40">
        <v>0</v>
      </c>
      <c r="N2586" s="37">
        <f t="shared" ref="N2586" si="8458">D2586*I2586+F2586*I2589-E2586*J2586-G2586*J2589</f>
        <v>0.98730973017163848</v>
      </c>
      <c r="O2586" s="41">
        <f t="shared" ref="O2586" si="8459">(D2586*J2586+E2586*I2586+F2586*J2589+G2586*I2589)</f>
        <v>0</v>
      </c>
      <c r="P2586" s="39">
        <f t="shared" ref="P2586" si="8460">D2586*K2586+F2586*K2589-E2586*L2586-G2586*L2589</f>
        <v>0</v>
      </c>
      <c r="Q2586" s="40">
        <f t="shared" ref="Q2586" si="8461">(D2586*L2586+E2586*K2586+F2586*L2589+G2586*K2589)</f>
        <v>-8.6375675675675792E-2</v>
      </c>
      <c r="S2586" s="37">
        <v>1</v>
      </c>
      <c r="T2586" s="38">
        <v>0</v>
      </c>
      <c r="U2586" s="39">
        <v>0</v>
      </c>
      <c r="V2586" s="40">
        <f t="shared" ref="V2586" si="8462">-1/($T$8*$B2586)</f>
        <v>-0.16915945945945968</v>
      </c>
      <c r="X2586" s="37">
        <f t="shared" ref="X2586" si="8463">N2586*S2586+P2586*S2589-O2586*T2586-Q2586*T2589</f>
        <v>0.98730973017163848</v>
      </c>
      <c r="Y2586" s="41">
        <f t="shared" ref="Y2586" si="8464">(N2586*T2586+O2586*S2586+P2586*T2589+Q2586*S2589)</f>
        <v>0</v>
      </c>
      <c r="Z2586" s="39">
        <f t="shared" ref="Z2586" si="8465">N2586*U2586+P2586*U2589-O2586*V2586-Q2586*V2589</f>
        <v>0</v>
      </c>
      <c r="AA2586" s="40">
        <f t="shared" ref="AA2586" si="8466">(N2586*V2586+O2586*U2586+P2586*V2589+Q2586*U2589)</f>
        <v>-0.25338845595057513</v>
      </c>
      <c r="AB2586" s="8"/>
      <c r="AC2586" s="37">
        <v>1</v>
      </c>
      <c r="AD2586" s="38">
        <v>0</v>
      </c>
      <c r="AE2586" s="39">
        <v>0</v>
      </c>
      <c r="AF2586" s="40">
        <v>0</v>
      </c>
      <c r="AH2586" s="37">
        <f>X2586*AC2586+Z2586*AC2589-Y2586*AD2586-AA2586*AD2589</f>
        <v>0.9596441622006564</v>
      </c>
      <c r="AI2586" s="41">
        <f>(X2586*AD2586+Y2586*AC2586+Z2586*AD2589+AA2586*AC2589)</f>
        <v>0</v>
      </c>
      <c r="AJ2586" s="39">
        <f>X2586*AE2586+Z2586*AE2589-Y2586*AF2586-AA2586*AF2589</f>
        <v>0</v>
      </c>
      <c r="AK2586" s="40">
        <f>(X2586*AF2586+Y2586*AE2586+Z2586*AF2589+AA2586*AE2589)</f>
        <v>-0.25338845595057513</v>
      </c>
      <c r="AL2586" s="8"/>
      <c r="AM2586" s="43">
        <f t="shared" ref="AM2586" si="8467">20*LOG((2*$AH$8)/(($AH$8*AH2586+AJ2586+$AH$8*AH2589+AJ2589)^2+($AH$8*AI2586+AK2586+$AH$8*AI2589+AK2589)^2)^0.5)</f>
        <v>-2.6094184107135177E-4</v>
      </c>
      <c r="AO2586" s="148">
        <f t="shared" ref="AO2586" si="8468">((AH2586^2+AI2586^2)/(AH2589^2+AI2589^2))^0.5</f>
        <v>3.7872454377178908</v>
      </c>
      <c r="AP2586" s="4"/>
      <c r="AQ2586" s="44"/>
      <c r="AR2586" s="44"/>
      <c r="AS2586" s="44"/>
      <c r="AT2586" s="44"/>
    </row>
    <row r="2587" spans="2:46" ht="18.649999999999999" customHeight="1" thickBot="1">
      <c r="D2587" s="45"/>
      <c r="G2587" s="46"/>
      <c r="I2587" s="45"/>
      <c r="L2587" s="46"/>
      <c r="N2587" s="45"/>
      <c r="Q2587" s="46"/>
      <c r="S2587" s="45"/>
      <c r="V2587" s="46"/>
      <c r="X2587" s="45"/>
      <c r="AA2587" s="46"/>
      <c r="AC2587" s="45"/>
      <c r="AF2587" s="46"/>
      <c r="AH2587" s="45"/>
      <c r="AK2587" s="46"/>
      <c r="AO2587" s="149"/>
      <c r="AP2587" s="149"/>
      <c r="AQ2587" s="44"/>
      <c r="AR2587" s="44"/>
      <c r="AS2587" s="44"/>
      <c r="AT2587" s="44"/>
    </row>
    <row r="2588" spans="2:46" ht="18.649999999999999" customHeight="1" thickBot="1">
      <c r="D2588" s="227" t="s">
        <v>70</v>
      </c>
      <c r="E2588" s="228"/>
      <c r="F2588" s="229" t="s">
        <v>71</v>
      </c>
      <c r="G2588" s="230"/>
      <c r="H2588" s="203"/>
      <c r="I2588" s="231" t="s">
        <v>15</v>
      </c>
      <c r="J2588" s="232"/>
      <c r="K2588" s="233" t="s">
        <v>16</v>
      </c>
      <c r="L2588" s="234"/>
      <c r="M2588" s="30"/>
      <c r="N2588" s="231" t="s">
        <v>72</v>
      </c>
      <c r="O2588" s="232"/>
      <c r="P2588" s="233" t="s">
        <v>73</v>
      </c>
      <c r="Q2588" s="234"/>
      <c r="R2588" s="30"/>
      <c r="S2588" s="227" t="s">
        <v>74</v>
      </c>
      <c r="T2588" s="228"/>
      <c r="U2588" s="229" t="s">
        <v>75</v>
      </c>
      <c r="V2588" s="230"/>
      <c r="W2588" s="8"/>
      <c r="X2588" s="231" t="s">
        <v>76</v>
      </c>
      <c r="Y2588" s="232"/>
      <c r="Z2588" s="233" t="s">
        <v>77</v>
      </c>
      <c r="AA2588" s="234"/>
      <c r="AB2588" s="8"/>
      <c r="AC2588" s="231" t="s">
        <v>78</v>
      </c>
      <c r="AD2588" s="232"/>
      <c r="AE2588" s="233" t="s">
        <v>17</v>
      </c>
      <c r="AF2588" s="234"/>
      <c r="AG2588" s="8"/>
      <c r="AH2588" s="231" t="s">
        <v>79</v>
      </c>
      <c r="AI2588" s="232"/>
      <c r="AJ2588" s="233" t="s">
        <v>80</v>
      </c>
      <c r="AK2588" s="234"/>
      <c r="AL2588" s="8"/>
      <c r="AM2588" s="52" t="s">
        <v>84</v>
      </c>
      <c r="AO2588" s="150" t="s">
        <v>85</v>
      </c>
      <c r="AP2588" s="149"/>
      <c r="AQ2588" s="44"/>
      <c r="AR2588" s="44"/>
      <c r="AS2588" s="44"/>
      <c r="AT2588" s="44"/>
    </row>
    <row r="2589" spans="2:46" ht="18.649999999999999" customHeight="1" thickTop="1" thickBot="1">
      <c r="D2589" s="37">
        <v>0</v>
      </c>
      <c r="E2589" s="41">
        <v>0</v>
      </c>
      <c r="F2589" s="39">
        <v>1</v>
      </c>
      <c r="G2589" s="40">
        <v>0</v>
      </c>
      <c r="I2589" s="37">
        <v>0</v>
      </c>
      <c r="J2589" s="41">
        <f t="shared" ref="J2589" si="8469">IF(0=(1-$J$8*$K$8*$B2586^2),10^14,$B2586*$K$8/(1-$J$8*$K$8*$B2586^2))</f>
        <v>-0.14691948548120298</v>
      </c>
      <c r="K2589" s="39">
        <v>1</v>
      </c>
      <c r="L2589" s="40">
        <v>0</v>
      </c>
      <c r="N2589" s="37">
        <f t="shared" ref="N2589" si="8470">D2589*I2586+F2589*I2589-E2589*J2586-G2589*J2589</f>
        <v>0</v>
      </c>
      <c r="O2589" s="41">
        <f t="shared" ref="O2589" si="8471">(D2589*J2586+E2589*I2586+F2589*J2589+G2589*I2589)</f>
        <v>-0.14691948548120298</v>
      </c>
      <c r="P2589" s="39">
        <f t="shared" ref="P2589" si="8472">D2589*K2586+F2589*K2589-E2589*L2586-G2589*L2589</f>
        <v>1</v>
      </c>
      <c r="Q2589" s="40">
        <f t="shared" ref="Q2589" si="8473">(D2589*L2586+E2589*K2586+F2589*L2589+G2589*K2589)</f>
        <v>0</v>
      </c>
      <c r="S2589" s="37">
        <v>0</v>
      </c>
      <c r="T2589" s="41">
        <v>0</v>
      </c>
      <c r="U2589" s="39">
        <v>1</v>
      </c>
      <c r="V2589" s="40">
        <v>0</v>
      </c>
      <c r="X2589" s="37">
        <f t="shared" ref="X2589" si="8474">N2589*S2586+P2589*S2589-O2589*T2586-Q2589*T2589</f>
        <v>0</v>
      </c>
      <c r="Y2589" s="41">
        <f t="shared" ref="Y2589" si="8475">(N2589*T2586+O2589*S2586+P2589*T2589+Q2589*S2589)</f>
        <v>-0.14691948548120298</v>
      </c>
      <c r="Z2589" s="39">
        <f t="shared" ref="Z2589" si="8476">N2589*U2586+P2589*U2589-O2589*V2586-Q2589*V2589</f>
        <v>0.97514717925193772</v>
      </c>
      <c r="AA2589" s="40">
        <f t="shared" ref="AA2589" si="8477">(N2589*V2586+O2589*U2586+P2589*V2589+Q2589*U2589)</f>
        <v>0</v>
      </c>
      <c r="AB2589" s="8"/>
      <c r="AC2589" s="37">
        <v>0</v>
      </c>
      <c r="AD2589" s="40">
        <f>-1/($AD$8*$B2586)</f>
        <v>-0.10918243243243257</v>
      </c>
      <c r="AE2589" s="39">
        <v>1</v>
      </c>
      <c r="AF2589" s="40">
        <v>0</v>
      </c>
      <c r="AH2589" s="37">
        <f>X2589*AC2586+Z2589*AC2589-Y2589*AD2586-AA2589*AD2589</f>
        <v>0</v>
      </c>
      <c r="AI2589" s="41">
        <f>(X2589*AD2586+Y2589*AC2586+Z2589*AD2589+AA2589*AC2589)</f>
        <v>-0.25338842649155491</v>
      </c>
      <c r="AJ2589" s="39">
        <f>X2589*AE2586+Z2589*AE2589-Y2589*AF2586-AA2589*AF2589</f>
        <v>0.97514717925193772</v>
      </c>
      <c r="AK2589" s="40">
        <f>(X2589*AF2586+Y2589*AE2586+Z2589*AF2589+AA2589*AE2589)</f>
        <v>0</v>
      </c>
      <c r="AL2589" s="8"/>
      <c r="AM2589" s="54">
        <f t="shared" ref="AM2589" si="8478">(180/PI())*ATAN(-1*(($AH2577*AI2586+AK2586+$AH$8*AI2589+AK2589)/($AH$8*AH2586+AJ2586+$AH$8*AH2589+AJ2589)))</f>
        <v>14.67766282885523</v>
      </c>
      <c r="AO2589" s="151">
        <f t="shared" ref="AO2589" si="8479">20*LOG(((($AH$8*AH2586+AJ2586-$AH$8*AH2589-AJ2589)^2+($AH$8*AI2586+AK2586-$AH$8*AI2589-AK2589)^2)/(($AH$8*AH2586+AJ2586+$AH$8*AH2589+AJ2589)^2+($AH$8*AI2586+AK2586+$AH$8*AI2589+AK2589)^2))^0.5)</f>
        <v>-42.212536361096866</v>
      </c>
      <c r="AP2589" s="149"/>
      <c r="AQ2589" s="44"/>
      <c r="AR2589" s="44"/>
      <c r="AS2589" s="44"/>
      <c r="AT2589" s="44"/>
    </row>
    <row r="2590" spans="2:46" ht="18.649999999999999" customHeight="1">
      <c r="AO2590" s="48"/>
    </row>
    <row r="2591" spans="2:46" ht="18.649999999999999" customHeight="1" thickBot="1">
      <c r="E2591" s="29" t="s">
        <v>9</v>
      </c>
      <c r="J2591" s="29" t="s">
        <v>10</v>
      </c>
      <c r="O2591" s="29" t="s">
        <v>11</v>
      </c>
      <c r="T2591" s="29" t="s">
        <v>12</v>
      </c>
      <c r="Y2591" s="29" t="s">
        <v>13</v>
      </c>
      <c r="AD2591" s="29" t="s">
        <v>12</v>
      </c>
      <c r="AI2591" s="29" t="s">
        <v>81</v>
      </c>
    </row>
    <row r="2592" spans="2:46" ht="18.649999999999999" customHeight="1" thickBot="1">
      <c r="B2592" s="28"/>
      <c r="D2592" s="227" t="s">
        <v>70</v>
      </c>
      <c r="E2592" s="228"/>
      <c r="F2592" s="229" t="s">
        <v>71</v>
      </c>
      <c r="G2592" s="230"/>
      <c r="H2592" s="203"/>
      <c r="I2592" s="231" t="s">
        <v>15</v>
      </c>
      <c r="J2592" s="232"/>
      <c r="K2592" s="233" t="s">
        <v>16</v>
      </c>
      <c r="L2592" s="234"/>
      <c r="M2592" s="30"/>
      <c r="N2592" s="231" t="s">
        <v>72</v>
      </c>
      <c r="O2592" s="232"/>
      <c r="P2592" s="233" t="s">
        <v>73</v>
      </c>
      <c r="Q2592" s="234"/>
      <c r="R2592" s="30"/>
      <c r="S2592" s="227" t="s">
        <v>74</v>
      </c>
      <c r="T2592" s="228"/>
      <c r="U2592" s="229" t="s">
        <v>75</v>
      </c>
      <c r="V2592" s="230"/>
      <c r="W2592" s="8"/>
      <c r="X2592" s="231" t="s">
        <v>76</v>
      </c>
      <c r="Y2592" s="232"/>
      <c r="Z2592" s="233" t="s">
        <v>77</v>
      </c>
      <c r="AA2592" s="234"/>
      <c r="AB2592" s="8"/>
      <c r="AC2592" s="231" t="s">
        <v>78</v>
      </c>
      <c r="AD2592" s="232"/>
      <c r="AE2592" s="233" t="s">
        <v>17</v>
      </c>
      <c r="AF2592" s="234"/>
      <c r="AG2592" s="8"/>
      <c r="AH2592" s="231" t="s">
        <v>79</v>
      </c>
      <c r="AI2592" s="232"/>
      <c r="AJ2592" s="233" t="s">
        <v>80</v>
      </c>
      <c r="AK2592" s="234"/>
      <c r="AL2592" s="8"/>
      <c r="AM2592" s="35" t="s">
        <v>82</v>
      </c>
      <c r="AO2592" s="147" t="s">
        <v>83</v>
      </c>
      <c r="AP2592" s="4"/>
      <c r="AQ2592" s="44"/>
      <c r="AR2592" s="44"/>
      <c r="AS2592" s="44"/>
      <c r="AT2592" s="44"/>
    </row>
    <row r="2593" spans="2:46" ht="18.649999999999999" customHeight="1" thickTop="1" thickBot="1">
      <c r="B2593" s="55">
        <v>7.4199999999999902</v>
      </c>
      <c r="D2593" s="37">
        <v>1</v>
      </c>
      <c r="E2593" s="38">
        <v>0</v>
      </c>
      <c r="F2593" s="39">
        <v>0</v>
      </c>
      <c r="G2593" s="40">
        <f t="shared" ref="G2593" si="8480">-1/($E$8*$B2593)</f>
        <v>-8.6142857142857257E-2</v>
      </c>
      <c r="I2593" s="37">
        <v>1</v>
      </c>
      <c r="J2593" s="41">
        <v>0</v>
      </c>
      <c r="K2593" s="39">
        <v>0</v>
      </c>
      <c r="L2593" s="40">
        <v>0</v>
      </c>
      <c r="N2593" s="37">
        <f t="shared" ref="N2593" si="8481">D2593*I2593+F2593*I2596-E2593*J2593-G2593*J2596</f>
        <v>0.98737831228162509</v>
      </c>
      <c r="O2593" s="41">
        <f t="shared" ref="O2593" si="8482">(D2593*J2593+E2593*I2593+F2593*J2596+G2593*I2596)</f>
        <v>0</v>
      </c>
      <c r="P2593" s="39">
        <f t="shared" ref="P2593" si="8483">D2593*K2593+F2593*K2596-E2593*L2593-G2593*L2596</f>
        <v>0</v>
      </c>
      <c r="Q2593" s="40">
        <f t="shared" ref="Q2593" si="8484">(D2593*L2593+E2593*K2593+F2593*L2596+G2593*K2596)</f>
        <v>-8.6142857142857257E-2</v>
      </c>
      <c r="S2593" s="37">
        <v>1</v>
      </c>
      <c r="T2593" s="38">
        <v>0</v>
      </c>
      <c r="U2593" s="39">
        <v>0</v>
      </c>
      <c r="V2593" s="40">
        <f t="shared" ref="V2593" si="8485">-1/($T$8*$B2593)</f>
        <v>-0.1687035040431269</v>
      </c>
      <c r="X2593" s="37">
        <f t="shared" ref="X2593" si="8486">N2593*S2593+P2593*S2596-O2593*T2593-Q2593*T2596</f>
        <v>0.98737831228162509</v>
      </c>
      <c r="Y2593" s="41">
        <f t="shared" ref="Y2593" si="8487">(N2593*T2593+O2593*S2593+P2593*T2596+Q2593*S2596)</f>
        <v>0</v>
      </c>
      <c r="Z2593" s="39">
        <f t="shared" ref="Z2593" si="8488">N2593*U2593+P2593*U2596-O2593*V2593-Q2593*V2596</f>
        <v>0</v>
      </c>
      <c r="AA2593" s="40">
        <f t="shared" ref="AA2593" si="8489">(N2593*V2593+O2593*U2593+P2593*V2596+Q2593*U2596)</f>
        <v>-0.2527170382409562</v>
      </c>
      <c r="AB2593" s="8"/>
      <c r="AC2593" s="37">
        <v>1</v>
      </c>
      <c r="AD2593" s="38">
        <v>0</v>
      </c>
      <c r="AE2593" s="39">
        <v>0</v>
      </c>
      <c r="AF2593" s="40">
        <v>0</v>
      </c>
      <c r="AH2593" s="37">
        <f>X2593*AC2593+Z2593*AC2596-Y2593*AD2593-AA2593*AD2596</f>
        <v>0.95986042400038774</v>
      </c>
      <c r="AI2593" s="41">
        <f>(X2593*AD2593+Y2593*AC2593+Z2593*AD2596+AA2593*AC2596)</f>
        <v>0</v>
      </c>
      <c r="AJ2593" s="39">
        <f>X2593*AE2593+Z2593*AE2596-Y2593*AF2593-AA2593*AF2596</f>
        <v>0</v>
      </c>
      <c r="AK2593" s="40">
        <f>(X2593*AF2593+Y2593*AE2593+Z2593*AF2596+AA2593*AE2596)</f>
        <v>-0.2527170382409562</v>
      </c>
      <c r="AL2593" s="8"/>
      <c r="AM2593" s="43">
        <f t="shared" ref="AM2593" si="8490">20*LOG((2*$AH$8)/(($AH$8*AH2593+AJ2593+$AH$8*AH2596+AJ2596)^2+($AH$8*AI2593+AK2593+$AH$8*AI2596+AK2596)^2)^0.5)</f>
        <v>-2.5819051725806959E-4</v>
      </c>
      <c r="AO2593" s="148">
        <f t="shared" ref="AO2593" si="8491">((AH2593^2+AI2593^2)/(AH2596^2+AI2596^2))^0.5</f>
        <v>3.7981631221505201</v>
      </c>
      <c r="AP2593" s="4"/>
      <c r="AQ2593" s="44"/>
      <c r="AR2593" s="44"/>
      <c r="AS2593" s="44"/>
      <c r="AT2593" s="44"/>
    </row>
    <row r="2594" spans="2:46" ht="18.649999999999999" customHeight="1" thickBot="1">
      <c r="D2594" s="45"/>
      <c r="G2594" s="46"/>
      <c r="I2594" s="45"/>
      <c r="L2594" s="46"/>
      <c r="N2594" s="45"/>
      <c r="Q2594" s="46"/>
      <c r="S2594" s="45"/>
      <c r="V2594" s="46"/>
      <c r="X2594" s="45"/>
      <c r="AA2594" s="46"/>
      <c r="AC2594" s="45"/>
      <c r="AF2594" s="46"/>
      <c r="AH2594" s="45"/>
      <c r="AK2594" s="46"/>
      <c r="AO2594" s="149"/>
      <c r="AP2594" s="149"/>
      <c r="AQ2594" s="44"/>
      <c r="AR2594" s="44"/>
      <c r="AS2594" s="44"/>
      <c r="AT2594" s="44"/>
    </row>
    <row r="2595" spans="2:46" ht="18.649999999999999" customHeight="1" thickBot="1">
      <c r="D2595" s="227" t="s">
        <v>70</v>
      </c>
      <c r="E2595" s="228"/>
      <c r="F2595" s="229" t="s">
        <v>71</v>
      </c>
      <c r="G2595" s="230"/>
      <c r="H2595" s="203"/>
      <c r="I2595" s="231" t="s">
        <v>15</v>
      </c>
      <c r="J2595" s="232"/>
      <c r="K2595" s="233" t="s">
        <v>16</v>
      </c>
      <c r="L2595" s="234"/>
      <c r="M2595" s="30"/>
      <c r="N2595" s="231" t="s">
        <v>72</v>
      </c>
      <c r="O2595" s="232"/>
      <c r="P2595" s="233" t="s">
        <v>73</v>
      </c>
      <c r="Q2595" s="234"/>
      <c r="R2595" s="30"/>
      <c r="S2595" s="227" t="s">
        <v>74</v>
      </c>
      <c r="T2595" s="228"/>
      <c r="U2595" s="229" t="s">
        <v>75</v>
      </c>
      <c r="V2595" s="230"/>
      <c r="W2595" s="8"/>
      <c r="X2595" s="231" t="s">
        <v>76</v>
      </c>
      <c r="Y2595" s="232"/>
      <c r="Z2595" s="233" t="s">
        <v>77</v>
      </c>
      <c r="AA2595" s="234"/>
      <c r="AB2595" s="8"/>
      <c r="AC2595" s="231" t="s">
        <v>78</v>
      </c>
      <c r="AD2595" s="232"/>
      <c r="AE2595" s="233" t="s">
        <v>17</v>
      </c>
      <c r="AF2595" s="234"/>
      <c r="AG2595" s="8"/>
      <c r="AH2595" s="231" t="s">
        <v>79</v>
      </c>
      <c r="AI2595" s="232"/>
      <c r="AJ2595" s="233" t="s">
        <v>80</v>
      </c>
      <c r="AK2595" s="234"/>
      <c r="AL2595" s="8"/>
      <c r="AM2595" s="52" t="s">
        <v>84</v>
      </c>
      <c r="AO2595" s="150" t="s">
        <v>85</v>
      </c>
      <c r="AP2595" s="149"/>
      <c r="AQ2595" s="44"/>
      <c r="AR2595" s="44"/>
      <c r="AS2595" s="44"/>
      <c r="AT2595" s="44"/>
    </row>
    <row r="2596" spans="2:46" ht="18.649999999999999" customHeight="1" thickTop="1" thickBot="1">
      <c r="D2596" s="37">
        <v>0</v>
      </c>
      <c r="E2596" s="41">
        <v>0</v>
      </c>
      <c r="F2596" s="39">
        <v>1</v>
      </c>
      <c r="G2596" s="40">
        <v>0</v>
      </c>
      <c r="I2596" s="37">
        <v>0</v>
      </c>
      <c r="J2596" s="41">
        <f t="shared" ref="J2596" si="8492">IF(0=(1-$J$8*$K$8*$B2593^2),10^14,$B2593*$K$8/(1-$J$8*$K$8*$B2593^2))</f>
        <v>-0.14652042127466763</v>
      </c>
      <c r="K2596" s="39">
        <v>1</v>
      </c>
      <c r="L2596" s="40">
        <v>0</v>
      </c>
      <c r="N2596" s="37">
        <f t="shared" ref="N2596" si="8493">D2596*I2593+F2596*I2596-E2596*J2593-G2596*J2596</f>
        <v>0</v>
      </c>
      <c r="O2596" s="41">
        <f t="shared" ref="O2596" si="8494">(D2596*J2593+E2596*I2593+F2596*J2596+G2596*I2596)</f>
        <v>-0.14652042127466763</v>
      </c>
      <c r="P2596" s="39">
        <f t="shared" ref="P2596" si="8495">D2596*K2593+F2596*K2596-E2596*L2593-G2596*L2596</f>
        <v>1</v>
      </c>
      <c r="Q2596" s="40">
        <f t="shared" ref="Q2596" si="8496">(D2596*L2593+E2596*K2593+F2596*L2596+G2596*K2596)</f>
        <v>0</v>
      </c>
      <c r="S2596" s="37">
        <v>0</v>
      </c>
      <c r="T2596" s="41">
        <v>0</v>
      </c>
      <c r="U2596" s="39">
        <v>1</v>
      </c>
      <c r="V2596" s="40">
        <v>0</v>
      </c>
      <c r="X2596" s="37">
        <f t="shared" ref="X2596" si="8497">N2596*S2593+P2596*S2596-O2596*T2593-Q2596*T2596</f>
        <v>0</v>
      </c>
      <c r="Y2596" s="41">
        <f t="shared" ref="Y2596" si="8498">(N2596*T2593+O2596*S2593+P2596*T2596+Q2596*S2596)</f>
        <v>-0.14652042127466763</v>
      </c>
      <c r="Z2596" s="39">
        <f t="shared" ref="Z2596" si="8499">N2596*U2593+P2596*U2596-O2596*V2593-Q2596*V2596</f>
        <v>0.97528149151708843</v>
      </c>
      <c r="AA2596" s="40">
        <f t="shared" ref="AA2596" si="8500">(N2596*V2593+O2596*U2593+P2596*V2596+Q2596*U2596)</f>
        <v>0</v>
      </c>
      <c r="AB2596" s="8"/>
      <c r="AC2596" s="37">
        <v>0</v>
      </c>
      <c r="AD2596" s="40">
        <f>-1/($AD$8*$B2593)</f>
        <v>-0.1088881401617252</v>
      </c>
      <c r="AE2596" s="39">
        <v>1</v>
      </c>
      <c r="AF2596" s="40">
        <v>0</v>
      </c>
      <c r="AH2596" s="37">
        <f>X2596*AC2593+Z2596*AC2596-Y2596*AD2593-AA2596*AD2596</f>
        <v>0</v>
      </c>
      <c r="AI2596" s="41">
        <f>(X2596*AD2593+Y2596*AC2593+Z2596*AD2596+AA2596*AC2596)</f>
        <v>-0.25271700902011673</v>
      </c>
      <c r="AJ2596" s="39">
        <f>X2596*AE2593+Z2596*AE2596-Y2596*AF2593-AA2596*AF2596</f>
        <v>0.97528149151708843</v>
      </c>
      <c r="AK2596" s="40">
        <f>(X2596*AF2593+Y2596*AE2593+Z2596*AF2596+AA2596*AE2596)</f>
        <v>0</v>
      </c>
      <c r="AL2596" s="8"/>
      <c r="AM2596" s="54">
        <f t="shared" ref="AM2596" si="8501">(180/PI())*ATAN(-1*(($AH2584*AI2593+AK2593+$AH$8*AI2596+AK2596)/($AH$8*AH2593+AJ2593+$AH$8*AH2596+AJ2596)))</f>
        <v>14.63790524390042</v>
      </c>
      <c r="AO2596" s="151">
        <f t="shared" ref="AO2596" si="8502">20*LOG(((($AH$8*AH2593+AJ2593-$AH$8*AH2596-AJ2596)^2+($AH$8*AI2593+AK2593-$AH$8*AI2596-AK2596)^2)/(($AH$8*AH2593+AJ2593+$AH$8*AH2596+AJ2596)^2+($AH$8*AI2593+AK2593+$AH$8*AI2596+AK2596)^2))^0.5)</f>
        <v>-42.258569331732531</v>
      </c>
      <c r="AP2596" s="149"/>
      <c r="AQ2596" s="44"/>
      <c r="AR2596" s="44"/>
      <c r="AS2596" s="44"/>
      <c r="AT2596" s="44"/>
    </row>
    <row r="2597" spans="2:46" ht="18.649999999999999" customHeight="1">
      <c r="AO2597" s="48"/>
    </row>
    <row r="2598" spans="2:46" ht="18.649999999999999" customHeight="1" thickBot="1">
      <c r="E2598" s="29" t="s">
        <v>9</v>
      </c>
      <c r="J2598" s="29" t="s">
        <v>10</v>
      </c>
      <c r="O2598" s="29" t="s">
        <v>11</v>
      </c>
      <c r="T2598" s="29" t="s">
        <v>12</v>
      </c>
      <c r="Y2598" s="29" t="s">
        <v>13</v>
      </c>
      <c r="AD2598" s="29" t="s">
        <v>12</v>
      </c>
      <c r="AI2598" s="29" t="s">
        <v>81</v>
      </c>
    </row>
    <row r="2599" spans="2:46" ht="18.649999999999999" customHeight="1" thickBot="1">
      <c r="B2599" s="28"/>
      <c r="D2599" s="227" t="s">
        <v>70</v>
      </c>
      <c r="E2599" s="228"/>
      <c r="F2599" s="229" t="s">
        <v>71</v>
      </c>
      <c r="G2599" s="230"/>
      <c r="H2599" s="203"/>
      <c r="I2599" s="231" t="s">
        <v>15</v>
      </c>
      <c r="J2599" s="232"/>
      <c r="K2599" s="233" t="s">
        <v>16</v>
      </c>
      <c r="L2599" s="234"/>
      <c r="M2599" s="30"/>
      <c r="N2599" s="231" t="s">
        <v>72</v>
      </c>
      <c r="O2599" s="232"/>
      <c r="P2599" s="233" t="s">
        <v>73</v>
      </c>
      <c r="Q2599" s="234"/>
      <c r="R2599" s="30"/>
      <c r="S2599" s="227" t="s">
        <v>74</v>
      </c>
      <c r="T2599" s="228"/>
      <c r="U2599" s="229" t="s">
        <v>75</v>
      </c>
      <c r="V2599" s="230"/>
      <c r="W2599" s="8"/>
      <c r="X2599" s="231" t="s">
        <v>76</v>
      </c>
      <c r="Y2599" s="232"/>
      <c r="Z2599" s="233" t="s">
        <v>77</v>
      </c>
      <c r="AA2599" s="234"/>
      <c r="AB2599" s="8"/>
      <c r="AC2599" s="231" t="s">
        <v>78</v>
      </c>
      <c r="AD2599" s="232"/>
      <c r="AE2599" s="233" t="s">
        <v>17</v>
      </c>
      <c r="AF2599" s="234"/>
      <c r="AG2599" s="8"/>
      <c r="AH2599" s="231" t="s">
        <v>79</v>
      </c>
      <c r="AI2599" s="232"/>
      <c r="AJ2599" s="233" t="s">
        <v>80</v>
      </c>
      <c r="AK2599" s="234"/>
      <c r="AL2599" s="8"/>
      <c r="AM2599" s="35" t="s">
        <v>82</v>
      </c>
      <c r="AO2599" s="147" t="s">
        <v>83</v>
      </c>
      <c r="AP2599" s="4"/>
      <c r="AQ2599" s="44"/>
      <c r="AR2599" s="44"/>
      <c r="AS2599" s="44"/>
      <c r="AT2599" s="44"/>
    </row>
    <row r="2600" spans="2:46" ht="18.649999999999999" customHeight="1" thickTop="1" thickBot="1">
      <c r="B2600" s="55">
        <v>7.4399999999999897</v>
      </c>
      <c r="D2600" s="37">
        <v>1</v>
      </c>
      <c r="E2600" s="38">
        <v>0</v>
      </c>
      <c r="F2600" s="39">
        <v>0</v>
      </c>
      <c r="G2600" s="40">
        <f t="shared" ref="G2600" si="8503">-1/($E$8*$B2600)</f>
        <v>-8.5911290322580755E-2</v>
      </c>
      <c r="I2600" s="37">
        <v>1</v>
      </c>
      <c r="J2600" s="41">
        <v>0</v>
      </c>
      <c r="K2600" s="39">
        <v>0</v>
      </c>
      <c r="L2600" s="40">
        <v>0</v>
      </c>
      <c r="N2600" s="37">
        <f t="shared" ref="N2600" si="8504">D2600*I2600+F2600*I2603-E2600*J2600-G2600*J2603</f>
        <v>0.98744633922863101</v>
      </c>
      <c r="O2600" s="41">
        <f t="shared" ref="O2600" si="8505">(D2600*J2600+E2600*I2600+F2600*J2603+G2600*I2603)</f>
        <v>0</v>
      </c>
      <c r="P2600" s="39">
        <f t="shared" ref="P2600" si="8506">D2600*K2600+F2600*K2603-E2600*L2600-G2600*L2603</f>
        <v>0</v>
      </c>
      <c r="Q2600" s="40">
        <f t="shared" ref="Q2600" si="8507">(D2600*L2600+E2600*K2600+F2600*L2603+G2600*K2603)</f>
        <v>-8.5911290322580755E-2</v>
      </c>
      <c r="S2600" s="37">
        <v>1</v>
      </c>
      <c r="T2600" s="38">
        <v>0</v>
      </c>
      <c r="U2600" s="39">
        <v>0</v>
      </c>
      <c r="V2600" s="40">
        <f t="shared" ref="V2600" si="8508">-1/($T$8*$B2600)</f>
        <v>-0.16825000000000023</v>
      </c>
      <c r="X2600" s="37">
        <f t="shared" ref="X2600" si="8509">N2600*S2600+P2600*S2603-O2600*T2600-Q2600*T2603</f>
        <v>0.98744633922863101</v>
      </c>
      <c r="Y2600" s="41">
        <f t="shared" ref="Y2600" si="8510">(N2600*T2600+O2600*S2600+P2600*T2603+Q2600*S2603)</f>
        <v>0</v>
      </c>
      <c r="Z2600" s="39">
        <f t="shared" ref="Z2600" si="8511">N2600*U2600+P2600*U2603-O2600*V2600-Q2600*V2603</f>
        <v>0</v>
      </c>
      <c r="AA2600" s="40">
        <f t="shared" ref="AA2600" si="8512">(N2600*V2600+O2600*U2600+P2600*V2603+Q2600*U2603)</f>
        <v>-0.25204913689779818</v>
      </c>
      <c r="AB2600" s="8"/>
      <c r="AC2600" s="37">
        <v>1</v>
      </c>
      <c r="AD2600" s="38">
        <v>0</v>
      </c>
      <c r="AE2600" s="39">
        <v>0</v>
      </c>
      <c r="AF2600" s="40">
        <v>0</v>
      </c>
      <c r="AH2600" s="37">
        <f>X2600*AC2600+Z2600*AC2603-Y2600*AD2600-AA2600*AD2603</f>
        <v>0.96007495479898364</v>
      </c>
      <c r="AI2600" s="41">
        <f>(X2600*AD2600+Y2600*AC2600+Z2600*AD2603+AA2600*AC2603)</f>
        <v>0</v>
      </c>
      <c r="AJ2600" s="39">
        <f>X2600*AE2600+Z2600*AE2603-Y2600*AF2600-AA2600*AF2603</f>
        <v>0</v>
      </c>
      <c r="AK2600" s="40">
        <f>(X2600*AF2600+Y2600*AE2600+Z2600*AF2603+AA2600*AE2603)</f>
        <v>-0.25204913689779818</v>
      </c>
      <c r="AL2600" s="8"/>
      <c r="AM2600" s="43">
        <f t="shared" ref="AM2600" si="8513">20*LOG((2*$AH$8)/(($AH$8*AH2600+AJ2600+$AH$8*AH2603+AJ2603)^2+($AH$8*AI2600+AK2600+$AH$8*AI2603+AK2603)^2)^0.5)</f>
        <v>-2.5547521575296743E-4</v>
      </c>
      <c r="AO2600" s="148">
        <f t="shared" ref="AO2600" si="8514">((AH2600^2+AI2600^2)/(AH2603^2+AI2603^2))^0.5</f>
        <v>3.8090789638183686</v>
      </c>
      <c r="AP2600" s="4"/>
      <c r="AQ2600" s="44"/>
      <c r="AR2600" s="44"/>
      <c r="AS2600" s="44"/>
      <c r="AT2600" s="44"/>
    </row>
    <row r="2601" spans="2:46" ht="18.649999999999999" customHeight="1" thickBot="1">
      <c r="D2601" s="45"/>
      <c r="G2601" s="46"/>
      <c r="I2601" s="45"/>
      <c r="L2601" s="46"/>
      <c r="N2601" s="45"/>
      <c r="Q2601" s="46"/>
      <c r="S2601" s="45"/>
      <c r="V2601" s="46"/>
      <c r="X2601" s="45"/>
      <c r="AA2601" s="46"/>
      <c r="AC2601" s="45"/>
      <c r="AF2601" s="46"/>
      <c r="AH2601" s="45"/>
      <c r="AK2601" s="46"/>
      <c r="AO2601" s="149"/>
      <c r="AP2601" s="149"/>
      <c r="AQ2601" s="44"/>
      <c r="AR2601" s="44"/>
      <c r="AS2601" s="44"/>
      <c r="AT2601" s="44"/>
    </row>
    <row r="2602" spans="2:46" ht="18.649999999999999" customHeight="1" thickBot="1">
      <c r="D2602" s="227" t="s">
        <v>70</v>
      </c>
      <c r="E2602" s="228"/>
      <c r="F2602" s="229" t="s">
        <v>71</v>
      </c>
      <c r="G2602" s="230"/>
      <c r="H2602" s="203"/>
      <c r="I2602" s="231" t="s">
        <v>15</v>
      </c>
      <c r="J2602" s="232"/>
      <c r="K2602" s="233" t="s">
        <v>16</v>
      </c>
      <c r="L2602" s="234"/>
      <c r="M2602" s="30"/>
      <c r="N2602" s="231" t="s">
        <v>72</v>
      </c>
      <c r="O2602" s="232"/>
      <c r="P2602" s="233" t="s">
        <v>73</v>
      </c>
      <c r="Q2602" s="234"/>
      <c r="R2602" s="30"/>
      <c r="S2602" s="227" t="s">
        <v>74</v>
      </c>
      <c r="T2602" s="228"/>
      <c r="U2602" s="229" t="s">
        <v>75</v>
      </c>
      <c r="V2602" s="230"/>
      <c r="W2602" s="8"/>
      <c r="X2602" s="231" t="s">
        <v>76</v>
      </c>
      <c r="Y2602" s="232"/>
      <c r="Z2602" s="233" t="s">
        <v>77</v>
      </c>
      <c r="AA2602" s="234"/>
      <c r="AB2602" s="8"/>
      <c r="AC2602" s="231" t="s">
        <v>78</v>
      </c>
      <c r="AD2602" s="232"/>
      <c r="AE2602" s="233" t="s">
        <v>17</v>
      </c>
      <c r="AF2602" s="234"/>
      <c r="AG2602" s="8"/>
      <c r="AH2602" s="231" t="s">
        <v>79</v>
      </c>
      <c r="AI2602" s="232"/>
      <c r="AJ2602" s="233" t="s">
        <v>80</v>
      </c>
      <c r="AK2602" s="234"/>
      <c r="AL2602" s="8"/>
      <c r="AM2602" s="52" t="s">
        <v>84</v>
      </c>
      <c r="AO2602" s="150" t="s">
        <v>85</v>
      </c>
      <c r="AP2602" s="149"/>
      <c r="AQ2602" s="44"/>
      <c r="AR2602" s="44"/>
      <c r="AS2602" s="44"/>
      <c r="AT2602" s="44"/>
    </row>
    <row r="2603" spans="2:46" ht="18.649999999999999" customHeight="1" thickTop="1" thickBot="1">
      <c r="D2603" s="37">
        <v>0</v>
      </c>
      <c r="E2603" s="41">
        <v>0</v>
      </c>
      <c r="F2603" s="39">
        <v>1</v>
      </c>
      <c r="G2603" s="40">
        <v>0</v>
      </c>
      <c r="I2603" s="37">
        <v>0</v>
      </c>
      <c r="J2603" s="41">
        <f t="shared" ref="J2603" si="8515">IF(0=(1-$J$8*$K$8*$B2600^2),10^14,$B2600*$K$8/(1-$J$8*$K$8*$B2600^2))</f>
        <v>-0.14612352723643615</v>
      </c>
      <c r="K2603" s="39">
        <v>1</v>
      </c>
      <c r="L2603" s="40">
        <v>0</v>
      </c>
      <c r="N2603" s="37">
        <f t="shared" ref="N2603" si="8516">D2603*I2600+F2603*I2603-E2603*J2600-G2603*J2603</f>
        <v>0</v>
      </c>
      <c r="O2603" s="41">
        <f t="shared" ref="O2603" si="8517">(D2603*J2600+E2603*I2600+F2603*J2603+G2603*I2603)</f>
        <v>-0.14612352723643615</v>
      </c>
      <c r="P2603" s="39">
        <f t="shared" ref="P2603" si="8518">D2603*K2600+F2603*K2603-E2603*L2600-G2603*L2603</f>
        <v>1</v>
      </c>
      <c r="Q2603" s="40">
        <f t="shared" ref="Q2603" si="8519">(D2603*L2600+E2603*K2600+F2603*L2603+G2603*K2603)</f>
        <v>0</v>
      </c>
      <c r="S2603" s="37">
        <v>0</v>
      </c>
      <c r="T2603" s="41">
        <v>0</v>
      </c>
      <c r="U2603" s="39">
        <v>1</v>
      </c>
      <c r="V2603" s="40">
        <v>0</v>
      </c>
      <c r="X2603" s="37">
        <f t="shared" ref="X2603" si="8520">N2603*S2600+P2603*S2603-O2603*T2600-Q2603*T2603</f>
        <v>0</v>
      </c>
      <c r="Y2603" s="41">
        <f t="shared" ref="Y2603" si="8521">(N2603*T2600+O2603*S2600+P2603*T2603+Q2603*S2603)</f>
        <v>-0.14612352723643615</v>
      </c>
      <c r="Z2603" s="39">
        <f t="shared" ref="Z2603" si="8522">N2603*U2600+P2603*U2603-O2603*V2600-Q2603*V2603</f>
        <v>0.97541471654246958</v>
      </c>
      <c r="AA2603" s="40">
        <f t="shared" ref="AA2603" si="8523">(N2603*V2600+O2603*U2600+P2603*V2603+Q2603*U2603)</f>
        <v>0</v>
      </c>
      <c r="AB2603" s="8"/>
      <c r="AC2603" s="37">
        <v>0</v>
      </c>
      <c r="AD2603" s="40">
        <f>-1/($AD$8*$B2600)</f>
        <v>-0.10859543010752702</v>
      </c>
      <c r="AE2603" s="39">
        <v>1</v>
      </c>
      <c r="AF2603" s="40">
        <v>0</v>
      </c>
      <c r="AH2603" s="37">
        <f>X2603*AC2600+Z2603*AC2603-Y2603*AD2600-AA2603*AD2603</f>
        <v>0</v>
      </c>
      <c r="AI2603" s="41">
        <f>(X2603*AD2600+Y2603*AC2600+Z2603*AD2603+AA2603*AC2603)</f>
        <v>-0.25204910791257717</v>
      </c>
      <c r="AJ2603" s="39">
        <f>X2603*AE2600+Z2603*AE2603-Y2603*AF2600-AA2603*AF2603</f>
        <v>0.97541471654246958</v>
      </c>
      <c r="AK2603" s="40">
        <f>(X2603*AF2600+Y2603*AE2600+Z2603*AF2603+AA2603*AE2603)</f>
        <v>0</v>
      </c>
      <c r="AL2603" s="8"/>
      <c r="AM2603" s="54">
        <f t="shared" ref="AM2603" si="8524">(180/PI())*ATAN(-1*(($AH2591*AI2600+AK2600+$AH$8*AI2603+AK2603)/($AH$8*AH2600+AJ2600+$AH$8*AH2603+AJ2603)))</f>
        <v>14.598362964078881</v>
      </c>
      <c r="AO2603" s="151">
        <f t="shared" ref="AO2603" si="8525">20*LOG(((($AH$8*AH2600+AJ2600-$AH$8*AH2603-AJ2603)^2+($AH$8*AI2600+AK2600-$AH$8*AI2603-AK2603)^2)/(($AH$8*AH2600+AJ2600+$AH$8*AH2603+AJ2603)^2+($AH$8*AI2600+AK2600+$AH$8*AI2603+AK2603)^2))^0.5)</f>
        <v>-42.304483104034048</v>
      </c>
      <c r="AP2603" s="149"/>
      <c r="AQ2603" s="44"/>
      <c r="AR2603" s="44"/>
      <c r="AS2603" s="44"/>
      <c r="AT2603" s="44"/>
    </row>
    <row r="2604" spans="2:46" ht="18.649999999999999" customHeight="1">
      <c r="AO2604" s="48"/>
    </row>
    <row r="2605" spans="2:46" ht="18.649999999999999" customHeight="1" thickBot="1">
      <c r="E2605" s="29" t="s">
        <v>9</v>
      </c>
      <c r="J2605" s="29" t="s">
        <v>10</v>
      </c>
      <c r="O2605" s="29" t="s">
        <v>11</v>
      </c>
      <c r="T2605" s="29" t="s">
        <v>12</v>
      </c>
      <c r="Y2605" s="29" t="s">
        <v>13</v>
      </c>
      <c r="AD2605" s="29" t="s">
        <v>12</v>
      </c>
      <c r="AI2605" s="29" t="s">
        <v>81</v>
      </c>
    </row>
    <row r="2606" spans="2:46" ht="18.649999999999999" customHeight="1" thickBot="1">
      <c r="B2606" s="28"/>
      <c r="D2606" s="227" t="s">
        <v>70</v>
      </c>
      <c r="E2606" s="228"/>
      <c r="F2606" s="229" t="s">
        <v>71</v>
      </c>
      <c r="G2606" s="230"/>
      <c r="H2606" s="203"/>
      <c r="I2606" s="231" t="s">
        <v>15</v>
      </c>
      <c r="J2606" s="232"/>
      <c r="K2606" s="233" t="s">
        <v>16</v>
      </c>
      <c r="L2606" s="234"/>
      <c r="M2606" s="30"/>
      <c r="N2606" s="231" t="s">
        <v>72</v>
      </c>
      <c r="O2606" s="232"/>
      <c r="P2606" s="233" t="s">
        <v>73</v>
      </c>
      <c r="Q2606" s="234"/>
      <c r="R2606" s="30"/>
      <c r="S2606" s="227" t="s">
        <v>74</v>
      </c>
      <c r="T2606" s="228"/>
      <c r="U2606" s="229" t="s">
        <v>75</v>
      </c>
      <c r="V2606" s="230"/>
      <c r="W2606" s="8"/>
      <c r="X2606" s="231" t="s">
        <v>76</v>
      </c>
      <c r="Y2606" s="232"/>
      <c r="Z2606" s="233" t="s">
        <v>77</v>
      </c>
      <c r="AA2606" s="234"/>
      <c r="AB2606" s="8"/>
      <c r="AC2606" s="231" t="s">
        <v>78</v>
      </c>
      <c r="AD2606" s="232"/>
      <c r="AE2606" s="233" t="s">
        <v>17</v>
      </c>
      <c r="AF2606" s="234"/>
      <c r="AG2606" s="8"/>
      <c r="AH2606" s="231" t="s">
        <v>79</v>
      </c>
      <c r="AI2606" s="232"/>
      <c r="AJ2606" s="233" t="s">
        <v>80</v>
      </c>
      <c r="AK2606" s="234"/>
      <c r="AL2606" s="8"/>
      <c r="AM2606" s="35" t="s">
        <v>82</v>
      </c>
      <c r="AO2606" s="147" t="s">
        <v>83</v>
      </c>
      <c r="AP2606" s="4"/>
      <c r="AQ2606" s="44"/>
      <c r="AR2606" s="44"/>
      <c r="AS2606" s="44"/>
      <c r="AT2606" s="44"/>
    </row>
    <row r="2607" spans="2:46" ht="18.649999999999999" customHeight="1" thickTop="1" thickBot="1">
      <c r="B2607" s="55">
        <v>7.4599999999999804</v>
      </c>
      <c r="D2607" s="37">
        <v>1</v>
      </c>
      <c r="E2607" s="38">
        <v>0</v>
      </c>
      <c r="F2607" s="39">
        <v>0</v>
      </c>
      <c r="G2607" s="40">
        <f t="shared" ref="G2607" si="8526">-1/($E$8*$B2607)</f>
        <v>-8.5680965147453297E-2</v>
      </c>
      <c r="I2607" s="37">
        <v>1</v>
      </c>
      <c r="J2607" s="41">
        <v>0</v>
      </c>
      <c r="K2607" s="39">
        <v>0</v>
      </c>
      <c r="L2607" s="40">
        <v>0</v>
      </c>
      <c r="N2607" s="37">
        <f t="shared" ref="N2607" si="8527">D2607*I2607+F2607*I2610-E2607*J2607-G2607*J2610</f>
        <v>0.98751381699599972</v>
      </c>
      <c r="O2607" s="41">
        <f t="shared" ref="O2607" si="8528">(D2607*J2607+E2607*I2607+F2607*J2610+G2607*I2610)</f>
        <v>0</v>
      </c>
      <c r="P2607" s="39">
        <f t="shared" ref="P2607" si="8529">D2607*K2607+F2607*K2610-E2607*L2607-G2607*L2610</f>
        <v>0</v>
      </c>
      <c r="Q2607" s="40">
        <f t="shared" ref="Q2607" si="8530">(D2607*L2607+E2607*K2607+F2607*L2610+G2607*K2610)</f>
        <v>-8.5680965147453297E-2</v>
      </c>
      <c r="S2607" s="37">
        <v>1</v>
      </c>
      <c r="T2607" s="38">
        <v>0</v>
      </c>
      <c r="U2607" s="39">
        <v>0</v>
      </c>
      <c r="V2607" s="40">
        <f t="shared" ref="V2607" si="8531">-1/($T$8*$B2607)</f>
        <v>-0.16779892761394144</v>
      </c>
      <c r="X2607" s="37">
        <f t="shared" ref="X2607" si="8532">N2607*S2607+P2607*S2610-O2607*T2607-Q2607*T2610</f>
        <v>0.98751381699599972</v>
      </c>
      <c r="Y2607" s="41">
        <f t="shared" ref="Y2607" si="8533">(N2607*T2607+O2607*S2607+P2607*T2610+Q2607*S2610)</f>
        <v>0</v>
      </c>
      <c r="Z2607" s="39">
        <f t="shared" ref="Z2607" si="8534">N2607*U2607+P2607*U2610-O2607*V2607-Q2607*V2610</f>
        <v>0</v>
      </c>
      <c r="AA2607" s="40">
        <f t="shared" ref="AA2607" si="8535">(N2607*V2607+O2607*U2607+P2607*V2610+Q2607*U2610)</f>
        <v>-0.25138472464333206</v>
      </c>
      <c r="AB2607" s="8"/>
      <c r="AC2607" s="37">
        <v>1</v>
      </c>
      <c r="AD2607" s="38">
        <v>0</v>
      </c>
      <c r="AE2607" s="39">
        <v>0</v>
      </c>
      <c r="AF2607" s="40">
        <v>0</v>
      </c>
      <c r="AH2607" s="37">
        <f>X2607*AC2607+Z2607*AC2610-Y2607*AD2607-AA2607*AD2610</f>
        <v>0.96028777299123025</v>
      </c>
      <c r="AI2607" s="41">
        <f>(X2607*AD2607+Y2607*AC2607+Z2607*AD2610+AA2607*AC2610)</f>
        <v>0</v>
      </c>
      <c r="AJ2607" s="39">
        <f>X2607*AE2607+Z2607*AE2610-Y2607*AF2607-AA2607*AF2610</f>
        <v>0</v>
      </c>
      <c r="AK2607" s="40">
        <f>(X2607*AF2607+Y2607*AE2607+Z2607*AF2610+AA2607*AE2610)</f>
        <v>-0.25138472464333206</v>
      </c>
      <c r="AL2607" s="8"/>
      <c r="AM2607" s="43">
        <f t="shared" ref="AM2607" si="8536">20*LOG((2*$AH$8)/(($AH$8*AH2607+AJ2607+$AH$8*AH2610+AJ2610)^2+($AH$8*AI2607+AK2607+$AH$8*AI2610+AK2610)^2)^0.5)</f>
        <v>-2.5279537444860455E-4</v>
      </c>
      <c r="AO2607" s="148">
        <f t="shared" ref="AO2607" si="8537">((AH2607^2+AI2607^2)/(AH2610^2+AI2610^2))^0.5</f>
        <v>3.8199929776426775</v>
      </c>
      <c r="AP2607" s="4"/>
      <c r="AQ2607" s="44"/>
      <c r="AR2607" s="44"/>
      <c r="AS2607" s="44"/>
      <c r="AT2607" s="44"/>
    </row>
    <row r="2608" spans="2:46" ht="18.649999999999999" customHeight="1" thickBot="1">
      <c r="D2608" s="45"/>
      <c r="G2608" s="46"/>
      <c r="I2608" s="45"/>
      <c r="L2608" s="46"/>
      <c r="N2608" s="45"/>
      <c r="Q2608" s="46"/>
      <c r="S2608" s="45"/>
      <c r="V2608" s="46"/>
      <c r="X2608" s="45"/>
      <c r="AA2608" s="46"/>
      <c r="AC2608" s="45"/>
      <c r="AF2608" s="46"/>
      <c r="AH2608" s="45"/>
      <c r="AK2608" s="46"/>
      <c r="AO2608" s="149"/>
      <c r="AP2608" s="149"/>
      <c r="AQ2608" s="44"/>
      <c r="AR2608" s="44"/>
      <c r="AS2608" s="44"/>
      <c r="AT2608" s="44"/>
    </row>
    <row r="2609" spans="2:46" ht="18.649999999999999" customHeight="1" thickBot="1">
      <c r="D2609" s="227" t="s">
        <v>70</v>
      </c>
      <c r="E2609" s="228"/>
      <c r="F2609" s="229" t="s">
        <v>71</v>
      </c>
      <c r="G2609" s="230"/>
      <c r="H2609" s="203"/>
      <c r="I2609" s="231" t="s">
        <v>15</v>
      </c>
      <c r="J2609" s="232"/>
      <c r="K2609" s="233" t="s">
        <v>16</v>
      </c>
      <c r="L2609" s="234"/>
      <c r="M2609" s="30"/>
      <c r="N2609" s="231" t="s">
        <v>72</v>
      </c>
      <c r="O2609" s="232"/>
      <c r="P2609" s="233" t="s">
        <v>73</v>
      </c>
      <c r="Q2609" s="234"/>
      <c r="R2609" s="30"/>
      <c r="S2609" s="227" t="s">
        <v>74</v>
      </c>
      <c r="T2609" s="228"/>
      <c r="U2609" s="229" t="s">
        <v>75</v>
      </c>
      <c r="V2609" s="230"/>
      <c r="W2609" s="8"/>
      <c r="X2609" s="231" t="s">
        <v>76</v>
      </c>
      <c r="Y2609" s="232"/>
      <c r="Z2609" s="233" t="s">
        <v>77</v>
      </c>
      <c r="AA2609" s="234"/>
      <c r="AB2609" s="8"/>
      <c r="AC2609" s="231" t="s">
        <v>78</v>
      </c>
      <c r="AD2609" s="232"/>
      <c r="AE2609" s="233" t="s">
        <v>17</v>
      </c>
      <c r="AF2609" s="234"/>
      <c r="AG2609" s="8"/>
      <c r="AH2609" s="231" t="s">
        <v>79</v>
      </c>
      <c r="AI2609" s="232"/>
      <c r="AJ2609" s="233" t="s">
        <v>80</v>
      </c>
      <c r="AK2609" s="234"/>
      <c r="AL2609" s="8"/>
      <c r="AM2609" s="52" t="s">
        <v>84</v>
      </c>
      <c r="AO2609" s="150" t="s">
        <v>85</v>
      </c>
      <c r="AP2609" s="149"/>
      <c r="AQ2609" s="44"/>
      <c r="AR2609" s="44"/>
      <c r="AS2609" s="44"/>
      <c r="AT2609" s="44"/>
    </row>
    <row r="2610" spans="2:46" ht="18.649999999999999" customHeight="1" thickTop="1" thickBot="1">
      <c r="D2610" s="37">
        <v>0</v>
      </c>
      <c r="E2610" s="41">
        <v>0</v>
      </c>
      <c r="F2610" s="39">
        <v>1</v>
      </c>
      <c r="G2610" s="40">
        <v>0</v>
      </c>
      <c r="I2610" s="37">
        <v>0</v>
      </c>
      <c r="J2610" s="41">
        <f t="shared" ref="J2610" si="8538">IF(0=(1-$J$8*$K$8*$B2607^2),10^14,$B2607*$K$8/(1-$J$8*$K$8*$B2607^2))</f>
        <v>-0.14572878564698843</v>
      </c>
      <c r="K2610" s="39">
        <v>1</v>
      </c>
      <c r="L2610" s="40">
        <v>0</v>
      </c>
      <c r="N2610" s="37">
        <f t="shared" ref="N2610" si="8539">D2610*I2607+F2610*I2610-E2610*J2607-G2610*J2610</f>
        <v>0</v>
      </c>
      <c r="O2610" s="41">
        <f t="shared" ref="O2610" si="8540">(D2610*J2607+E2610*I2607+F2610*J2610+G2610*I2610)</f>
        <v>-0.14572878564698843</v>
      </c>
      <c r="P2610" s="39">
        <f t="shared" ref="P2610" si="8541">D2610*K2607+F2610*K2610-E2610*L2607-G2610*L2610</f>
        <v>1</v>
      </c>
      <c r="Q2610" s="40">
        <f t="shared" ref="Q2610" si="8542">(D2610*L2607+E2610*K2607+F2610*L2610+G2610*K2610)</f>
        <v>0</v>
      </c>
      <c r="S2610" s="37">
        <v>0</v>
      </c>
      <c r="T2610" s="41">
        <v>0</v>
      </c>
      <c r="U2610" s="39">
        <v>1</v>
      </c>
      <c r="V2610" s="40">
        <v>0</v>
      </c>
      <c r="X2610" s="37">
        <f t="shared" ref="X2610" si="8543">N2610*S2607+P2610*S2610-O2610*T2607-Q2610*T2610</f>
        <v>0</v>
      </c>
      <c r="Y2610" s="41">
        <f t="shared" ref="Y2610" si="8544">(N2610*T2607+O2610*S2607+P2610*T2610+Q2610*S2610)</f>
        <v>-0.14572878564698843</v>
      </c>
      <c r="Z2610" s="39">
        <f t="shared" ref="Z2610" si="8545">N2610*U2607+P2610*U2610-O2610*V2607-Q2610*V2610</f>
        <v>0.97554686604595342</v>
      </c>
      <c r="AA2610" s="40">
        <f t="shared" ref="AA2610" si="8546">(N2610*V2607+O2610*U2607+P2610*V2610+Q2610*U2610)</f>
        <v>0</v>
      </c>
      <c r="AB2610" s="8"/>
      <c r="AC2610" s="37">
        <v>0</v>
      </c>
      <c r="AD2610" s="40">
        <f>-1/($AD$8*$B2607)</f>
        <v>-0.1083042895442362</v>
      </c>
      <c r="AE2610" s="39">
        <v>1</v>
      </c>
      <c r="AF2610" s="40">
        <v>0</v>
      </c>
      <c r="AH2610" s="37">
        <f>X2610*AC2607+Z2610*AC2610-Y2610*AD2607-AA2610*AD2610</f>
        <v>0</v>
      </c>
      <c r="AI2610" s="41">
        <f>(X2610*AD2607+Y2610*AC2607+Z2610*AD2610+AA2610*AC2610)</f>
        <v>-0.2513846958912016</v>
      </c>
      <c r="AJ2610" s="39">
        <f>X2610*AE2607+Z2610*AE2610-Y2610*AF2607-AA2610*AF2610</f>
        <v>0.97554686604595342</v>
      </c>
      <c r="AK2610" s="40">
        <f>(X2610*AF2607+Y2610*AE2607+Z2610*AF2610+AA2610*AE2610)</f>
        <v>0</v>
      </c>
      <c r="AL2610" s="8"/>
      <c r="AM2610" s="54">
        <f t="shared" ref="AM2610" si="8547">(180/PI())*ATAN(-1*(($AH2598*AI2607+AK2607+$AH$8*AI2610+AK2610)/($AH$8*AH2607+AJ2607+$AH$8*AH2610+AJ2610)))</f>
        <v>14.559034241272025</v>
      </c>
      <c r="AO2610" s="151">
        <f t="shared" ref="AO2610" si="8548">20*LOG(((($AH$8*AH2607+AJ2607-$AH$8*AH2610-AJ2610)^2+($AH$8*AI2607+AK2607-$AH$8*AI2610-AK2610)^2)/(($AH$8*AH2607+AJ2607+$AH$8*AH2610+AJ2610)^2+($AH$8*AI2607+AK2607+$AH$8*AI2610+AK2610)^2))^0.5)</f>
        <v>-42.350278278770361</v>
      </c>
      <c r="AP2610" s="149"/>
      <c r="AQ2610" s="44"/>
      <c r="AR2610" s="44"/>
      <c r="AS2610" s="44"/>
      <c r="AT2610" s="44"/>
    </row>
    <row r="2611" spans="2:46" ht="18.649999999999999" customHeight="1">
      <c r="AO2611" s="48"/>
    </row>
    <row r="2612" spans="2:46" ht="18.649999999999999" customHeight="1" thickBot="1">
      <c r="E2612" s="29" t="s">
        <v>9</v>
      </c>
      <c r="J2612" s="29" t="s">
        <v>10</v>
      </c>
      <c r="O2612" s="29" t="s">
        <v>11</v>
      </c>
      <c r="T2612" s="29" t="s">
        <v>12</v>
      </c>
      <c r="Y2612" s="29" t="s">
        <v>13</v>
      </c>
      <c r="AD2612" s="29" t="s">
        <v>12</v>
      </c>
      <c r="AI2612" s="29" t="s">
        <v>81</v>
      </c>
    </row>
    <row r="2613" spans="2:46" ht="18.649999999999999" customHeight="1" thickBot="1">
      <c r="B2613" s="28"/>
      <c r="D2613" s="227" t="s">
        <v>70</v>
      </c>
      <c r="E2613" s="228"/>
      <c r="F2613" s="229" t="s">
        <v>71</v>
      </c>
      <c r="G2613" s="230"/>
      <c r="H2613" s="203"/>
      <c r="I2613" s="231" t="s">
        <v>15</v>
      </c>
      <c r="J2613" s="232"/>
      <c r="K2613" s="233" t="s">
        <v>16</v>
      </c>
      <c r="L2613" s="234"/>
      <c r="M2613" s="30"/>
      <c r="N2613" s="231" t="s">
        <v>72</v>
      </c>
      <c r="O2613" s="232"/>
      <c r="P2613" s="233" t="s">
        <v>73</v>
      </c>
      <c r="Q2613" s="234"/>
      <c r="R2613" s="30"/>
      <c r="S2613" s="227" t="s">
        <v>74</v>
      </c>
      <c r="T2613" s="228"/>
      <c r="U2613" s="229" t="s">
        <v>75</v>
      </c>
      <c r="V2613" s="230"/>
      <c r="W2613" s="8"/>
      <c r="X2613" s="231" t="s">
        <v>76</v>
      </c>
      <c r="Y2613" s="232"/>
      <c r="Z2613" s="233" t="s">
        <v>77</v>
      </c>
      <c r="AA2613" s="234"/>
      <c r="AB2613" s="8"/>
      <c r="AC2613" s="231" t="s">
        <v>78</v>
      </c>
      <c r="AD2613" s="232"/>
      <c r="AE2613" s="233" t="s">
        <v>17</v>
      </c>
      <c r="AF2613" s="234"/>
      <c r="AG2613" s="8"/>
      <c r="AH2613" s="231" t="s">
        <v>79</v>
      </c>
      <c r="AI2613" s="232"/>
      <c r="AJ2613" s="233" t="s">
        <v>80</v>
      </c>
      <c r="AK2613" s="234"/>
      <c r="AL2613" s="8"/>
      <c r="AM2613" s="35" t="s">
        <v>82</v>
      </c>
      <c r="AO2613" s="147" t="s">
        <v>83</v>
      </c>
      <c r="AP2613" s="4"/>
      <c r="AQ2613" s="44"/>
      <c r="AR2613" s="44"/>
      <c r="AS2613" s="44"/>
      <c r="AT2613" s="44"/>
    </row>
    <row r="2614" spans="2:46" ht="18.649999999999999" customHeight="1" thickTop="1" thickBot="1">
      <c r="B2614" s="55">
        <v>7.47999999999998</v>
      </c>
      <c r="D2614" s="37">
        <v>1</v>
      </c>
      <c r="E2614" s="38">
        <v>0</v>
      </c>
      <c r="F2614" s="39">
        <v>0</v>
      </c>
      <c r="G2614" s="40">
        <f t="shared" ref="G2614" si="8549">-1/($E$8*$B2614)</f>
        <v>-8.5451871657754239E-2</v>
      </c>
      <c r="I2614" s="37">
        <v>1</v>
      </c>
      <c r="J2614" s="41">
        <v>0</v>
      </c>
      <c r="K2614" s="39">
        <v>0</v>
      </c>
      <c r="L2614" s="40">
        <v>0</v>
      </c>
      <c r="N2614" s="37">
        <f t="shared" ref="N2614" si="8550">D2614*I2614+F2614*I2617-E2614*J2614-G2614*J2617</f>
        <v>0.98758075148658342</v>
      </c>
      <c r="O2614" s="41">
        <f t="shared" ref="O2614" si="8551">(D2614*J2614+E2614*I2614+F2614*J2617+G2614*I2617)</f>
        <v>0</v>
      </c>
      <c r="P2614" s="39">
        <f t="shared" ref="P2614" si="8552">D2614*K2614+F2614*K2617-E2614*L2614-G2614*L2617</f>
        <v>0</v>
      </c>
      <c r="Q2614" s="40">
        <f t="shared" ref="Q2614" si="8553">(D2614*L2614+E2614*K2614+F2614*L2617+G2614*K2617)</f>
        <v>-8.5451871657754239E-2</v>
      </c>
      <c r="S2614" s="37">
        <v>1</v>
      </c>
      <c r="T2614" s="38">
        <v>0</v>
      </c>
      <c r="U2614" s="39">
        <v>0</v>
      </c>
      <c r="V2614" s="40">
        <f t="shared" ref="V2614" si="8554">-1/($T$8*$B2614)</f>
        <v>-0.16735026737967959</v>
      </c>
      <c r="X2614" s="37">
        <f t="shared" ref="X2614" si="8555">N2614*S2614+P2614*S2617-O2614*T2614-Q2614*T2617</f>
        <v>0.98758075148658342</v>
      </c>
      <c r="Y2614" s="41">
        <f t="shared" ref="Y2614" si="8556">(N2614*T2614+O2614*S2614+P2614*T2617+Q2614*S2617)</f>
        <v>0</v>
      </c>
      <c r="Z2614" s="39">
        <f t="shared" ref="Z2614" si="8557">N2614*U2614+P2614*U2617-O2614*V2614-Q2614*V2617</f>
        <v>0</v>
      </c>
      <c r="AA2614" s="40">
        <f t="shared" ref="AA2614" si="8558">(N2614*V2614+O2614*U2614+P2614*V2617+Q2614*U2617)</f>
        <v>-0.25072377447805888</v>
      </c>
      <c r="AB2614" s="8"/>
      <c r="AC2614" s="37">
        <v>1</v>
      </c>
      <c r="AD2614" s="38">
        <v>0</v>
      </c>
      <c r="AE2614" s="39">
        <v>0</v>
      </c>
      <c r="AF2614" s="40">
        <v>0</v>
      </c>
      <c r="AH2614" s="37">
        <f>X2614*AC2614+Z2614*AC2617-Y2614*AD2614-AA2614*AD2617</f>
        <v>0.96049889672862243</v>
      </c>
      <c r="AI2614" s="41">
        <f>(X2614*AD2614+Y2614*AC2614+Z2614*AD2617+AA2614*AC2617)</f>
        <v>0</v>
      </c>
      <c r="AJ2614" s="39">
        <f>X2614*AE2614+Z2614*AE2617-Y2614*AF2614-AA2614*AF2617</f>
        <v>0</v>
      </c>
      <c r="AK2614" s="40">
        <f>(X2614*AF2614+Y2614*AE2614+Z2614*AF2617+AA2614*AE2617)</f>
        <v>-0.25072377447805888</v>
      </c>
      <c r="AL2614" s="8"/>
      <c r="AM2614" s="43">
        <f t="shared" ref="AM2614" si="8559">20*LOG((2*$AH$8)/(($AH$8*AH2614+AJ2614+$AH$8*AH2617+AJ2617)^2+($AH$8*AI2614+AK2614+$AH$8*AI2617+AK2617)^2)^0.5)</f>
        <v>-2.5015044138947633E-4</v>
      </c>
      <c r="AO2614" s="148">
        <f t="shared" ref="AO2614" si="8560">((AH2614^2+AI2614^2)/(AH2617^2+AI2617^2))^0.5</f>
        <v>3.8309051783837509</v>
      </c>
      <c r="AP2614" s="4"/>
      <c r="AQ2614" s="44"/>
      <c r="AR2614" s="44"/>
      <c r="AS2614" s="44"/>
      <c r="AT2614" s="44"/>
    </row>
    <row r="2615" spans="2:46" ht="18.649999999999999" customHeight="1" thickBot="1">
      <c r="D2615" s="45"/>
      <c r="G2615" s="46"/>
      <c r="I2615" s="45"/>
      <c r="L2615" s="46"/>
      <c r="N2615" s="45"/>
      <c r="Q2615" s="46"/>
      <c r="S2615" s="45"/>
      <c r="V2615" s="46"/>
      <c r="X2615" s="45"/>
      <c r="AA2615" s="46"/>
      <c r="AC2615" s="45"/>
      <c r="AF2615" s="46"/>
      <c r="AH2615" s="45"/>
      <c r="AK2615" s="46"/>
      <c r="AO2615" s="149"/>
      <c r="AP2615" s="149"/>
      <c r="AQ2615" s="44"/>
      <c r="AR2615" s="44"/>
      <c r="AS2615" s="44"/>
      <c r="AT2615" s="44"/>
    </row>
    <row r="2616" spans="2:46" ht="18.649999999999999" customHeight="1" thickBot="1">
      <c r="D2616" s="227" t="s">
        <v>70</v>
      </c>
      <c r="E2616" s="228"/>
      <c r="F2616" s="229" t="s">
        <v>71</v>
      </c>
      <c r="G2616" s="230"/>
      <c r="H2616" s="203"/>
      <c r="I2616" s="231" t="s">
        <v>15</v>
      </c>
      <c r="J2616" s="232"/>
      <c r="K2616" s="233" t="s">
        <v>16</v>
      </c>
      <c r="L2616" s="234"/>
      <c r="M2616" s="30"/>
      <c r="N2616" s="231" t="s">
        <v>72</v>
      </c>
      <c r="O2616" s="232"/>
      <c r="P2616" s="233" t="s">
        <v>73</v>
      </c>
      <c r="Q2616" s="234"/>
      <c r="R2616" s="30"/>
      <c r="S2616" s="227" t="s">
        <v>74</v>
      </c>
      <c r="T2616" s="228"/>
      <c r="U2616" s="229" t="s">
        <v>75</v>
      </c>
      <c r="V2616" s="230"/>
      <c r="W2616" s="8"/>
      <c r="X2616" s="231" t="s">
        <v>76</v>
      </c>
      <c r="Y2616" s="232"/>
      <c r="Z2616" s="233" t="s">
        <v>77</v>
      </c>
      <c r="AA2616" s="234"/>
      <c r="AB2616" s="8"/>
      <c r="AC2616" s="231" t="s">
        <v>78</v>
      </c>
      <c r="AD2616" s="232"/>
      <c r="AE2616" s="233" t="s">
        <v>17</v>
      </c>
      <c r="AF2616" s="234"/>
      <c r="AG2616" s="8"/>
      <c r="AH2616" s="231" t="s">
        <v>79</v>
      </c>
      <c r="AI2616" s="232"/>
      <c r="AJ2616" s="233" t="s">
        <v>80</v>
      </c>
      <c r="AK2616" s="234"/>
      <c r="AL2616" s="8"/>
      <c r="AM2616" s="52" t="s">
        <v>84</v>
      </c>
      <c r="AO2616" s="150" t="s">
        <v>85</v>
      </c>
      <c r="AP2616" s="149"/>
      <c r="AQ2616" s="44"/>
      <c r="AR2616" s="44"/>
      <c r="AS2616" s="44"/>
      <c r="AT2616" s="44"/>
    </row>
    <row r="2617" spans="2:46" ht="18.649999999999999" customHeight="1" thickTop="1" thickBot="1">
      <c r="D2617" s="37">
        <v>0</v>
      </c>
      <c r="E2617" s="41">
        <v>0</v>
      </c>
      <c r="F2617" s="39">
        <v>1</v>
      </c>
      <c r="G2617" s="40">
        <v>0</v>
      </c>
      <c r="I2617" s="37">
        <v>0</v>
      </c>
      <c r="J2617" s="41">
        <f t="shared" ref="J2617" si="8561">IF(0=(1-$J$8*$K$8*$B2614^2),10^14,$B2614*$K$8/(1-$J$8*$K$8*$B2614^2))</f>
        <v>-0.14533617897987408</v>
      </c>
      <c r="K2617" s="39">
        <v>1</v>
      </c>
      <c r="L2617" s="40">
        <v>0</v>
      </c>
      <c r="N2617" s="37">
        <f t="shared" ref="N2617" si="8562">D2617*I2614+F2617*I2617-E2617*J2614-G2617*J2617</f>
        <v>0</v>
      </c>
      <c r="O2617" s="41">
        <f t="shared" ref="O2617" si="8563">(D2617*J2614+E2617*I2614+F2617*J2617+G2617*I2617)</f>
        <v>-0.14533617897987408</v>
      </c>
      <c r="P2617" s="39">
        <f t="shared" ref="P2617" si="8564">D2617*K2614+F2617*K2617-E2617*L2614-G2617*L2617</f>
        <v>1</v>
      </c>
      <c r="Q2617" s="40">
        <f t="shared" ref="Q2617" si="8565">(D2617*L2614+E2617*K2614+F2617*L2617+G2617*K2617)</f>
        <v>0</v>
      </c>
      <c r="S2617" s="37">
        <v>0</v>
      </c>
      <c r="T2617" s="41">
        <v>0</v>
      </c>
      <c r="U2617" s="39">
        <v>1</v>
      </c>
      <c r="V2617" s="40">
        <v>0</v>
      </c>
      <c r="X2617" s="37">
        <f t="shared" ref="X2617" si="8566">N2617*S2614+P2617*S2617-O2617*T2614-Q2617*T2617</f>
        <v>0</v>
      </c>
      <c r="Y2617" s="41">
        <f t="shared" ref="Y2617" si="8567">(N2617*T2614+O2617*S2614+P2617*T2617+Q2617*S2617)</f>
        <v>-0.14533617897987408</v>
      </c>
      <c r="Z2617" s="39">
        <f t="shared" ref="Z2617" si="8568">N2617*U2614+P2617*U2617-O2617*V2614-Q2617*V2617</f>
        <v>0.97567795158777715</v>
      </c>
      <c r="AA2617" s="40">
        <f t="shared" ref="AA2617" si="8569">(N2617*V2614+O2617*U2614+P2617*V2617+Q2617*U2617)</f>
        <v>0</v>
      </c>
      <c r="AB2617" s="8"/>
      <c r="AC2617" s="37">
        <v>0</v>
      </c>
      <c r="AD2617" s="40">
        <f>-1/($AD$8*$B2614)</f>
        <v>-0.10801470588235321</v>
      </c>
      <c r="AE2617" s="39">
        <v>1</v>
      </c>
      <c r="AF2617" s="40">
        <v>0</v>
      </c>
      <c r="AH2617" s="37">
        <f>X2617*AC2614+Z2617*AC2617-Y2617*AD2614-AA2617*AD2617</f>
        <v>0</v>
      </c>
      <c r="AI2617" s="41">
        <f>(X2617*AD2614+Y2617*AC2614+Z2617*AD2617+AA2617*AC2617)</f>
        <v>-0.25072374595652469</v>
      </c>
      <c r="AJ2617" s="39">
        <f>X2617*AE2614+Z2617*AE2617-Y2617*AF2614-AA2617*AF2617</f>
        <v>0.97567795158777715</v>
      </c>
      <c r="AK2617" s="40">
        <f>(X2617*AF2614+Y2617*AE2614+Z2617*AF2617+AA2617*AE2617)</f>
        <v>0</v>
      </c>
      <c r="AL2617" s="8"/>
      <c r="AM2617" s="54">
        <f t="shared" ref="AM2617" si="8570">(180/PI())*ATAN(-1*(($AH2605*AI2614+AK2614+$AH$8*AI2617+AK2617)/($AH$8*AH2614+AJ2614+$AH$8*AH2617+AJ2617)))</f>
        <v>14.51991734627417</v>
      </c>
      <c r="AO2617" s="151">
        <f t="shared" ref="AO2617" si="8571">20*LOG(((($AH$8*AH2614+AJ2614-$AH$8*AH2617-AJ2617)^2+($AH$8*AI2614+AK2614-$AH$8*AI2617-AK2617)^2)/(($AH$8*AH2614+AJ2614+$AH$8*AH2617+AJ2617)^2+($AH$8*AI2614+AK2614+$AH$8*AI2617+AK2617)^2))^0.5)</f>
        <v>-42.395955452322283</v>
      </c>
      <c r="AP2617" s="149"/>
      <c r="AQ2617" s="44"/>
      <c r="AR2617" s="44"/>
      <c r="AS2617" s="44"/>
      <c r="AT2617" s="44"/>
    </row>
    <row r="2618" spans="2:46" ht="18.649999999999999" customHeight="1">
      <c r="AO2618" s="48"/>
    </row>
    <row r="2619" spans="2:46" ht="18.649999999999999" customHeight="1" thickBot="1">
      <c r="E2619" s="29" t="s">
        <v>9</v>
      </c>
      <c r="J2619" s="29" t="s">
        <v>10</v>
      </c>
      <c r="O2619" s="29" t="s">
        <v>11</v>
      </c>
      <c r="T2619" s="29" t="s">
        <v>12</v>
      </c>
      <c r="Y2619" s="29" t="s">
        <v>13</v>
      </c>
      <c r="AD2619" s="29" t="s">
        <v>12</v>
      </c>
      <c r="AI2619" s="29" t="s">
        <v>81</v>
      </c>
    </row>
    <row r="2620" spans="2:46" ht="18.649999999999999" customHeight="1" thickBot="1">
      <c r="B2620" s="28"/>
      <c r="D2620" s="227" t="s">
        <v>70</v>
      </c>
      <c r="E2620" s="228"/>
      <c r="F2620" s="229" t="s">
        <v>71</v>
      </c>
      <c r="G2620" s="230"/>
      <c r="H2620" s="203"/>
      <c r="I2620" s="231" t="s">
        <v>15</v>
      </c>
      <c r="J2620" s="232"/>
      <c r="K2620" s="233" t="s">
        <v>16</v>
      </c>
      <c r="L2620" s="234"/>
      <c r="M2620" s="30"/>
      <c r="N2620" s="231" t="s">
        <v>72</v>
      </c>
      <c r="O2620" s="232"/>
      <c r="P2620" s="233" t="s">
        <v>73</v>
      </c>
      <c r="Q2620" s="234"/>
      <c r="R2620" s="30"/>
      <c r="S2620" s="227" t="s">
        <v>74</v>
      </c>
      <c r="T2620" s="228"/>
      <c r="U2620" s="229" t="s">
        <v>75</v>
      </c>
      <c r="V2620" s="230"/>
      <c r="W2620" s="8"/>
      <c r="X2620" s="231" t="s">
        <v>76</v>
      </c>
      <c r="Y2620" s="232"/>
      <c r="Z2620" s="233" t="s">
        <v>77</v>
      </c>
      <c r="AA2620" s="234"/>
      <c r="AB2620" s="8"/>
      <c r="AC2620" s="231" t="s">
        <v>78</v>
      </c>
      <c r="AD2620" s="232"/>
      <c r="AE2620" s="233" t="s">
        <v>17</v>
      </c>
      <c r="AF2620" s="234"/>
      <c r="AG2620" s="8"/>
      <c r="AH2620" s="231" t="s">
        <v>79</v>
      </c>
      <c r="AI2620" s="232"/>
      <c r="AJ2620" s="233" t="s">
        <v>80</v>
      </c>
      <c r="AK2620" s="234"/>
      <c r="AL2620" s="8"/>
      <c r="AM2620" s="35" t="s">
        <v>82</v>
      </c>
      <c r="AO2620" s="147" t="s">
        <v>83</v>
      </c>
      <c r="AP2620" s="4"/>
      <c r="AQ2620" s="44"/>
      <c r="AR2620" s="44"/>
      <c r="AS2620" s="44"/>
      <c r="AT2620" s="44"/>
    </row>
    <row r="2621" spans="2:46" ht="18.649999999999999" customHeight="1" thickTop="1" thickBot="1">
      <c r="B2621" s="55">
        <v>7.4999999999999796</v>
      </c>
      <c r="D2621" s="37">
        <v>1</v>
      </c>
      <c r="E2621" s="38">
        <v>0</v>
      </c>
      <c r="F2621" s="39">
        <v>0</v>
      </c>
      <c r="G2621" s="40">
        <f t="shared" ref="G2621" si="8572">-1/($E$8*$B2621)</f>
        <v>-8.5224000000000216E-2</v>
      </c>
      <c r="I2621" s="37">
        <v>1</v>
      </c>
      <c r="J2621" s="41">
        <v>0</v>
      </c>
      <c r="K2621" s="39">
        <v>0</v>
      </c>
      <c r="L2621" s="40">
        <v>0</v>
      </c>
      <c r="N2621" s="37">
        <f t="shared" ref="N2621" si="8573">D2621*I2621+F2621*I2624-E2621*J2621-G2621*J2624</f>
        <v>0.98764714852404067</v>
      </c>
      <c r="O2621" s="41">
        <f t="shared" ref="O2621" si="8574">(D2621*J2621+E2621*I2621+F2621*J2624+G2621*I2624)</f>
        <v>0</v>
      </c>
      <c r="P2621" s="39">
        <f t="shared" ref="P2621" si="8575">D2621*K2621+F2621*K2624-E2621*L2621-G2621*L2624</f>
        <v>0</v>
      </c>
      <c r="Q2621" s="40">
        <f t="shared" ref="Q2621" si="8576">(D2621*L2621+E2621*K2621+F2621*L2624+G2621*K2624)</f>
        <v>-8.5224000000000216E-2</v>
      </c>
      <c r="S2621" s="37">
        <v>1</v>
      </c>
      <c r="T2621" s="38">
        <v>0</v>
      </c>
      <c r="U2621" s="39">
        <v>0</v>
      </c>
      <c r="V2621" s="40">
        <f t="shared" ref="V2621" si="8577">-1/($T$8*$B2621)</f>
        <v>-0.16690400000000044</v>
      </c>
      <c r="X2621" s="37">
        <f t="shared" ref="X2621" si="8578">N2621*S2621+P2621*S2624-O2621*T2621-Q2621*T2624</f>
        <v>0.98764714852404067</v>
      </c>
      <c r="Y2621" s="41">
        <f t="shared" ref="Y2621" si="8579">(N2621*T2621+O2621*S2621+P2621*T2624+Q2621*S2624)</f>
        <v>0</v>
      </c>
      <c r="Z2621" s="39">
        <f t="shared" ref="Z2621" si="8580">N2621*U2621+P2621*U2624-O2621*V2621-Q2621*V2624</f>
        <v>0</v>
      </c>
      <c r="AA2621" s="40">
        <f t="shared" ref="AA2621" si="8581">(N2621*V2621+O2621*U2621+P2621*V2624+Q2621*U2624)</f>
        <v>-0.25006625967725715</v>
      </c>
      <c r="AB2621" s="8"/>
      <c r="AC2621" s="37">
        <v>1</v>
      </c>
      <c r="AD2621" s="38">
        <v>0</v>
      </c>
      <c r="AE2621" s="39">
        <v>0</v>
      </c>
      <c r="AF2621" s="40">
        <v>0</v>
      </c>
      <c r="AH2621" s="37">
        <f>X2621*AC2621+Z2621*AC2624-Y2621*AD2621-AA2621*AD2624</f>
        <v>0.96070834392320859</v>
      </c>
      <c r="AI2621" s="41">
        <f>(X2621*AD2621+Y2621*AC2621+Z2621*AD2624+AA2621*AC2624)</f>
        <v>0</v>
      </c>
      <c r="AJ2621" s="39">
        <f>X2621*AE2621+Z2621*AE2624-Y2621*AF2621-AA2621*AF2624</f>
        <v>0</v>
      </c>
      <c r="AK2621" s="40">
        <f>(X2621*AF2621+Y2621*AE2621+Z2621*AF2624+AA2621*AE2624)</f>
        <v>-0.25006625967725715</v>
      </c>
      <c r="AL2621" s="8"/>
      <c r="AM2621" s="43">
        <f t="shared" ref="AM2621" si="8582">20*LOG((2*$AH$8)/(($AH$8*AH2621+AJ2621+$AH$8*AH2624+AJ2624)^2+($AH$8*AI2621+AK2621+$AH$8*AI2624+AK2624)^2)^0.5)</f>
        <v>-2.475398745781405E-4</v>
      </c>
      <c r="AO2621" s="148">
        <f t="shared" ref="AO2621" si="8583">((AH2621^2+AI2621^2)/(AH2624^2+AI2624^2))^0.5</f>
        <v>3.841815580643094</v>
      </c>
      <c r="AP2621" s="4"/>
      <c r="AQ2621" s="44"/>
      <c r="AR2621" s="44"/>
      <c r="AS2621" s="44"/>
      <c r="AT2621" s="44"/>
    </row>
    <row r="2622" spans="2:46" ht="18.649999999999999" customHeight="1" thickBot="1">
      <c r="D2622" s="45"/>
      <c r="G2622" s="46"/>
      <c r="I2622" s="45"/>
      <c r="L2622" s="46"/>
      <c r="N2622" s="45"/>
      <c r="Q2622" s="46"/>
      <c r="S2622" s="45"/>
      <c r="V2622" s="46"/>
      <c r="X2622" s="45"/>
      <c r="AA2622" s="46"/>
      <c r="AC2622" s="45"/>
      <c r="AF2622" s="46"/>
      <c r="AH2622" s="45"/>
      <c r="AK2622" s="46"/>
      <c r="AO2622" s="149"/>
      <c r="AP2622" s="149"/>
      <c r="AQ2622" s="44"/>
      <c r="AR2622" s="44"/>
      <c r="AS2622" s="44"/>
      <c r="AT2622" s="44"/>
    </row>
    <row r="2623" spans="2:46" ht="18.649999999999999" customHeight="1" thickBot="1">
      <c r="D2623" s="227" t="s">
        <v>70</v>
      </c>
      <c r="E2623" s="228"/>
      <c r="F2623" s="229" t="s">
        <v>71</v>
      </c>
      <c r="G2623" s="230"/>
      <c r="H2623" s="203"/>
      <c r="I2623" s="231" t="s">
        <v>15</v>
      </c>
      <c r="J2623" s="232"/>
      <c r="K2623" s="233" t="s">
        <v>16</v>
      </c>
      <c r="L2623" s="234"/>
      <c r="M2623" s="30"/>
      <c r="N2623" s="231" t="s">
        <v>72</v>
      </c>
      <c r="O2623" s="232"/>
      <c r="P2623" s="233" t="s">
        <v>73</v>
      </c>
      <c r="Q2623" s="234"/>
      <c r="R2623" s="30"/>
      <c r="S2623" s="227" t="s">
        <v>74</v>
      </c>
      <c r="T2623" s="228"/>
      <c r="U2623" s="229" t="s">
        <v>75</v>
      </c>
      <c r="V2623" s="230"/>
      <c r="W2623" s="8"/>
      <c r="X2623" s="231" t="s">
        <v>76</v>
      </c>
      <c r="Y2623" s="232"/>
      <c r="Z2623" s="233" t="s">
        <v>77</v>
      </c>
      <c r="AA2623" s="234"/>
      <c r="AB2623" s="8"/>
      <c r="AC2623" s="231" t="s">
        <v>78</v>
      </c>
      <c r="AD2623" s="232"/>
      <c r="AE2623" s="233" t="s">
        <v>17</v>
      </c>
      <c r="AF2623" s="234"/>
      <c r="AG2623" s="8"/>
      <c r="AH2623" s="231" t="s">
        <v>79</v>
      </c>
      <c r="AI2623" s="232"/>
      <c r="AJ2623" s="233" t="s">
        <v>80</v>
      </c>
      <c r="AK2623" s="234"/>
      <c r="AL2623" s="8"/>
      <c r="AM2623" s="52" t="s">
        <v>84</v>
      </c>
      <c r="AO2623" s="150" t="s">
        <v>85</v>
      </c>
      <c r="AP2623" s="149"/>
      <c r="AQ2623" s="44"/>
      <c r="AR2623" s="44"/>
      <c r="AS2623" s="44"/>
      <c r="AT2623" s="44"/>
    </row>
    <row r="2624" spans="2:46" ht="18.649999999999999" customHeight="1" thickTop="1" thickBot="1">
      <c r="D2624" s="37">
        <v>0</v>
      </c>
      <c r="E2624" s="41">
        <v>0</v>
      </c>
      <c r="F2624" s="39">
        <v>1</v>
      </c>
      <c r="G2624" s="40">
        <v>0</v>
      </c>
      <c r="I2624" s="37">
        <v>0</v>
      </c>
      <c r="J2624" s="41">
        <f t="shared" ref="J2624" si="8584">IF(0=(1-$J$8*$K$8*$B2621^2),10^14,$B2621*$K$8/(1-$J$8*$K$8*$B2621^2))</f>
        <v>-0.1449456898990818</v>
      </c>
      <c r="K2624" s="39">
        <v>1</v>
      </c>
      <c r="L2624" s="40">
        <v>0</v>
      </c>
      <c r="N2624" s="37">
        <f t="shared" ref="N2624" si="8585">D2624*I2621+F2624*I2624-E2624*J2621-G2624*J2624</f>
        <v>0</v>
      </c>
      <c r="O2624" s="41">
        <f t="shared" ref="O2624" si="8586">(D2624*J2621+E2624*I2621+F2624*J2624+G2624*I2624)</f>
        <v>-0.1449456898990818</v>
      </c>
      <c r="P2624" s="39">
        <f t="shared" ref="P2624" si="8587">D2624*K2621+F2624*K2624-E2624*L2621-G2624*L2624</f>
        <v>1</v>
      </c>
      <c r="Q2624" s="40">
        <f t="shared" ref="Q2624" si="8588">(D2624*L2621+E2624*K2621+F2624*L2624+G2624*K2624)</f>
        <v>0</v>
      </c>
      <c r="S2624" s="37">
        <v>0</v>
      </c>
      <c r="T2624" s="41">
        <v>0</v>
      </c>
      <c r="U2624" s="39">
        <v>1</v>
      </c>
      <c r="V2624" s="40">
        <v>0</v>
      </c>
      <c r="X2624" s="37">
        <f t="shared" ref="X2624" si="8589">N2624*S2621+P2624*S2624-O2624*T2621-Q2624*T2624</f>
        <v>0</v>
      </c>
      <c r="Y2624" s="41">
        <f t="shared" ref="Y2624" si="8590">(N2624*T2621+O2624*S2621+P2624*T2624+Q2624*S2624)</f>
        <v>-0.1449456898990818</v>
      </c>
      <c r="Z2624" s="39">
        <f t="shared" ref="Z2624" si="8591">N2624*U2621+P2624*U2624-O2624*V2621-Q2624*V2624</f>
        <v>0.9758079845730836</v>
      </c>
      <c r="AA2624" s="40">
        <f t="shared" ref="AA2624" si="8592">(N2624*V2621+O2624*U2621+P2624*V2624+Q2624*U2624)</f>
        <v>0</v>
      </c>
      <c r="AB2624" s="8"/>
      <c r="AC2624" s="37">
        <v>0</v>
      </c>
      <c r="AD2624" s="40">
        <f>-1/($AD$8*$B2621)</f>
        <v>-0.10772666666666694</v>
      </c>
      <c r="AE2624" s="39">
        <v>1</v>
      </c>
      <c r="AF2624" s="40">
        <v>0</v>
      </c>
      <c r="AH2624" s="37">
        <f>X2624*AC2621+Z2624*AC2624-Y2624*AD2621-AA2624*AD2624</f>
        <v>0</v>
      </c>
      <c r="AI2624" s="41">
        <f>(X2624*AD2621+Y2624*AC2621+Z2624*AD2624+AA2624*AC2624)</f>
        <v>-0.25006623138385847</v>
      </c>
      <c r="AJ2624" s="39">
        <f>X2624*AE2621+Z2624*AE2624-Y2624*AF2621-AA2624*AF2624</f>
        <v>0.9758079845730836</v>
      </c>
      <c r="AK2624" s="40">
        <f>(X2624*AF2621+Y2624*AE2621+Z2624*AF2624+AA2624*AE2624)</f>
        <v>0</v>
      </c>
      <c r="AL2624" s="8"/>
      <c r="AM2624" s="54">
        <f t="shared" ref="AM2624" si="8593">(180/PI())*ATAN(-1*(($AH2612*AI2621+AK2621+$AH$8*AI2624+AK2624)/($AH$8*AH2621+AJ2621+$AH$8*AH2624+AJ2624)))</f>
        <v>14.481010568536981</v>
      </c>
      <c r="AO2624" s="151">
        <f t="shared" ref="AO2624" si="8594">20*LOG(((($AH$8*AH2621+AJ2621-$AH$8*AH2624-AJ2624)^2+($AH$8*AI2621+AK2621-$AH$8*AI2624-AK2624)^2)/(($AH$8*AH2621+AJ2621+$AH$8*AH2624+AJ2624)^2+($AH$8*AI2621+AK2621+$AH$8*AI2624+AK2624)^2))^0.5)</f>
        <v>-42.441515216723758</v>
      </c>
      <c r="AP2624" s="149"/>
      <c r="AQ2624" s="44"/>
      <c r="AR2624" s="44"/>
      <c r="AS2624" s="44"/>
      <c r="AT2624" s="44"/>
    </row>
    <row r="2625" spans="2:46" ht="18.649999999999999" customHeight="1">
      <c r="AO2625" s="48"/>
    </row>
    <row r="2626" spans="2:46" ht="18.649999999999999" customHeight="1" thickBot="1">
      <c r="E2626" s="29" t="s">
        <v>9</v>
      </c>
      <c r="J2626" s="29" t="s">
        <v>10</v>
      </c>
      <c r="O2626" s="29" t="s">
        <v>11</v>
      </c>
      <c r="T2626" s="29" t="s">
        <v>12</v>
      </c>
      <c r="Y2626" s="29" t="s">
        <v>13</v>
      </c>
      <c r="AD2626" s="29" t="s">
        <v>12</v>
      </c>
      <c r="AI2626" s="29" t="s">
        <v>81</v>
      </c>
    </row>
    <row r="2627" spans="2:46" ht="18.649999999999999" customHeight="1" thickBot="1">
      <c r="B2627" s="28"/>
      <c r="D2627" s="227" t="s">
        <v>70</v>
      </c>
      <c r="E2627" s="228"/>
      <c r="F2627" s="229" t="s">
        <v>71</v>
      </c>
      <c r="G2627" s="230"/>
      <c r="H2627" s="203"/>
      <c r="I2627" s="231" t="s">
        <v>15</v>
      </c>
      <c r="J2627" s="232"/>
      <c r="K2627" s="233" t="s">
        <v>16</v>
      </c>
      <c r="L2627" s="234"/>
      <c r="M2627" s="30"/>
      <c r="N2627" s="231" t="s">
        <v>72</v>
      </c>
      <c r="O2627" s="232"/>
      <c r="P2627" s="233" t="s">
        <v>73</v>
      </c>
      <c r="Q2627" s="234"/>
      <c r="R2627" s="30"/>
      <c r="S2627" s="227" t="s">
        <v>74</v>
      </c>
      <c r="T2627" s="228"/>
      <c r="U2627" s="229" t="s">
        <v>75</v>
      </c>
      <c r="V2627" s="230"/>
      <c r="W2627" s="8"/>
      <c r="X2627" s="231" t="s">
        <v>76</v>
      </c>
      <c r="Y2627" s="232"/>
      <c r="Z2627" s="233" t="s">
        <v>77</v>
      </c>
      <c r="AA2627" s="234"/>
      <c r="AB2627" s="8"/>
      <c r="AC2627" s="231" t="s">
        <v>78</v>
      </c>
      <c r="AD2627" s="232"/>
      <c r="AE2627" s="233" t="s">
        <v>17</v>
      </c>
      <c r="AF2627" s="234"/>
      <c r="AG2627" s="8"/>
      <c r="AH2627" s="231" t="s">
        <v>79</v>
      </c>
      <c r="AI2627" s="232"/>
      <c r="AJ2627" s="233" t="s">
        <v>80</v>
      </c>
      <c r="AK2627" s="234"/>
      <c r="AL2627" s="8"/>
      <c r="AM2627" s="35" t="s">
        <v>82</v>
      </c>
      <c r="AO2627" s="147" t="s">
        <v>83</v>
      </c>
      <c r="AP2627" s="4"/>
      <c r="AQ2627" s="44"/>
      <c r="AR2627" s="44"/>
      <c r="AS2627" s="44"/>
      <c r="AT2627" s="44"/>
    </row>
    <row r="2628" spans="2:46" ht="18.649999999999999" customHeight="1" thickTop="1" thickBot="1">
      <c r="B2628" s="55">
        <v>7.51999999999998</v>
      </c>
      <c r="D2628" s="37">
        <v>1</v>
      </c>
      <c r="E2628" s="38">
        <v>0</v>
      </c>
      <c r="F2628" s="39">
        <v>0</v>
      </c>
      <c r="G2628" s="40">
        <f t="shared" ref="G2628" si="8595">-1/($E$8*$B2628)</f>
        <v>-8.4997340425532128E-2</v>
      </c>
      <c r="I2628" s="37">
        <v>1</v>
      </c>
      <c r="J2628" s="41">
        <v>0</v>
      </c>
      <c r="K2628" s="39">
        <v>0</v>
      </c>
      <c r="L2628" s="40">
        <v>0</v>
      </c>
      <c r="N2628" s="37">
        <f t="shared" ref="N2628" si="8596">D2628*I2628+F2628*I2631-E2628*J2628-G2628*J2631</f>
        <v>0.98771301385410926</v>
      </c>
      <c r="O2628" s="41">
        <f t="shared" ref="O2628" si="8597">(D2628*J2628+E2628*I2628+F2628*J2631+G2628*I2631)</f>
        <v>0</v>
      </c>
      <c r="P2628" s="39">
        <f t="shared" ref="P2628" si="8598">D2628*K2628+F2628*K2631-E2628*L2628-G2628*L2631</f>
        <v>0</v>
      </c>
      <c r="Q2628" s="40">
        <f t="shared" ref="Q2628" si="8599">(D2628*L2628+E2628*K2628+F2628*L2631+G2628*K2631)</f>
        <v>-8.4997340425532128E-2</v>
      </c>
      <c r="S2628" s="37">
        <v>1</v>
      </c>
      <c r="T2628" s="38">
        <v>0</v>
      </c>
      <c r="U2628" s="39">
        <v>0</v>
      </c>
      <c r="V2628" s="40">
        <f t="shared" ref="V2628" si="8600">-1/($T$8*$B2628)</f>
        <v>-0.16646010638297914</v>
      </c>
      <c r="X2628" s="37">
        <f t="shared" ref="X2628" si="8601">N2628*S2628+P2628*S2631-O2628*T2628-Q2628*T2631</f>
        <v>0.98771301385410926</v>
      </c>
      <c r="Y2628" s="41">
        <f t="shared" ref="Y2628" si="8602">(N2628*T2628+O2628*S2628+P2628*T2631+Q2628*S2631)</f>
        <v>0</v>
      </c>
      <c r="Z2628" s="39">
        <f t="shared" ref="Z2628" si="8603">N2628*U2628+P2628*U2631-O2628*V2628-Q2628*V2631</f>
        <v>0</v>
      </c>
      <c r="AA2628" s="40">
        <f t="shared" ref="AA2628" si="8604">(N2628*V2628+O2628*U2628+P2628*V2631+Q2628*U2631)</f>
        <v>-0.24941215378754011</v>
      </c>
      <c r="AB2628" s="8"/>
      <c r="AC2628" s="37">
        <v>1</v>
      </c>
      <c r="AD2628" s="38">
        <v>0</v>
      </c>
      <c r="AE2628" s="39">
        <v>0</v>
      </c>
      <c r="AF2628" s="40">
        <v>0</v>
      </c>
      <c r="AH2628" s="37">
        <f>X2628*AC2628+Z2628*AC2631-Y2628*AD2628-AA2628*AD2631</f>
        <v>0.96091613225136407</v>
      </c>
      <c r="AI2628" s="41">
        <f>(X2628*AD2628+Y2628*AC2628+Z2628*AD2631+AA2628*AC2631)</f>
        <v>0</v>
      </c>
      <c r="AJ2628" s="39">
        <f>X2628*AE2628+Z2628*AE2631-Y2628*AF2628-AA2628*AF2631</f>
        <v>0</v>
      </c>
      <c r="AK2628" s="40">
        <f>(X2628*AF2628+Y2628*AE2628+Z2628*AF2631+AA2628*AE2631)</f>
        <v>-0.24941215378754011</v>
      </c>
      <c r="AL2628" s="8"/>
      <c r="AM2628" s="43">
        <f t="shared" ref="AM2628" si="8605">20*LOG((2*$AH$8)/(($AH$8*AH2628+AJ2628+$AH$8*AH2631+AJ2631)^2+($AH$8*AI2628+AK2628+$AH$8*AI2631+AK2631)^2)^0.5)</f>
        <v>-2.449631417717017E-4</v>
      </c>
      <c r="AO2628" s="148">
        <f t="shared" ref="AO2628" si="8606">((AH2628^2+AI2628^2)/(AH2631^2+AI2631^2))^0.5</f>
        <v>3.8527241988655714</v>
      </c>
      <c r="AP2628" s="4"/>
      <c r="AQ2628" s="44"/>
      <c r="AR2628" s="44"/>
      <c r="AS2628" s="44"/>
      <c r="AT2628" s="44"/>
    </row>
    <row r="2629" spans="2:46" ht="18.649999999999999" customHeight="1" thickBot="1">
      <c r="D2629" s="45"/>
      <c r="G2629" s="46"/>
      <c r="I2629" s="45"/>
      <c r="L2629" s="46"/>
      <c r="N2629" s="45"/>
      <c r="Q2629" s="46"/>
      <c r="S2629" s="45"/>
      <c r="V2629" s="46"/>
      <c r="X2629" s="45"/>
      <c r="AA2629" s="46"/>
      <c r="AC2629" s="45"/>
      <c r="AF2629" s="46"/>
      <c r="AH2629" s="45"/>
      <c r="AK2629" s="46"/>
      <c r="AO2629" s="149"/>
      <c r="AP2629" s="149"/>
      <c r="AQ2629" s="44"/>
      <c r="AR2629" s="44"/>
      <c r="AS2629" s="44"/>
      <c r="AT2629" s="44"/>
    </row>
    <row r="2630" spans="2:46" ht="18.649999999999999" customHeight="1" thickBot="1">
      <c r="D2630" s="227" t="s">
        <v>70</v>
      </c>
      <c r="E2630" s="228"/>
      <c r="F2630" s="229" t="s">
        <v>71</v>
      </c>
      <c r="G2630" s="230"/>
      <c r="H2630" s="203"/>
      <c r="I2630" s="231" t="s">
        <v>15</v>
      </c>
      <c r="J2630" s="232"/>
      <c r="K2630" s="233" t="s">
        <v>16</v>
      </c>
      <c r="L2630" s="234"/>
      <c r="M2630" s="30"/>
      <c r="N2630" s="231" t="s">
        <v>72</v>
      </c>
      <c r="O2630" s="232"/>
      <c r="P2630" s="233" t="s">
        <v>73</v>
      </c>
      <c r="Q2630" s="234"/>
      <c r="R2630" s="30"/>
      <c r="S2630" s="227" t="s">
        <v>74</v>
      </c>
      <c r="T2630" s="228"/>
      <c r="U2630" s="229" t="s">
        <v>75</v>
      </c>
      <c r="V2630" s="230"/>
      <c r="W2630" s="8"/>
      <c r="X2630" s="231" t="s">
        <v>76</v>
      </c>
      <c r="Y2630" s="232"/>
      <c r="Z2630" s="233" t="s">
        <v>77</v>
      </c>
      <c r="AA2630" s="234"/>
      <c r="AB2630" s="8"/>
      <c r="AC2630" s="231" t="s">
        <v>78</v>
      </c>
      <c r="AD2630" s="232"/>
      <c r="AE2630" s="233" t="s">
        <v>17</v>
      </c>
      <c r="AF2630" s="234"/>
      <c r="AG2630" s="8"/>
      <c r="AH2630" s="231" t="s">
        <v>79</v>
      </c>
      <c r="AI2630" s="232"/>
      <c r="AJ2630" s="233" t="s">
        <v>80</v>
      </c>
      <c r="AK2630" s="234"/>
      <c r="AL2630" s="8"/>
      <c r="AM2630" s="52" t="s">
        <v>84</v>
      </c>
      <c r="AO2630" s="150" t="s">
        <v>85</v>
      </c>
      <c r="AP2630" s="149"/>
      <c r="AQ2630" s="44"/>
      <c r="AR2630" s="44"/>
      <c r="AS2630" s="44"/>
      <c r="AT2630" s="44"/>
    </row>
    <row r="2631" spans="2:46" ht="18.649999999999999" customHeight="1" thickTop="1" thickBot="1">
      <c r="D2631" s="37">
        <v>0</v>
      </c>
      <c r="E2631" s="41">
        <v>0</v>
      </c>
      <c r="F2631" s="39">
        <v>1</v>
      </c>
      <c r="G2631" s="40">
        <v>0</v>
      </c>
      <c r="I2631" s="37">
        <v>0</v>
      </c>
      <c r="J2631" s="41">
        <f t="shared" ref="J2631" si="8607">IF(0=(1-$J$8*$K$8*$B2628^2),10^14,$B2628*$K$8/(1-$J$8*$K$8*$B2628^2))</f>
        <v>-0.14455730125645042</v>
      </c>
      <c r="K2631" s="39">
        <v>1</v>
      </c>
      <c r="L2631" s="40">
        <v>0</v>
      </c>
      <c r="N2631" s="37">
        <f t="shared" ref="N2631" si="8608">D2631*I2628+F2631*I2631-E2631*J2628-G2631*J2631</f>
        <v>0</v>
      </c>
      <c r="O2631" s="41">
        <f t="shared" ref="O2631" si="8609">(D2631*J2628+E2631*I2628+F2631*J2631+G2631*I2631)</f>
        <v>-0.14455730125645042</v>
      </c>
      <c r="P2631" s="39">
        <f t="shared" ref="P2631" si="8610">D2631*K2628+F2631*K2631-E2631*L2628-G2631*L2631</f>
        <v>1</v>
      </c>
      <c r="Q2631" s="40">
        <f t="shared" ref="Q2631" si="8611">(D2631*L2628+E2631*K2628+F2631*L2631+G2631*K2631)</f>
        <v>0</v>
      </c>
      <c r="S2631" s="37">
        <v>0</v>
      </c>
      <c r="T2631" s="41">
        <v>0</v>
      </c>
      <c r="U2631" s="39">
        <v>1</v>
      </c>
      <c r="V2631" s="40">
        <v>0</v>
      </c>
      <c r="X2631" s="37">
        <f t="shared" ref="X2631" si="8612">N2631*S2628+P2631*S2631-O2631*T2628-Q2631*T2631</f>
        <v>0</v>
      </c>
      <c r="Y2631" s="41">
        <f t="shared" ref="Y2631" si="8613">(N2631*T2628+O2631*S2628+P2631*T2631+Q2631*S2631)</f>
        <v>-0.14455730125645042</v>
      </c>
      <c r="Z2631" s="39">
        <f t="shared" ref="Z2631" si="8614">N2631*U2628+P2631*U2631-O2631*V2628-Q2631*V2631</f>
        <v>0.97593697625441489</v>
      </c>
      <c r="AA2631" s="40">
        <f t="shared" ref="AA2631" si="8615">(N2631*V2628+O2631*U2628+P2631*V2631+Q2631*U2631)</f>
        <v>0</v>
      </c>
      <c r="AB2631" s="8"/>
      <c r="AC2631" s="37">
        <v>0</v>
      </c>
      <c r="AD2631" s="40">
        <f>-1/($AD$8*$B2628)</f>
        <v>-0.10744015957446837</v>
      </c>
      <c r="AE2631" s="39">
        <v>1</v>
      </c>
      <c r="AF2631" s="40">
        <v>0</v>
      </c>
      <c r="AH2631" s="37">
        <f>X2631*AC2628+Z2631*AC2631-Y2631*AD2628-AA2631*AD2631</f>
        <v>0</v>
      </c>
      <c r="AI2631" s="41">
        <f>(X2631*AD2628+Y2631*AC2628+Z2631*AD2631+AA2631*AC2631)</f>
        <v>-0.24941212571984889</v>
      </c>
      <c r="AJ2631" s="39">
        <f>X2631*AE2628+Z2631*AE2631-Y2631*AF2628-AA2631*AF2631</f>
        <v>0.97593697625441489</v>
      </c>
      <c r="AK2631" s="40">
        <f>(X2631*AF2628+Y2631*AE2628+Z2631*AF2631+AA2631*AE2631)</f>
        <v>0</v>
      </c>
      <c r="AL2631" s="8"/>
      <c r="AM2631" s="54">
        <f t="shared" ref="AM2631" si="8616">(180/PI())*ATAN(-1*(($AH2619*AI2628+AK2628+$AH$8*AI2631+AK2631)/($AH$8*AH2628+AJ2628+$AH$8*AH2631+AJ2631)))</f>
        <v>14.442312215918031</v>
      </c>
      <c r="AO2631" s="151">
        <f t="shared" ref="AO2631" si="8617">20*LOG(((($AH$8*AH2628+AJ2628-$AH$8*AH2631-AJ2631)^2+($AH$8*AI2628+AK2628-$AH$8*AI2631-AK2631)^2)/(($AH$8*AH2628+AJ2628+$AH$8*AH2631+AJ2631)^2+($AH$8*AI2628+AK2628+$AH$8*AI2631+AK2631)^2))^0.5)</f>
        <v>-42.486958159701558</v>
      </c>
      <c r="AP2631" s="149"/>
      <c r="AQ2631" s="44"/>
      <c r="AR2631" s="44"/>
      <c r="AS2631" s="44"/>
      <c r="AT2631" s="44"/>
    </row>
    <row r="2632" spans="2:46" ht="18.649999999999999" customHeight="1">
      <c r="AO2632" s="48"/>
    </row>
    <row r="2633" spans="2:46" ht="18.649999999999999" customHeight="1" thickBot="1">
      <c r="E2633" s="29" t="s">
        <v>9</v>
      </c>
      <c r="J2633" s="29" t="s">
        <v>10</v>
      </c>
      <c r="O2633" s="29" t="s">
        <v>11</v>
      </c>
      <c r="T2633" s="29" t="s">
        <v>12</v>
      </c>
      <c r="Y2633" s="29" t="s">
        <v>13</v>
      </c>
      <c r="AD2633" s="29" t="s">
        <v>12</v>
      </c>
      <c r="AI2633" s="29" t="s">
        <v>81</v>
      </c>
    </row>
    <row r="2634" spans="2:46" ht="18.649999999999999" customHeight="1" thickBot="1">
      <c r="B2634" s="28"/>
      <c r="D2634" s="227" t="s">
        <v>70</v>
      </c>
      <c r="E2634" s="228"/>
      <c r="F2634" s="229" t="s">
        <v>71</v>
      </c>
      <c r="G2634" s="230"/>
      <c r="H2634" s="203"/>
      <c r="I2634" s="231" t="s">
        <v>15</v>
      </c>
      <c r="J2634" s="232"/>
      <c r="K2634" s="233" t="s">
        <v>16</v>
      </c>
      <c r="L2634" s="234"/>
      <c r="M2634" s="30"/>
      <c r="N2634" s="231" t="s">
        <v>72</v>
      </c>
      <c r="O2634" s="232"/>
      <c r="P2634" s="233" t="s">
        <v>73</v>
      </c>
      <c r="Q2634" s="234"/>
      <c r="R2634" s="30"/>
      <c r="S2634" s="227" t="s">
        <v>74</v>
      </c>
      <c r="T2634" s="228"/>
      <c r="U2634" s="229" t="s">
        <v>75</v>
      </c>
      <c r="V2634" s="230"/>
      <c r="W2634" s="8"/>
      <c r="X2634" s="231" t="s">
        <v>76</v>
      </c>
      <c r="Y2634" s="232"/>
      <c r="Z2634" s="233" t="s">
        <v>77</v>
      </c>
      <c r="AA2634" s="234"/>
      <c r="AB2634" s="8"/>
      <c r="AC2634" s="231" t="s">
        <v>78</v>
      </c>
      <c r="AD2634" s="232"/>
      <c r="AE2634" s="233" t="s">
        <v>17</v>
      </c>
      <c r="AF2634" s="234"/>
      <c r="AG2634" s="8"/>
      <c r="AH2634" s="231" t="s">
        <v>79</v>
      </c>
      <c r="AI2634" s="232"/>
      <c r="AJ2634" s="233" t="s">
        <v>80</v>
      </c>
      <c r="AK2634" s="234"/>
      <c r="AL2634" s="8"/>
      <c r="AM2634" s="35" t="s">
        <v>82</v>
      </c>
      <c r="AO2634" s="147" t="s">
        <v>83</v>
      </c>
      <c r="AP2634" s="4"/>
      <c r="AQ2634" s="44"/>
      <c r="AR2634" s="44"/>
      <c r="AS2634" s="44"/>
      <c r="AT2634" s="44"/>
    </row>
    <row r="2635" spans="2:46" ht="18.649999999999999" customHeight="1" thickTop="1" thickBot="1">
      <c r="B2635" s="55">
        <v>7.5399999999999796</v>
      </c>
      <c r="D2635" s="37">
        <v>1</v>
      </c>
      <c r="E2635" s="38">
        <v>0</v>
      </c>
      <c r="F2635" s="39">
        <v>0</v>
      </c>
      <c r="G2635" s="40">
        <f t="shared" ref="G2635" si="8618">-1/($E$8*$B2635)</f>
        <v>-8.4771883289124883E-2</v>
      </c>
      <c r="I2635" s="37">
        <v>1</v>
      </c>
      <c r="J2635" s="41">
        <v>0</v>
      </c>
      <c r="K2635" s="39">
        <v>0</v>
      </c>
      <c r="L2635" s="40">
        <v>0</v>
      </c>
      <c r="N2635" s="37">
        <f t="shared" ref="N2635" si="8619">D2635*I2635+F2635*I2638-E2635*J2635-G2635*J2638</f>
        <v>0.98777835314585605</v>
      </c>
      <c r="O2635" s="41">
        <f t="shared" ref="O2635" si="8620">(D2635*J2635+E2635*I2635+F2635*J2638+G2635*I2638)</f>
        <v>0</v>
      </c>
      <c r="P2635" s="39">
        <f t="shared" ref="P2635" si="8621">D2635*K2635+F2635*K2638-E2635*L2635-G2635*L2638</f>
        <v>0</v>
      </c>
      <c r="Q2635" s="40">
        <f t="shared" ref="Q2635" si="8622">(D2635*L2635+E2635*K2635+F2635*L2638+G2635*K2638)</f>
        <v>-8.4771883289124883E-2</v>
      </c>
      <c r="S2635" s="37">
        <v>1</v>
      </c>
      <c r="T2635" s="38">
        <v>0</v>
      </c>
      <c r="U2635" s="39">
        <v>0</v>
      </c>
      <c r="V2635" s="40">
        <f t="shared" ref="V2635" si="8623">-1/($T$8*$B2635)</f>
        <v>-0.16601856763925771</v>
      </c>
      <c r="X2635" s="37">
        <f t="shared" ref="X2635" si="8624">N2635*S2635+P2635*S2638-O2635*T2635-Q2635*T2638</f>
        <v>0.98777835314585605</v>
      </c>
      <c r="Y2635" s="41">
        <f t="shared" ref="Y2635" si="8625">(N2635*T2635+O2635*S2635+P2635*T2638+Q2635*S2638)</f>
        <v>0</v>
      </c>
      <c r="Z2635" s="39">
        <f t="shared" ref="Z2635" si="8626">N2635*U2635+P2635*U2638-O2635*V2635-Q2635*V2638</f>
        <v>0</v>
      </c>
      <c r="AA2635" s="40">
        <f t="shared" ref="AA2635" si="8627">(N2635*V2635+O2635*U2635+P2635*V2638+Q2635*U2638)</f>
        <v>-0.24876143062346479</v>
      </c>
      <c r="AB2635" s="8"/>
      <c r="AC2635" s="37">
        <v>1</v>
      </c>
      <c r="AD2635" s="38">
        <v>0</v>
      </c>
      <c r="AE2635" s="39">
        <v>0</v>
      </c>
      <c r="AF2635" s="40">
        <v>0</v>
      </c>
      <c r="AH2635" s="37">
        <f>X2635*AC2635+Z2635*AC2638-Y2635*AD2635-AA2635*AD2638</f>
        <v>0.96112227915749682</v>
      </c>
      <c r="AI2635" s="41">
        <f>(X2635*AD2635+Y2635*AC2635+Z2635*AD2638+AA2635*AC2638)</f>
        <v>0</v>
      </c>
      <c r="AJ2635" s="39">
        <f>X2635*AE2635+Z2635*AE2638-Y2635*AF2635-AA2635*AF2638</f>
        <v>0</v>
      </c>
      <c r="AK2635" s="40">
        <f>(X2635*AF2635+Y2635*AE2635+Z2635*AF2638+AA2635*AE2638)</f>
        <v>-0.24876143062346479</v>
      </c>
      <c r="AL2635" s="8"/>
      <c r="AM2635" s="43">
        <f t="shared" ref="AM2635" si="8628">20*LOG((2*$AH$8)/(($AH$8*AH2635+AJ2635+$AH$8*AH2638+AJ2638)^2+($AH$8*AI2635+AK2635+$AH$8*AI2638+AK2638)^2)^0.5)</f>
        <v>-2.4241972026865349E-4</v>
      </c>
      <c r="AO2635" s="148">
        <f t="shared" ref="AO2635" si="8629">((AH2635^2+AI2635^2)/(AH2638^2+AI2638^2))^0.5</f>
        <v>3.8636310473414981</v>
      </c>
      <c r="AP2635" s="4"/>
      <c r="AQ2635" s="44"/>
      <c r="AR2635" s="44"/>
      <c r="AS2635" s="44"/>
      <c r="AT2635" s="44"/>
    </row>
    <row r="2636" spans="2:46" ht="18.649999999999999" customHeight="1" thickBot="1">
      <c r="D2636" s="45"/>
      <c r="G2636" s="46"/>
      <c r="I2636" s="45"/>
      <c r="L2636" s="46"/>
      <c r="N2636" s="45"/>
      <c r="Q2636" s="46"/>
      <c r="S2636" s="45"/>
      <c r="V2636" s="46"/>
      <c r="X2636" s="45"/>
      <c r="AA2636" s="46"/>
      <c r="AC2636" s="45"/>
      <c r="AF2636" s="46"/>
      <c r="AH2636" s="45"/>
      <c r="AK2636" s="46"/>
      <c r="AO2636" s="149"/>
      <c r="AP2636" s="149"/>
      <c r="AQ2636" s="44"/>
      <c r="AR2636" s="44"/>
      <c r="AS2636" s="44"/>
      <c r="AT2636" s="44"/>
    </row>
    <row r="2637" spans="2:46" ht="18.649999999999999" customHeight="1" thickBot="1">
      <c r="D2637" s="227" t="s">
        <v>70</v>
      </c>
      <c r="E2637" s="228"/>
      <c r="F2637" s="229" t="s">
        <v>71</v>
      </c>
      <c r="G2637" s="230"/>
      <c r="H2637" s="203"/>
      <c r="I2637" s="231" t="s">
        <v>15</v>
      </c>
      <c r="J2637" s="232"/>
      <c r="K2637" s="233" t="s">
        <v>16</v>
      </c>
      <c r="L2637" s="234"/>
      <c r="M2637" s="30"/>
      <c r="N2637" s="231" t="s">
        <v>72</v>
      </c>
      <c r="O2637" s="232"/>
      <c r="P2637" s="233" t="s">
        <v>73</v>
      </c>
      <c r="Q2637" s="234"/>
      <c r="R2637" s="30"/>
      <c r="S2637" s="227" t="s">
        <v>74</v>
      </c>
      <c r="T2637" s="228"/>
      <c r="U2637" s="229" t="s">
        <v>75</v>
      </c>
      <c r="V2637" s="230"/>
      <c r="W2637" s="8"/>
      <c r="X2637" s="231" t="s">
        <v>76</v>
      </c>
      <c r="Y2637" s="232"/>
      <c r="Z2637" s="233" t="s">
        <v>77</v>
      </c>
      <c r="AA2637" s="234"/>
      <c r="AB2637" s="8"/>
      <c r="AC2637" s="231" t="s">
        <v>78</v>
      </c>
      <c r="AD2637" s="232"/>
      <c r="AE2637" s="233" t="s">
        <v>17</v>
      </c>
      <c r="AF2637" s="234"/>
      <c r="AG2637" s="8"/>
      <c r="AH2637" s="231" t="s">
        <v>79</v>
      </c>
      <c r="AI2637" s="232"/>
      <c r="AJ2637" s="233" t="s">
        <v>80</v>
      </c>
      <c r="AK2637" s="234"/>
      <c r="AL2637" s="8"/>
      <c r="AM2637" s="52" t="s">
        <v>84</v>
      </c>
      <c r="AO2637" s="150" t="s">
        <v>85</v>
      </c>
      <c r="AP2637" s="149"/>
      <c r="AQ2637" s="44"/>
      <c r="AR2637" s="44"/>
      <c r="AS2637" s="44"/>
      <c r="AT2637" s="44"/>
    </row>
    <row r="2638" spans="2:46" ht="18.649999999999999" customHeight="1" thickTop="1" thickBot="1">
      <c r="D2638" s="37">
        <v>0</v>
      </c>
      <c r="E2638" s="41">
        <v>0</v>
      </c>
      <c r="F2638" s="39">
        <v>1</v>
      </c>
      <c r="G2638" s="40">
        <v>0</v>
      </c>
      <c r="I2638" s="37">
        <v>0</v>
      </c>
      <c r="J2638" s="41">
        <f t="shared" ref="J2638" si="8630">IF(0=(1-$J$8*$K$8*$B2635^2),10^14,$B2635*$K$8/(1-$J$8*$K$8*$B2635^2))</f>
        <v>-0.14417099608912282</v>
      </c>
      <c r="K2638" s="39">
        <v>1</v>
      </c>
      <c r="L2638" s="40">
        <v>0</v>
      </c>
      <c r="N2638" s="37">
        <f t="shared" ref="N2638" si="8631">D2638*I2635+F2638*I2638-E2638*J2635-G2638*J2638</f>
        <v>0</v>
      </c>
      <c r="O2638" s="41">
        <f t="shared" ref="O2638" si="8632">(D2638*J2635+E2638*I2635+F2638*J2638+G2638*I2638)</f>
        <v>-0.14417099608912282</v>
      </c>
      <c r="P2638" s="39">
        <f t="shared" ref="P2638" si="8633">D2638*K2635+F2638*K2638-E2638*L2635-G2638*L2638</f>
        <v>1</v>
      </c>
      <c r="Q2638" s="40">
        <f t="shared" ref="Q2638" si="8634">(D2638*L2635+E2638*K2635+F2638*L2638+G2638*K2638)</f>
        <v>0</v>
      </c>
      <c r="S2638" s="37">
        <v>0</v>
      </c>
      <c r="T2638" s="41">
        <v>0</v>
      </c>
      <c r="U2638" s="39">
        <v>1</v>
      </c>
      <c r="V2638" s="40">
        <v>0</v>
      </c>
      <c r="X2638" s="37">
        <f t="shared" ref="X2638" si="8635">N2638*S2635+P2638*S2638-O2638*T2635-Q2638*T2638</f>
        <v>0</v>
      </c>
      <c r="Y2638" s="41">
        <f t="shared" ref="Y2638" si="8636">(N2638*T2635+O2638*S2635+P2638*T2638+Q2638*S2638)</f>
        <v>-0.14417099608912282</v>
      </c>
      <c r="Z2638" s="39">
        <f t="shared" ref="Z2638" si="8637">N2638*U2635+P2638*U2638-O2638*V2635-Q2638*V2638</f>
        <v>0.97606493773415881</v>
      </c>
      <c r="AA2638" s="40">
        <f t="shared" ref="AA2638" si="8638">(N2638*V2635+O2638*U2635+P2638*V2638+Q2638*U2638)</f>
        <v>0</v>
      </c>
      <c r="AB2638" s="8"/>
      <c r="AC2638" s="37">
        <v>0</v>
      </c>
      <c r="AD2638" s="40">
        <f>-1/($AD$8*$B2635)</f>
        <v>-0.10715517241379338</v>
      </c>
      <c r="AE2638" s="39">
        <v>1</v>
      </c>
      <c r="AF2638" s="40">
        <v>0</v>
      </c>
      <c r="AH2638" s="37">
        <f>X2638*AC2635+Z2638*AC2638-Y2638*AD2635-AA2638*AD2638</f>
        <v>0</v>
      </c>
      <c r="AI2638" s="41">
        <f>(X2638*AD2635+Y2638*AC2635+Z2638*AD2638+AA2638*AC2638)</f>
        <v>-0.24876140277908509</v>
      </c>
      <c r="AJ2638" s="39">
        <f>X2638*AE2635+Z2638*AE2638-Y2638*AF2635-AA2638*AF2638</f>
        <v>0.97606493773415881</v>
      </c>
      <c r="AK2638" s="40">
        <f>(X2638*AF2635+Y2638*AE2635+Z2638*AF2638+AA2638*AE2638)</f>
        <v>0</v>
      </c>
      <c r="AL2638" s="8"/>
      <c r="AM2638" s="54">
        <f t="shared" ref="AM2638" si="8639">(180/PI())*ATAN(-1*(($AH2626*AI2635+AK2635+$AH$8*AI2638+AK2638)/($AH$8*AH2635+AJ2635+$AH$8*AH2638+AJ2638)))</f>
        <v>14.403820614433403</v>
      </c>
      <c r="AO2638" s="151">
        <f t="shared" ref="AO2638" si="8640">20*LOG(((($AH$8*AH2635+AJ2635-$AH$8*AH2638-AJ2638)^2+($AH$8*AI2635+AK2635-$AH$8*AI2638-AK2638)^2)/(($AH$8*AH2635+AJ2635+$AH$8*AH2638+AJ2638)^2+($AH$8*AI2635+AK2635+$AH$8*AI2638+AK2638)^2))^0.5)</f>
        <v>-42.532284864715734</v>
      </c>
      <c r="AP2638" s="149"/>
      <c r="AQ2638" s="44"/>
      <c r="AR2638" s="44"/>
      <c r="AS2638" s="44"/>
      <c r="AT2638" s="44"/>
    </row>
    <row r="2639" spans="2:46" ht="18.649999999999999" customHeight="1">
      <c r="AO2639" s="48"/>
    </row>
    <row r="2640" spans="2:46" ht="18.649999999999999" customHeight="1" thickBot="1">
      <c r="E2640" s="29" t="s">
        <v>9</v>
      </c>
      <c r="J2640" s="29" t="s">
        <v>10</v>
      </c>
      <c r="O2640" s="29" t="s">
        <v>11</v>
      </c>
      <c r="T2640" s="29" t="s">
        <v>12</v>
      </c>
      <c r="Y2640" s="29" t="s">
        <v>13</v>
      </c>
      <c r="AD2640" s="29" t="s">
        <v>12</v>
      </c>
      <c r="AI2640" s="29" t="s">
        <v>81</v>
      </c>
    </row>
    <row r="2641" spans="2:46" ht="18.649999999999999" customHeight="1" thickBot="1">
      <c r="B2641" s="28"/>
      <c r="D2641" s="227" t="s">
        <v>70</v>
      </c>
      <c r="E2641" s="228"/>
      <c r="F2641" s="229" t="s">
        <v>71</v>
      </c>
      <c r="G2641" s="230"/>
      <c r="H2641" s="203"/>
      <c r="I2641" s="231" t="s">
        <v>15</v>
      </c>
      <c r="J2641" s="232"/>
      <c r="K2641" s="233" t="s">
        <v>16</v>
      </c>
      <c r="L2641" s="234"/>
      <c r="M2641" s="30"/>
      <c r="N2641" s="231" t="s">
        <v>72</v>
      </c>
      <c r="O2641" s="232"/>
      <c r="P2641" s="233" t="s">
        <v>73</v>
      </c>
      <c r="Q2641" s="234"/>
      <c r="R2641" s="30"/>
      <c r="S2641" s="227" t="s">
        <v>74</v>
      </c>
      <c r="T2641" s="228"/>
      <c r="U2641" s="229" t="s">
        <v>75</v>
      </c>
      <c r="V2641" s="230"/>
      <c r="W2641" s="8"/>
      <c r="X2641" s="231" t="s">
        <v>76</v>
      </c>
      <c r="Y2641" s="232"/>
      <c r="Z2641" s="233" t="s">
        <v>77</v>
      </c>
      <c r="AA2641" s="234"/>
      <c r="AB2641" s="8"/>
      <c r="AC2641" s="231" t="s">
        <v>78</v>
      </c>
      <c r="AD2641" s="232"/>
      <c r="AE2641" s="233" t="s">
        <v>17</v>
      </c>
      <c r="AF2641" s="234"/>
      <c r="AG2641" s="8"/>
      <c r="AH2641" s="231" t="s">
        <v>79</v>
      </c>
      <c r="AI2641" s="232"/>
      <c r="AJ2641" s="233" t="s">
        <v>80</v>
      </c>
      <c r="AK2641" s="234"/>
      <c r="AL2641" s="8"/>
      <c r="AM2641" s="35" t="s">
        <v>82</v>
      </c>
      <c r="AO2641" s="147" t="s">
        <v>83</v>
      </c>
      <c r="AP2641" s="4"/>
      <c r="AQ2641" s="44"/>
      <c r="AR2641" s="44"/>
      <c r="AS2641" s="44"/>
      <c r="AT2641" s="44"/>
    </row>
    <row r="2642" spans="2:46" ht="18.649999999999999" customHeight="1" thickTop="1" thickBot="1">
      <c r="B2642" s="55">
        <v>7.5599999999999801</v>
      </c>
      <c r="D2642" s="37">
        <v>1</v>
      </c>
      <c r="E2642" s="38">
        <v>0</v>
      </c>
      <c r="F2642" s="39">
        <v>0</v>
      </c>
      <c r="G2642" s="40">
        <f t="shared" ref="G2642" si="8641">-1/($E$8*$B2642)</f>
        <v>-8.454761904761926E-2</v>
      </c>
      <c r="I2642" s="37">
        <v>1</v>
      </c>
      <c r="J2642" s="41">
        <v>0</v>
      </c>
      <c r="K2642" s="39">
        <v>0</v>
      </c>
      <c r="L2642" s="40">
        <v>0</v>
      </c>
      <c r="N2642" s="37">
        <f t="shared" ref="N2642" si="8642">D2642*I2642+F2642*I2645-E2642*J2642-G2642*J2645</f>
        <v>0.98784317199290206</v>
      </c>
      <c r="O2642" s="41">
        <f t="shared" ref="O2642" si="8643">(D2642*J2642+E2642*I2642+F2642*J2645+G2642*I2645)</f>
        <v>0</v>
      </c>
      <c r="P2642" s="39">
        <f t="shared" ref="P2642" si="8644">D2642*K2642+F2642*K2645-E2642*L2642-G2642*L2645</f>
        <v>0</v>
      </c>
      <c r="Q2642" s="40">
        <f t="shared" ref="Q2642" si="8645">(D2642*L2642+E2642*K2642+F2642*L2645+G2642*K2645)</f>
        <v>-8.454761904761926E-2</v>
      </c>
      <c r="S2642" s="37">
        <v>1</v>
      </c>
      <c r="T2642" s="38">
        <v>0</v>
      </c>
      <c r="U2642" s="39">
        <v>0</v>
      </c>
      <c r="V2642" s="40">
        <f t="shared" ref="V2642" si="8646">-1/($T$8*$B2642)</f>
        <v>-0.16557936507936549</v>
      </c>
      <c r="X2642" s="37">
        <f t="shared" ref="X2642" si="8647">N2642*S2642+P2642*S2645-O2642*T2642-Q2642*T2645</f>
        <v>0.98784317199290206</v>
      </c>
      <c r="Y2642" s="41">
        <f t="shared" ref="Y2642" si="8648">(N2642*T2642+O2642*S2642+P2642*T2645+Q2642*S2645)</f>
        <v>0</v>
      </c>
      <c r="Z2642" s="39">
        <f t="shared" ref="Z2642" si="8649">N2642*U2642+P2642*U2645-O2642*V2642-Q2642*V2645</f>
        <v>0</v>
      </c>
      <c r="AA2642" s="40">
        <f t="shared" ref="AA2642" si="8650">(N2642*V2642+O2642*U2642+P2642*V2645+Q2642*U2645)</f>
        <v>-0.24811406426419041</v>
      </c>
      <c r="AB2642" s="8"/>
      <c r="AC2642" s="37">
        <v>1</v>
      </c>
      <c r="AD2642" s="38">
        <v>0</v>
      </c>
      <c r="AE2642" s="39">
        <v>0</v>
      </c>
      <c r="AF2642" s="40">
        <v>0</v>
      </c>
      <c r="AH2642" s="37">
        <f>X2642*AC2642+Z2642*AC2645-Y2642*AD2642-AA2642*AD2645</f>
        <v>0.96132680185768338</v>
      </c>
      <c r="AI2642" s="41">
        <f>(X2642*AD2642+Y2642*AC2642+Z2642*AD2645+AA2642*AC2645)</f>
        <v>0</v>
      </c>
      <c r="AJ2642" s="39">
        <f>X2642*AE2642+Z2642*AE2645-Y2642*AF2642-AA2642*AF2645</f>
        <v>0</v>
      </c>
      <c r="AK2642" s="40">
        <f>(X2642*AF2642+Y2642*AE2642+Z2642*AF2645+AA2642*AE2645)</f>
        <v>-0.24811406426419041</v>
      </c>
      <c r="AL2642" s="8"/>
      <c r="AM2642" s="43">
        <f t="shared" ref="AM2642" si="8651">20*LOG((2*$AH$8)/(($AH$8*AH2642+AJ2642+$AH$8*AH2645+AJ2645)^2+($AH$8*AI2642+AK2642+$AH$8*AI2645+AK2645)^2)^0.5)</f>
        <v>-2.3990909673140312E-4</v>
      </c>
      <c r="AO2642" s="148">
        <f t="shared" ref="AO2642" si="8652">((AH2642^2+AI2642^2)/(AH2645^2+AI2645^2))^0.5</f>
        <v>3.8745361402087011</v>
      </c>
      <c r="AP2642" s="4"/>
      <c r="AQ2642" s="44"/>
      <c r="AR2642" s="44"/>
      <c r="AS2642" s="44"/>
      <c r="AT2642" s="44"/>
    </row>
    <row r="2643" spans="2:46" ht="18.649999999999999" customHeight="1" thickBot="1">
      <c r="D2643" s="45"/>
      <c r="G2643" s="46"/>
      <c r="I2643" s="45"/>
      <c r="L2643" s="46"/>
      <c r="N2643" s="45"/>
      <c r="Q2643" s="46"/>
      <c r="S2643" s="45"/>
      <c r="V2643" s="46"/>
      <c r="X2643" s="45"/>
      <c r="AA2643" s="46"/>
      <c r="AC2643" s="45"/>
      <c r="AF2643" s="46"/>
      <c r="AH2643" s="45"/>
      <c r="AK2643" s="46"/>
      <c r="AO2643" s="149"/>
      <c r="AP2643" s="149"/>
      <c r="AQ2643" s="44"/>
      <c r="AR2643" s="44"/>
      <c r="AS2643" s="44"/>
      <c r="AT2643" s="44"/>
    </row>
    <row r="2644" spans="2:46" ht="18.649999999999999" customHeight="1" thickBot="1">
      <c r="D2644" s="227" t="s">
        <v>70</v>
      </c>
      <c r="E2644" s="228"/>
      <c r="F2644" s="229" t="s">
        <v>71</v>
      </c>
      <c r="G2644" s="230"/>
      <c r="H2644" s="203"/>
      <c r="I2644" s="231" t="s">
        <v>15</v>
      </c>
      <c r="J2644" s="232"/>
      <c r="K2644" s="233" t="s">
        <v>16</v>
      </c>
      <c r="L2644" s="234"/>
      <c r="M2644" s="30"/>
      <c r="N2644" s="231" t="s">
        <v>72</v>
      </c>
      <c r="O2644" s="232"/>
      <c r="P2644" s="233" t="s">
        <v>73</v>
      </c>
      <c r="Q2644" s="234"/>
      <c r="R2644" s="30"/>
      <c r="S2644" s="227" t="s">
        <v>74</v>
      </c>
      <c r="T2644" s="228"/>
      <c r="U2644" s="229" t="s">
        <v>75</v>
      </c>
      <c r="V2644" s="230"/>
      <c r="W2644" s="8"/>
      <c r="X2644" s="231" t="s">
        <v>76</v>
      </c>
      <c r="Y2644" s="232"/>
      <c r="Z2644" s="233" t="s">
        <v>77</v>
      </c>
      <c r="AA2644" s="234"/>
      <c r="AB2644" s="8"/>
      <c r="AC2644" s="231" t="s">
        <v>78</v>
      </c>
      <c r="AD2644" s="232"/>
      <c r="AE2644" s="233" t="s">
        <v>17</v>
      </c>
      <c r="AF2644" s="234"/>
      <c r="AG2644" s="8"/>
      <c r="AH2644" s="231" t="s">
        <v>79</v>
      </c>
      <c r="AI2644" s="232"/>
      <c r="AJ2644" s="233" t="s">
        <v>80</v>
      </c>
      <c r="AK2644" s="234"/>
      <c r="AL2644" s="8"/>
      <c r="AM2644" s="52" t="s">
        <v>84</v>
      </c>
      <c r="AO2644" s="150" t="s">
        <v>85</v>
      </c>
      <c r="AP2644" s="149"/>
      <c r="AQ2644" s="44"/>
      <c r="AR2644" s="44"/>
      <c r="AS2644" s="44"/>
      <c r="AT2644" s="44"/>
    </row>
    <row r="2645" spans="2:46" ht="18.649999999999999" customHeight="1" thickTop="1" thickBot="1">
      <c r="D2645" s="37">
        <v>0</v>
      </c>
      <c r="E2645" s="41">
        <v>0</v>
      </c>
      <c r="F2645" s="39">
        <v>1</v>
      </c>
      <c r="G2645" s="40">
        <v>0</v>
      </c>
      <c r="I2645" s="37">
        <v>0</v>
      </c>
      <c r="J2645" s="41">
        <f t="shared" ref="J2645" si="8653">IF(0=(1-$J$8*$K$8*$B2642^2),10^14,$B2642*$K$8/(1-$J$8*$K$8*$B2642^2))</f>
        <v>-0.14378675761704138</v>
      </c>
      <c r="K2645" s="39">
        <v>1</v>
      </c>
      <c r="L2645" s="40">
        <v>0</v>
      </c>
      <c r="N2645" s="37">
        <f t="shared" ref="N2645" si="8654">D2645*I2642+F2645*I2645-E2645*J2642-G2645*J2645</f>
        <v>0</v>
      </c>
      <c r="O2645" s="41">
        <f t="shared" ref="O2645" si="8655">(D2645*J2642+E2645*I2642+F2645*J2645+G2645*I2645)</f>
        <v>-0.14378675761704138</v>
      </c>
      <c r="P2645" s="39">
        <f t="shared" ref="P2645" si="8656">D2645*K2642+F2645*K2645-E2645*L2642-G2645*L2645</f>
        <v>1</v>
      </c>
      <c r="Q2645" s="40">
        <f t="shared" ref="Q2645" si="8657">(D2645*L2642+E2645*K2642+F2645*L2645+G2645*K2645)</f>
        <v>0</v>
      </c>
      <c r="S2645" s="37">
        <v>0</v>
      </c>
      <c r="T2645" s="41">
        <v>0</v>
      </c>
      <c r="U2645" s="39">
        <v>1</v>
      </c>
      <c r="V2645" s="40">
        <v>0</v>
      </c>
      <c r="X2645" s="37">
        <f t="shared" ref="X2645" si="8658">N2645*S2642+P2645*S2645-O2645*T2642-Q2645*T2645</f>
        <v>0</v>
      </c>
      <c r="Y2645" s="41">
        <f t="shared" ref="Y2645" si="8659">(N2645*T2642+O2645*S2642+P2645*T2645+Q2645*S2645)</f>
        <v>-0.14378675761704138</v>
      </c>
      <c r="Z2645" s="39">
        <f t="shared" ref="Z2645" si="8660">N2645*U2642+P2645*U2645-O2645*V2642-Q2645*V2645</f>
        <v>0.97619187996694967</v>
      </c>
      <c r="AA2645" s="40">
        <f t="shared" ref="AA2645" si="8661">(N2645*V2642+O2645*U2642+P2645*V2645+Q2645*U2645)</f>
        <v>0</v>
      </c>
      <c r="AB2645" s="8"/>
      <c r="AC2645" s="37">
        <v>0</v>
      </c>
      <c r="AD2645" s="40">
        <f>-1/($AD$8*$B2642)</f>
        <v>-0.10687169312169338</v>
      </c>
      <c r="AE2645" s="39">
        <v>1</v>
      </c>
      <c r="AF2645" s="40">
        <v>0</v>
      </c>
      <c r="AH2645" s="37">
        <f>X2645*AC2642+Z2645*AC2645-Y2645*AD2642-AA2645*AD2645</f>
        <v>0</v>
      </c>
      <c r="AI2645" s="41">
        <f>(X2645*AD2642+Y2645*AC2642+Z2645*AD2645+AA2645*AC2645)</f>
        <v>-0.24811403664075815</v>
      </c>
      <c r="AJ2645" s="39">
        <f>X2645*AE2642+Z2645*AE2645-Y2645*AF2642-AA2645*AF2645</f>
        <v>0.97619187996694967</v>
      </c>
      <c r="AK2645" s="40">
        <f>(X2645*AF2642+Y2645*AE2642+Z2645*AF2645+AA2645*AE2645)</f>
        <v>0</v>
      </c>
      <c r="AL2645" s="8"/>
      <c r="AM2645" s="54">
        <f t="shared" ref="AM2645" si="8662">(180/PI())*ATAN(-1*(($AH2633*AI2642+AK2642+$AH$8*AI2645+AK2645)/($AH$8*AH2642+AJ2642+$AH$8*AH2645+AJ2645)))</f>
        <v>14.365534108014312</v>
      </c>
      <c r="AO2645" s="151">
        <f t="shared" ref="AO2645" si="8663">20*LOG(((($AH$8*AH2642+AJ2642-$AH$8*AH2645-AJ2645)^2+($AH$8*AI2642+AK2642-$AH$8*AI2645-AK2645)^2)/(($AH$8*AH2642+AJ2642+$AH$8*AH2645+AJ2645)^2+($AH$8*AI2642+AK2642+$AH$8*AI2645+AK2645)^2))^0.5)</f>
        <v>-42.57749591099838</v>
      </c>
      <c r="AP2645" s="149"/>
      <c r="AQ2645" s="44"/>
      <c r="AR2645" s="44"/>
      <c r="AS2645" s="44"/>
      <c r="AT2645" s="44"/>
    </row>
    <row r="2646" spans="2:46" ht="18.649999999999999" customHeight="1">
      <c r="AO2646" s="48"/>
    </row>
    <row r="2647" spans="2:46" ht="18.649999999999999" customHeight="1" thickBot="1">
      <c r="E2647" s="29" t="s">
        <v>9</v>
      </c>
      <c r="J2647" s="29" t="s">
        <v>10</v>
      </c>
      <c r="O2647" s="29" t="s">
        <v>11</v>
      </c>
      <c r="T2647" s="29" t="s">
        <v>12</v>
      </c>
      <c r="Y2647" s="29" t="s">
        <v>13</v>
      </c>
      <c r="AD2647" s="29" t="s">
        <v>12</v>
      </c>
      <c r="AI2647" s="29" t="s">
        <v>81</v>
      </c>
    </row>
    <row r="2648" spans="2:46" ht="18.649999999999999" customHeight="1" thickBot="1">
      <c r="B2648" s="28"/>
      <c r="D2648" s="227" t="s">
        <v>70</v>
      </c>
      <c r="E2648" s="228"/>
      <c r="F2648" s="229" t="s">
        <v>71</v>
      </c>
      <c r="G2648" s="230"/>
      <c r="H2648" s="203"/>
      <c r="I2648" s="231" t="s">
        <v>15</v>
      </c>
      <c r="J2648" s="232"/>
      <c r="K2648" s="233" t="s">
        <v>16</v>
      </c>
      <c r="L2648" s="234"/>
      <c r="M2648" s="30"/>
      <c r="N2648" s="231" t="s">
        <v>72</v>
      </c>
      <c r="O2648" s="232"/>
      <c r="P2648" s="233" t="s">
        <v>73</v>
      </c>
      <c r="Q2648" s="234"/>
      <c r="R2648" s="30"/>
      <c r="S2648" s="227" t="s">
        <v>74</v>
      </c>
      <c r="T2648" s="228"/>
      <c r="U2648" s="229" t="s">
        <v>75</v>
      </c>
      <c r="V2648" s="230"/>
      <c r="W2648" s="8"/>
      <c r="X2648" s="231" t="s">
        <v>76</v>
      </c>
      <c r="Y2648" s="232"/>
      <c r="Z2648" s="233" t="s">
        <v>77</v>
      </c>
      <c r="AA2648" s="234"/>
      <c r="AB2648" s="8"/>
      <c r="AC2648" s="231" t="s">
        <v>78</v>
      </c>
      <c r="AD2648" s="232"/>
      <c r="AE2648" s="233" t="s">
        <v>17</v>
      </c>
      <c r="AF2648" s="234"/>
      <c r="AG2648" s="8"/>
      <c r="AH2648" s="231" t="s">
        <v>79</v>
      </c>
      <c r="AI2648" s="232"/>
      <c r="AJ2648" s="233" t="s">
        <v>80</v>
      </c>
      <c r="AK2648" s="234"/>
      <c r="AL2648" s="8"/>
      <c r="AM2648" s="35" t="s">
        <v>82</v>
      </c>
      <c r="AO2648" s="147" t="s">
        <v>83</v>
      </c>
      <c r="AP2648" s="4"/>
      <c r="AQ2648" s="44"/>
      <c r="AR2648" s="44"/>
      <c r="AS2648" s="44"/>
      <c r="AT2648" s="44"/>
    </row>
    <row r="2649" spans="2:46" ht="18.649999999999999" customHeight="1" thickTop="1" thickBot="1">
      <c r="B2649" s="55">
        <v>7.5799999999999796</v>
      </c>
      <c r="D2649" s="37">
        <v>1</v>
      </c>
      <c r="E2649" s="38">
        <v>0</v>
      </c>
      <c r="F2649" s="39">
        <v>0</v>
      </c>
      <c r="G2649" s="40">
        <f t="shared" ref="G2649" si="8664">-1/($E$8*$B2649)</f>
        <v>-8.4324538258575416E-2</v>
      </c>
      <c r="I2649" s="37">
        <v>1</v>
      </c>
      <c r="J2649" s="41">
        <v>0</v>
      </c>
      <c r="K2649" s="39">
        <v>0</v>
      </c>
      <c r="L2649" s="40">
        <v>0</v>
      </c>
      <c r="N2649" s="37">
        <f t="shared" ref="N2649" si="8665">D2649*I2649+F2649*I2652-E2649*J2649-G2649*J2652</f>
        <v>0.98790747591462624</v>
      </c>
      <c r="O2649" s="41">
        <f t="shared" ref="O2649" si="8666">(D2649*J2649+E2649*I2649+F2649*J2652+G2649*I2652)</f>
        <v>0</v>
      </c>
      <c r="P2649" s="39">
        <f t="shared" ref="P2649" si="8667">D2649*K2649+F2649*K2652-E2649*L2649-G2649*L2652</f>
        <v>0</v>
      </c>
      <c r="Q2649" s="40">
        <f t="shared" ref="Q2649" si="8668">(D2649*L2649+E2649*K2649+F2649*L2652+G2649*K2652)</f>
        <v>-8.4324538258575416E-2</v>
      </c>
      <c r="S2649" s="37">
        <v>1</v>
      </c>
      <c r="T2649" s="38">
        <v>0</v>
      </c>
      <c r="U2649" s="39">
        <v>0</v>
      </c>
      <c r="V2649" s="40">
        <f t="shared" ref="V2649" si="8669">-1/($T$8*$B2649)</f>
        <v>-0.16514248021108222</v>
      </c>
      <c r="X2649" s="37">
        <f t="shared" ref="X2649" si="8670">N2649*S2649+P2649*S2652-O2649*T2649-Q2649*T2652</f>
        <v>0.98790747591462624</v>
      </c>
      <c r="Y2649" s="41">
        <f t="shared" ref="Y2649" si="8671">(N2649*T2649+O2649*S2649+P2649*T2652+Q2649*S2652)</f>
        <v>0</v>
      </c>
      <c r="Z2649" s="39">
        <f t="shared" ref="Z2649" si="8672">N2649*U2649+P2649*U2652-O2649*V2649-Q2649*V2652</f>
        <v>0</v>
      </c>
      <c r="AA2649" s="40">
        <f t="shared" ref="AA2649" si="8673">(N2649*V2649+O2649*U2649+P2649*V2652+Q2649*U2652)</f>
        <v>-0.24747002905018675</v>
      </c>
      <c r="AB2649" s="8"/>
      <c r="AC2649" s="37">
        <v>1</v>
      </c>
      <c r="AD2649" s="38">
        <v>0</v>
      </c>
      <c r="AE2649" s="39">
        <v>0</v>
      </c>
      <c r="AF2649" s="40">
        <v>0</v>
      </c>
      <c r="AH2649" s="37">
        <f>X2649*AC2649+Z2649*AC2652-Y2649*AD2649-AA2649*AD2652</f>
        <v>0.96152971734324111</v>
      </c>
      <c r="AI2649" s="41">
        <f>(X2649*AD2649+Y2649*AC2649+Z2649*AD2652+AA2649*AC2652)</f>
        <v>0</v>
      </c>
      <c r="AJ2649" s="39">
        <f>X2649*AE2649+Z2649*AE2652-Y2649*AF2649-AA2649*AF2652</f>
        <v>0</v>
      </c>
      <c r="AK2649" s="40">
        <f>(X2649*AF2649+Y2649*AE2649+Z2649*AF2652+AA2649*AE2652)</f>
        <v>-0.24747002905018675</v>
      </c>
      <c r="AL2649" s="8"/>
      <c r="AM2649" s="43">
        <f t="shared" ref="AM2649" si="8674">20*LOG((2*$AH$8)/(($AH$8*AH2649+AJ2649+$AH$8*AH2652+AJ2652)^2+($AH$8*AI2649+AK2649+$AH$8*AI2652+AK2652)^2)^0.5)</f>
        <v>-2.3743076697793741E-4</v>
      </c>
      <c r="AO2649" s="148">
        <f t="shared" ref="AO2649" si="8675">((AH2649^2+AI2649^2)/(AH2652^2+AI2652^2))^0.5</f>
        <v>3.8854394914545574</v>
      </c>
      <c r="AP2649" s="4"/>
      <c r="AQ2649" s="44"/>
      <c r="AR2649" s="44"/>
      <c r="AS2649" s="44"/>
      <c r="AT2649" s="44"/>
    </row>
    <row r="2650" spans="2:46" ht="18.649999999999999" customHeight="1" thickBot="1">
      <c r="D2650" s="45"/>
      <c r="G2650" s="46"/>
      <c r="I2650" s="45"/>
      <c r="L2650" s="46"/>
      <c r="N2650" s="45"/>
      <c r="Q2650" s="46"/>
      <c r="S2650" s="45"/>
      <c r="V2650" s="46"/>
      <c r="X2650" s="45"/>
      <c r="AA2650" s="46"/>
      <c r="AC2650" s="45"/>
      <c r="AF2650" s="46"/>
      <c r="AH2650" s="45"/>
      <c r="AK2650" s="46"/>
      <c r="AO2650" s="149"/>
      <c r="AP2650" s="149"/>
      <c r="AQ2650" s="44"/>
      <c r="AR2650" s="44"/>
      <c r="AS2650" s="44"/>
      <c r="AT2650" s="44"/>
    </row>
    <row r="2651" spans="2:46" ht="18.649999999999999" customHeight="1" thickBot="1">
      <c r="D2651" s="227" t="s">
        <v>70</v>
      </c>
      <c r="E2651" s="228"/>
      <c r="F2651" s="229" t="s">
        <v>71</v>
      </c>
      <c r="G2651" s="230"/>
      <c r="H2651" s="203"/>
      <c r="I2651" s="231" t="s">
        <v>15</v>
      </c>
      <c r="J2651" s="232"/>
      <c r="K2651" s="233" t="s">
        <v>16</v>
      </c>
      <c r="L2651" s="234"/>
      <c r="M2651" s="30"/>
      <c r="N2651" s="231" t="s">
        <v>72</v>
      </c>
      <c r="O2651" s="232"/>
      <c r="P2651" s="233" t="s">
        <v>73</v>
      </c>
      <c r="Q2651" s="234"/>
      <c r="R2651" s="30"/>
      <c r="S2651" s="227" t="s">
        <v>74</v>
      </c>
      <c r="T2651" s="228"/>
      <c r="U2651" s="229" t="s">
        <v>75</v>
      </c>
      <c r="V2651" s="230"/>
      <c r="W2651" s="8"/>
      <c r="X2651" s="231" t="s">
        <v>76</v>
      </c>
      <c r="Y2651" s="232"/>
      <c r="Z2651" s="233" t="s">
        <v>77</v>
      </c>
      <c r="AA2651" s="234"/>
      <c r="AB2651" s="8"/>
      <c r="AC2651" s="231" t="s">
        <v>78</v>
      </c>
      <c r="AD2651" s="232"/>
      <c r="AE2651" s="233" t="s">
        <v>17</v>
      </c>
      <c r="AF2651" s="234"/>
      <c r="AG2651" s="8"/>
      <c r="AH2651" s="231" t="s">
        <v>79</v>
      </c>
      <c r="AI2651" s="232"/>
      <c r="AJ2651" s="233" t="s">
        <v>80</v>
      </c>
      <c r="AK2651" s="234"/>
      <c r="AL2651" s="8"/>
      <c r="AM2651" s="52" t="s">
        <v>84</v>
      </c>
      <c r="AO2651" s="150" t="s">
        <v>85</v>
      </c>
      <c r="AP2651" s="149"/>
      <c r="AQ2651" s="44"/>
      <c r="AR2651" s="44"/>
      <c r="AS2651" s="44"/>
      <c r="AT2651" s="44"/>
    </row>
    <row r="2652" spans="2:46" ht="18.649999999999999" customHeight="1" thickTop="1" thickBot="1">
      <c r="D2652" s="37">
        <v>0</v>
      </c>
      <c r="E2652" s="41">
        <v>0</v>
      </c>
      <c r="F2652" s="39">
        <v>1</v>
      </c>
      <c r="G2652" s="40">
        <v>0</v>
      </c>
      <c r="I2652" s="37">
        <v>0</v>
      </c>
      <c r="J2652" s="41">
        <f t="shared" ref="J2652" si="8676">IF(0=(1-$J$8*$K$8*$B2649^2),10^14,$B2649*$K$8/(1-$J$8*$K$8*$B2649^2))</f>
        <v>-0.14340456924048384</v>
      </c>
      <c r="K2652" s="39">
        <v>1</v>
      </c>
      <c r="L2652" s="40">
        <v>0</v>
      </c>
      <c r="N2652" s="37">
        <f t="shared" ref="N2652" si="8677">D2652*I2649+F2652*I2652-E2652*J2649-G2652*J2652</f>
        <v>0</v>
      </c>
      <c r="O2652" s="41">
        <f t="shared" ref="O2652" si="8678">(D2652*J2649+E2652*I2649+F2652*J2652+G2652*I2652)</f>
        <v>-0.14340456924048384</v>
      </c>
      <c r="P2652" s="39">
        <f t="shared" ref="P2652" si="8679">D2652*K2649+F2652*K2652-E2652*L2649-G2652*L2652</f>
        <v>1</v>
      </c>
      <c r="Q2652" s="40">
        <f t="shared" ref="Q2652" si="8680">(D2652*L2649+E2652*K2649+F2652*L2652+G2652*K2652)</f>
        <v>0</v>
      </c>
      <c r="S2652" s="37">
        <v>0</v>
      </c>
      <c r="T2652" s="41">
        <v>0</v>
      </c>
      <c r="U2652" s="39">
        <v>1</v>
      </c>
      <c r="V2652" s="40">
        <v>0</v>
      </c>
      <c r="X2652" s="37">
        <f t="shared" ref="X2652" si="8681">N2652*S2649+P2652*S2652-O2652*T2649-Q2652*T2652</f>
        <v>0</v>
      </c>
      <c r="Y2652" s="41">
        <f t="shared" ref="Y2652" si="8682">(N2652*T2649+O2652*S2649+P2652*T2652+Q2652*S2652)</f>
        <v>-0.14340456924048384</v>
      </c>
      <c r="Z2652" s="39">
        <f t="shared" ref="Z2652" si="8683">N2652*U2649+P2652*U2652-O2652*V2649-Q2652*V2652</f>
        <v>0.97631781376202464</v>
      </c>
      <c r="AA2652" s="40">
        <f t="shared" ref="AA2652" si="8684">(N2652*V2649+O2652*U2649+P2652*V2652+Q2652*U2652)</f>
        <v>0</v>
      </c>
      <c r="AB2652" s="8"/>
      <c r="AC2652" s="37">
        <v>0</v>
      </c>
      <c r="AD2652" s="40">
        <f>-1/($AD$8*$B2649)</f>
        <v>-0.10658970976253325</v>
      </c>
      <c r="AE2652" s="39">
        <v>1</v>
      </c>
      <c r="AF2652" s="40">
        <v>0</v>
      </c>
      <c r="AH2652" s="37">
        <f>X2652*AC2649+Z2652*AC2652-Y2652*AD2649-AA2652*AD2652</f>
        <v>0</v>
      </c>
      <c r="AI2652" s="41">
        <f>(X2652*AD2649+Y2652*AC2649+Z2652*AD2652+AA2652*AC2652)</f>
        <v>-0.24747000164536903</v>
      </c>
      <c r="AJ2652" s="39">
        <f>X2652*AE2649+Z2652*AE2652-Y2652*AF2649-AA2652*AF2652</f>
        <v>0.97631781376202464</v>
      </c>
      <c r="AK2652" s="40">
        <f>(X2652*AF2649+Y2652*AE2649+Z2652*AF2652+AA2652*AE2652)</f>
        <v>0</v>
      </c>
      <c r="AL2652" s="8"/>
      <c r="AM2652" s="54">
        <f t="shared" ref="AM2652" si="8685">(180/PI())*ATAN(-1*(($AH2640*AI2649+AK2649+$AH$8*AI2652+AK2652)/($AH$8*AH2649+AJ2649+$AH$8*AH2652+AJ2652)))</f>
        <v>14.327451058267647</v>
      </c>
      <c r="AO2652" s="151">
        <f t="shared" ref="AO2652" si="8686">20*LOG(((($AH$8*AH2649+AJ2649-$AH$8*AH2652-AJ2652)^2+($AH$8*AI2649+AK2649-$AH$8*AI2652-AK2652)^2)/(($AH$8*AH2649+AJ2649+$AH$8*AH2652+AJ2652)^2+($AH$8*AI2649+AK2649+$AH$8*AI2652+AK2652)^2))^0.5)</f>
        <v>-42.622591873593301</v>
      </c>
      <c r="AP2652" s="149"/>
      <c r="AQ2652" s="44"/>
      <c r="AR2652" s="44"/>
      <c r="AS2652" s="44"/>
      <c r="AT2652" s="44"/>
    </row>
    <row r="2653" spans="2:46" ht="18.649999999999999" customHeight="1">
      <c r="AO2653" s="48"/>
    </row>
    <row r="2654" spans="2:46" ht="18.649999999999999" customHeight="1" thickBot="1">
      <c r="E2654" s="29" t="s">
        <v>9</v>
      </c>
      <c r="J2654" s="29" t="s">
        <v>10</v>
      </c>
      <c r="O2654" s="29" t="s">
        <v>11</v>
      </c>
      <c r="T2654" s="29" t="s">
        <v>12</v>
      </c>
      <c r="Y2654" s="29" t="s">
        <v>13</v>
      </c>
      <c r="AD2654" s="29" t="s">
        <v>12</v>
      </c>
      <c r="AI2654" s="29" t="s">
        <v>81</v>
      </c>
    </row>
    <row r="2655" spans="2:46" ht="18.649999999999999" customHeight="1" thickBot="1">
      <c r="B2655" s="28"/>
      <c r="D2655" s="227" t="s">
        <v>70</v>
      </c>
      <c r="E2655" s="228"/>
      <c r="F2655" s="229" t="s">
        <v>71</v>
      </c>
      <c r="G2655" s="230"/>
      <c r="H2655" s="203"/>
      <c r="I2655" s="231" t="s">
        <v>15</v>
      </c>
      <c r="J2655" s="232"/>
      <c r="K2655" s="233" t="s">
        <v>16</v>
      </c>
      <c r="L2655" s="234"/>
      <c r="M2655" s="30"/>
      <c r="N2655" s="231" t="s">
        <v>72</v>
      </c>
      <c r="O2655" s="232"/>
      <c r="P2655" s="233" t="s">
        <v>73</v>
      </c>
      <c r="Q2655" s="234"/>
      <c r="R2655" s="30"/>
      <c r="S2655" s="227" t="s">
        <v>74</v>
      </c>
      <c r="T2655" s="228"/>
      <c r="U2655" s="229" t="s">
        <v>75</v>
      </c>
      <c r="V2655" s="230"/>
      <c r="W2655" s="8"/>
      <c r="X2655" s="231" t="s">
        <v>76</v>
      </c>
      <c r="Y2655" s="232"/>
      <c r="Z2655" s="233" t="s">
        <v>77</v>
      </c>
      <c r="AA2655" s="234"/>
      <c r="AB2655" s="8"/>
      <c r="AC2655" s="231" t="s">
        <v>78</v>
      </c>
      <c r="AD2655" s="232"/>
      <c r="AE2655" s="233" t="s">
        <v>17</v>
      </c>
      <c r="AF2655" s="234"/>
      <c r="AG2655" s="8"/>
      <c r="AH2655" s="231" t="s">
        <v>79</v>
      </c>
      <c r="AI2655" s="232"/>
      <c r="AJ2655" s="233" t="s">
        <v>80</v>
      </c>
      <c r="AK2655" s="234"/>
      <c r="AL2655" s="8"/>
      <c r="AM2655" s="35" t="s">
        <v>82</v>
      </c>
      <c r="AO2655" s="147" t="s">
        <v>83</v>
      </c>
      <c r="AP2655" s="4"/>
      <c r="AQ2655" s="44"/>
      <c r="AR2655" s="44"/>
      <c r="AS2655" s="44"/>
      <c r="AT2655" s="44"/>
    </row>
    <row r="2656" spans="2:46" ht="18.649999999999999" customHeight="1" thickTop="1" thickBot="1">
      <c r="B2656" s="55">
        <v>7.5999999999999801</v>
      </c>
      <c r="D2656" s="37">
        <v>1</v>
      </c>
      <c r="E2656" s="38">
        <v>0</v>
      </c>
      <c r="F2656" s="39">
        <v>0</v>
      </c>
      <c r="G2656" s="40">
        <f t="shared" ref="G2656" si="8687">-1/($E$8*$B2656)</f>
        <v>-8.4102631578947581E-2</v>
      </c>
      <c r="I2656" s="37">
        <v>1</v>
      </c>
      <c r="J2656" s="41">
        <v>0</v>
      </c>
      <c r="K2656" s="39">
        <v>0</v>
      </c>
      <c r="L2656" s="40">
        <v>0</v>
      </c>
      <c r="N2656" s="37">
        <f t="shared" ref="N2656" si="8688">D2656*I2656+F2656*I2659-E2656*J2656-G2656*J2659</f>
        <v>0.98797127035734622</v>
      </c>
      <c r="O2656" s="41">
        <f t="shared" ref="O2656" si="8689">(D2656*J2656+E2656*I2656+F2656*J2659+G2656*I2659)</f>
        <v>0</v>
      </c>
      <c r="P2656" s="39">
        <f t="shared" ref="P2656" si="8690">D2656*K2656+F2656*K2659-E2656*L2656-G2656*L2659</f>
        <v>0</v>
      </c>
      <c r="Q2656" s="40">
        <f t="shared" ref="Q2656" si="8691">(D2656*L2656+E2656*K2656+F2656*L2659+G2656*K2659)</f>
        <v>-8.4102631578947581E-2</v>
      </c>
      <c r="S2656" s="37">
        <v>1</v>
      </c>
      <c r="T2656" s="38">
        <v>0</v>
      </c>
      <c r="U2656" s="39">
        <v>0</v>
      </c>
      <c r="V2656" s="40">
        <f t="shared" ref="V2656" si="8692">-1/($T$8*$B2656)</f>
        <v>-0.1647078947368425</v>
      </c>
      <c r="X2656" s="37">
        <f t="shared" ref="X2656" si="8693">N2656*S2656+P2656*S2659-O2656*T2656-Q2656*T2659</f>
        <v>0.98797127035734622</v>
      </c>
      <c r="Y2656" s="41">
        <f t="shared" ref="Y2656" si="8694">(N2656*T2656+O2656*S2656+P2656*T2659+Q2656*S2659)</f>
        <v>0</v>
      </c>
      <c r="Z2656" s="39">
        <f t="shared" ref="Z2656" si="8695">N2656*U2656+P2656*U2659-O2656*V2656-Q2656*V2659</f>
        <v>0</v>
      </c>
      <c r="AA2656" s="40">
        <f t="shared" ref="AA2656" si="8696">(N2656*V2656+O2656*U2656+P2656*V2659+Q2656*U2659)</f>
        <v>-0.24682929957998995</v>
      </c>
      <c r="AB2656" s="8"/>
      <c r="AC2656" s="37">
        <v>1</v>
      </c>
      <c r="AD2656" s="38">
        <v>0</v>
      </c>
      <c r="AE2656" s="39">
        <v>0</v>
      </c>
      <c r="AF2656" s="40">
        <v>0</v>
      </c>
      <c r="AH2656" s="37">
        <f>X2656*AC2656+Z2656*AC2659-Y2656*AD2656-AA2656*AD2659</f>
        <v>0.9617310423842339</v>
      </c>
      <c r="AI2656" s="41">
        <f>(X2656*AD2656+Y2656*AC2656+Z2656*AD2659+AA2656*AC2659)</f>
        <v>0</v>
      </c>
      <c r="AJ2656" s="39">
        <f>X2656*AE2656+Z2656*AE2659-Y2656*AF2656-AA2656*AF2659</f>
        <v>0</v>
      </c>
      <c r="AK2656" s="40">
        <f>(X2656*AF2656+Y2656*AE2656+Z2656*AF2659+AA2656*AE2659)</f>
        <v>-0.24682929957998995</v>
      </c>
      <c r="AL2656" s="8"/>
      <c r="AM2656" s="43">
        <f t="shared" ref="AM2656" si="8697">20*LOG((2*$AH$8)/(($AH$8*AH2656+AJ2656+$AH$8*AH2659+AJ2659)^2+($AH$8*AI2656+AK2656+$AH$8*AI2659+AK2659)^2)^0.5)</f>
        <v>-2.3498423582074405E-4</v>
      </c>
      <c r="AO2656" s="148">
        <f t="shared" ref="AO2656" si="8698">((AH2656^2+AI2656^2)/(AH2659^2+AI2659^2))^0.5</f>
        <v>3.8963411149179934</v>
      </c>
      <c r="AP2656" s="4"/>
      <c r="AQ2656" s="44"/>
      <c r="AR2656" s="44"/>
      <c r="AS2656" s="44"/>
      <c r="AT2656" s="44"/>
    </row>
    <row r="2657" spans="1:46" ht="18.649999999999999" customHeight="1" thickBot="1">
      <c r="D2657" s="45"/>
      <c r="G2657" s="46"/>
      <c r="I2657" s="45"/>
      <c r="L2657" s="46"/>
      <c r="N2657" s="45"/>
      <c r="Q2657" s="46"/>
      <c r="S2657" s="45"/>
      <c r="V2657" s="46"/>
      <c r="X2657" s="45"/>
      <c r="AA2657" s="46"/>
      <c r="AC2657" s="45"/>
      <c r="AF2657" s="46"/>
      <c r="AH2657" s="45"/>
      <c r="AK2657" s="46"/>
      <c r="AO2657" s="149"/>
      <c r="AP2657" s="149"/>
      <c r="AQ2657" s="44"/>
      <c r="AR2657" s="44"/>
      <c r="AS2657" s="44"/>
      <c r="AT2657" s="44"/>
    </row>
    <row r="2658" spans="1:46" ht="18.649999999999999" customHeight="1" thickBot="1">
      <c r="D2658" s="227" t="s">
        <v>70</v>
      </c>
      <c r="E2658" s="228"/>
      <c r="F2658" s="229" t="s">
        <v>71</v>
      </c>
      <c r="G2658" s="230"/>
      <c r="H2658" s="203"/>
      <c r="I2658" s="231" t="s">
        <v>15</v>
      </c>
      <c r="J2658" s="232"/>
      <c r="K2658" s="233" t="s">
        <v>16</v>
      </c>
      <c r="L2658" s="234"/>
      <c r="M2658" s="30"/>
      <c r="N2658" s="231" t="s">
        <v>72</v>
      </c>
      <c r="O2658" s="232"/>
      <c r="P2658" s="233" t="s">
        <v>73</v>
      </c>
      <c r="Q2658" s="234"/>
      <c r="R2658" s="30"/>
      <c r="S2658" s="227" t="s">
        <v>74</v>
      </c>
      <c r="T2658" s="228"/>
      <c r="U2658" s="229" t="s">
        <v>75</v>
      </c>
      <c r="V2658" s="230"/>
      <c r="W2658" s="8"/>
      <c r="X2658" s="231" t="s">
        <v>76</v>
      </c>
      <c r="Y2658" s="232"/>
      <c r="Z2658" s="233" t="s">
        <v>77</v>
      </c>
      <c r="AA2658" s="234"/>
      <c r="AB2658" s="8"/>
      <c r="AC2658" s="231" t="s">
        <v>78</v>
      </c>
      <c r="AD2658" s="232"/>
      <c r="AE2658" s="233" t="s">
        <v>17</v>
      </c>
      <c r="AF2658" s="234"/>
      <c r="AG2658" s="8"/>
      <c r="AH2658" s="231" t="s">
        <v>79</v>
      </c>
      <c r="AI2658" s="232"/>
      <c r="AJ2658" s="233" t="s">
        <v>80</v>
      </c>
      <c r="AK2658" s="234"/>
      <c r="AL2658" s="8"/>
      <c r="AM2658" s="52" t="s">
        <v>84</v>
      </c>
      <c r="AO2658" s="150" t="s">
        <v>85</v>
      </c>
      <c r="AP2658" s="149"/>
      <c r="AQ2658" s="44"/>
      <c r="AR2658" s="44"/>
      <c r="AS2658" s="44"/>
      <c r="AT2658" s="44"/>
    </row>
    <row r="2659" spans="1:46" ht="18.649999999999999" customHeight="1" thickTop="1" thickBot="1">
      <c r="D2659" s="37">
        <v>0</v>
      </c>
      <c r="E2659" s="41">
        <v>0</v>
      </c>
      <c r="F2659" s="39">
        <v>1</v>
      </c>
      <c r="G2659" s="40">
        <v>0</v>
      </c>
      <c r="I2659" s="37">
        <v>0</v>
      </c>
      <c r="J2659" s="41">
        <f t="shared" ref="J2659" si="8699">IF(0=(1-$J$8*$K$8*$B2656^2),10^14,$B2656*$K$8/(1-$J$8*$K$8*$B2656^2))</f>
        <v>-0.14302441453763906</v>
      </c>
      <c r="K2659" s="39">
        <v>1</v>
      </c>
      <c r="L2659" s="40">
        <v>0</v>
      </c>
      <c r="N2659" s="37">
        <f t="shared" ref="N2659" si="8700">D2659*I2656+F2659*I2659-E2659*J2656-G2659*J2659</f>
        <v>0</v>
      </c>
      <c r="O2659" s="41">
        <f t="shared" ref="O2659" si="8701">(D2659*J2656+E2659*I2656+F2659*J2659+G2659*I2659)</f>
        <v>-0.14302441453763906</v>
      </c>
      <c r="P2659" s="39">
        <f t="shared" ref="P2659" si="8702">D2659*K2656+F2659*K2659-E2659*L2656-G2659*L2659</f>
        <v>1</v>
      </c>
      <c r="Q2659" s="40">
        <f t="shared" ref="Q2659" si="8703">(D2659*L2656+E2659*K2656+F2659*L2659+G2659*K2659)</f>
        <v>0</v>
      </c>
      <c r="S2659" s="37">
        <v>0</v>
      </c>
      <c r="T2659" s="41">
        <v>0</v>
      </c>
      <c r="U2659" s="39">
        <v>1</v>
      </c>
      <c r="V2659" s="40">
        <v>0</v>
      </c>
      <c r="X2659" s="37">
        <f t="shared" ref="X2659" si="8704">N2659*S2656+P2659*S2659-O2659*T2656-Q2659*T2659</f>
        <v>0</v>
      </c>
      <c r="Y2659" s="41">
        <f t="shared" ref="Y2659" si="8705">(N2659*T2656+O2659*S2656+P2659*T2659+Q2659*S2659)</f>
        <v>-0.14302441453763906</v>
      </c>
      <c r="Z2659" s="39">
        <f t="shared" ref="Z2659" si="8706">N2659*U2656+P2659*U2659-O2659*V2656-Q2659*V2659</f>
        <v>0.97644274978553602</v>
      </c>
      <c r="AA2659" s="40">
        <f t="shared" ref="AA2659" si="8707">(N2659*V2656+O2659*U2656+P2659*V2659+Q2659*U2659)</f>
        <v>0</v>
      </c>
      <c r="AB2659" s="8"/>
      <c r="AC2659" s="37">
        <v>0</v>
      </c>
      <c r="AD2659" s="40">
        <f>-1/($AD$8*$B2656)</f>
        <v>-0.10630921052631606</v>
      </c>
      <c r="AE2659" s="39">
        <v>1</v>
      </c>
      <c r="AF2659" s="40">
        <v>0</v>
      </c>
      <c r="AH2659" s="37">
        <f>X2659*AC2656+Z2659*AC2659-Y2659*AD2656-AA2659*AD2659</f>
        <v>0</v>
      </c>
      <c r="AI2659" s="41">
        <f>(X2659*AD2656+Y2659*AC2656+Z2659*AD2659+AA2659*AC2659)</f>
        <v>-0.24682927239148456</v>
      </c>
      <c r="AJ2659" s="39">
        <f>X2659*AE2656+Z2659*AE2659-Y2659*AF2656-AA2659*AF2659</f>
        <v>0.97644274978553602</v>
      </c>
      <c r="AK2659" s="40">
        <f>(X2659*AF2656+Y2659*AE2656+Z2659*AF2659+AA2659*AE2659)</f>
        <v>0</v>
      </c>
      <c r="AL2659" s="8"/>
      <c r="AM2659" s="54">
        <f t="shared" ref="AM2659" si="8708">(180/PI())*ATAN(-1*(($AH2647*AI2656+AK2656+$AH$8*AI2659+AK2659)/($AH$8*AH2656+AJ2656+$AH$8*AH2659+AJ2659)))</f>
        <v>14.289569844240274</v>
      </c>
      <c r="AO2659" s="151">
        <f t="shared" ref="AO2659" si="8709">20*LOG(((($AH$8*AH2656+AJ2656-$AH$8*AH2659-AJ2659)^2+($AH$8*AI2656+AK2656-$AH$8*AI2659-AK2659)^2)/(($AH$8*AH2656+AJ2656+$AH$8*AH2659+AJ2659)^2+($AH$8*AI2656+AK2656+$AH$8*AI2659+AK2659)^2))^0.5)</f>
        <v>-42.667573323394443</v>
      </c>
      <c r="AP2659" s="149"/>
      <c r="AQ2659" s="44"/>
      <c r="AR2659" s="44"/>
      <c r="AS2659" s="44"/>
      <c r="AT2659" s="44"/>
    </row>
    <row r="2660" spans="1:46" ht="18.649999999999999" customHeight="1">
      <c r="AO2660" s="48"/>
    </row>
    <row r="2661" spans="1:46" ht="18.649999999999999" customHeight="1" thickBot="1">
      <c r="A2661">
        <v>0</v>
      </c>
      <c r="E2661" s="29" t="s">
        <v>9</v>
      </c>
      <c r="J2661" s="29" t="s">
        <v>10</v>
      </c>
      <c r="O2661" s="29" t="s">
        <v>11</v>
      </c>
      <c r="T2661" s="29" t="s">
        <v>12</v>
      </c>
      <c r="Y2661" s="29" t="s">
        <v>13</v>
      </c>
      <c r="AD2661" s="29" t="s">
        <v>12</v>
      </c>
      <c r="AI2661" s="29" t="s">
        <v>81</v>
      </c>
    </row>
    <row r="2662" spans="1:46" ht="18.649999999999999" customHeight="1" thickBot="1">
      <c r="B2662" s="28"/>
      <c r="D2662" s="227" t="s">
        <v>70</v>
      </c>
      <c r="E2662" s="228"/>
      <c r="F2662" s="229" t="s">
        <v>71</v>
      </c>
      <c r="G2662" s="230"/>
      <c r="H2662" s="203"/>
      <c r="I2662" s="231" t="s">
        <v>15</v>
      </c>
      <c r="J2662" s="232"/>
      <c r="K2662" s="233" t="s">
        <v>16</v>
      </c>
      <c r="L2662" s="234"/>
      <c r="M2662" s="30"/>
      <c r="N2662" s="231" t="s">
        <v>72</v>
      </c>
      <c r="O2662" s="232"/>
      <c r="P2662" s="233" t="s">
        <v>73</v>
      </c>
      <c r="Q2662" s="234"/>
      <c r="R2662" s="30"/>
      <c r="S2662" s="227" t="s">
        <v>74</v>
      </c>
      <c r="T2662" s="228"/>
      <c r="U2662" s="229" t="s">
        <v>75</v>
      </c>
      <c r="V2662" s="230"/>
      <c r="W2662" s="8"/>
      <c r="X2662" s="231" t="s">
        <v>76</v>
      </c>
      <c r="Y2662" s="232"/>
      <c r="Z2662" s="233" t="s">
        <v>77</v>
      </c>
      <c r="AA2662" s="234"/>
      <c r="AB2662" s="8"/>
      <c r="AC2662" s="231" t="s">
        <v>78</v>
      </c>
      <c r="AD2662" s="232"/>
      <c r="AE2662" s="233" t="s">
        <v>17</v>
      </c>
      <c r="AF2662" s="234"/>
      <c r="AG2662" s="8"/>
      <c r="AH2662" s="231" t="s">
        <v>79</v>
      </c>
      <c r="AI2662" s="232"/>
      <c r="AJ2662" s="233" t="s">
        <v>80</v>
      </c>
      <c r="AK2662" s="234"/>
      <c r="AL2662" s="8"/>
      <c r="AM2662" s="35" t="s">
        <v>82</v>
      </c>
      <c r="AO2662" s="147" t="s">
        <v>83</v>
      </c>
      <c r="AP2662" s="4"/>
      <c r="AQ2662" s="44"/>
      <c r="AR2662" s="44"/>
      <c r="AS2662" s="44"/>
      <c r="AT2662" s="44"/>
    </row>
    <row r="2663" spans="1:46" ht="18.649999999999999" customHeight="1" thickTop="1" thickBot="1">
      <c r="B2663" s="55">
        <v>7.6199999999999797</v>
      </c>
      <c r="D2663" s="37">
        <v>1</v>
      </c>
      <c r="E2663" s="38">
        <v>0</v>
      </c>
      <c r="F2663" s="39">
        <v>0</v>
      </c>
      <c r="G2663" s="40">
        <f t="shared" ref="G2663" si="8710">-1/($E$8*$B2663)</f>
        <v>-8.3881889763779735E-2</v>
      </c>
      <c r="I2663" s="37">
        <v>1</v>
      </c>
      <c r="J2663" s="41">
        <v>0</v>
      </c>
      <c r="K2663" s="39">
        <v>0</v>
      </c>
      <c r="L2663" s="40">
        <v>0</v>
      </c>
      <c r="N2663" s="37">
        <f t="shared" ref="N2663" si="8711">D2663*I2663+F2663*I2666-E2663*J2663-G2663*J2666</f>
        <v>0.98803456069547668</v>
      </c>
      <c r="O2663" s="41">
        <f t="shared" ref="O2663" si="8712">(D2663*J2663+E2663*I2663+F2663*J2666+G2663*I2666)</f>
        <v>0</v>
      </c>
      <c r="P2663" s="39">
        <f t="shared" ref="P2663" si="8713">D2663*K2663+F2663*K2666-E2663*L2663-G2663*L2666</f>
        <v>0</v>
      </c>
      <c r="Q2663" s="40">
        <f t="shared" ref="Q2663" si="8714">(D2663*L2663+E2663*K2663+F2663*L2666+G2663*K2666)</f>
        <v>-8.3881889763779735E-2</v>
      </c>
      <c r="S2663" s="37">
        <v>1</v>
      </c>
      <c r="T2663" s="38">
        <v>0</v>
      </c>
      <c r="U2663" s="39">
        <v>0</v>
      </c>
      <c r="V2663" s="40">
        <f t="shared" ref="V2663" si="8715">-1/($T$8*$B2663)</f>
        <v>-0.16427559055118152</v>
      </c>
      <c r="X2663" s="37">
        <f t="shared" ref="X2663" si="8716">N2663*S2663+P2663*S2666-O2663*T2663-Q2663*T2666</f>
        <v>0.98803456069547668</v>
      </c>
      <c r="Y2663" s="41">
        <f t="shared" ref="Y2663" si="8717">(N2663*T2663+O2663*S2663+P2663*T2666+Q2663*S2666)</f>
        <v>0</v>
      </c>
      <c r="Z2663" s="39">
        <f t="shared" ref="Z2663" si="8718">N2663*U2663+P2663*U2666-O2663*V2663-Q2663*V2666</f>
        <v>0</v>
      </c>
      <c r="AA2663" s="40">
        <f t="shared" ref="AA2663" si="8719">(N2663*V2663+O2663*U2663+P2663*V2666+Q2663*U2666)</f>
        <v>-0.24619185070700639</v>
      </c>
      <c r="AB2663" s="8"/>
      <c r="AC2663" s="37">
        <v>1</v>
      </c>
      <c r="AD2663" s="38">
        <v>0</v>
      </c>
      <c r="AE2663" s="39">
        <v>0</v>
      </c>
      <c r="AF2663" s="40">
        <v>0</v>
      </c>
      <c r="AH2663" s="37">
        <f>X2663*AC2663+Z2663*AC2666-Y2663*AD2663-AA2663*AD2666</f>
        <v>0.96193079353291422</v>
      </c>
      <c r="AI2663" s="41">
        <f>(X2663*AD2663+Y2663*AC2663+Z2663*AD2666+AA2663*AC2666)</f>
        <v>0</v>
      </c>
      <c r="AJ2663" s="39">
        <f>X2663*AE2663+Z2663*AE2666-Y2663*AF2663-AA2663*AF2666</f>
        <v>0</v>
      </c>
      <c r="AK2663" s="40">
        <f>(X2663*AF2663+Y2663*AE2663+Z2663*AF2666+AA2663*AE2666)</f>
        <v>-0.24619185070700639</v>
      </c>
      <c r="AL2663" s="8"/>
      <c r="AM2663" s="43">
        <f t="shared" ref="AM2663" si="8720">20*LOG((2*$AH$8)/(($AH$8*AH2663+AJ2663+$AH$8*AH2666+AJ2666)^2+($AH$8*AI2663+AK2663+$AH$8*AI2666+AK2666)^2)^0.5)</f>
        <v>-2.3256901686040854E-4</v>
      </c>
      <c r="AO2663" s="148">
        <f t="shared" ref="AO2663" si="8721">((AH2663^2+AI2663^2)/(AH2666^2+AI2666^2))^0.5</f>
        <v>3.9072410242914457</v>
      </c>
      <c r="AP2663" s="4"/>
      <c r="AQ2663" s="44"/>
      <c r="AR2663" s="44"/>
      <c r="AS2663" s="44"/>
      <c r="AT2663" s="44"/>
    </row>
    <row r="2664" spans="1:46" ht="18.649999999999999" customHeight="1" thickBot="1">
      <c r="D2664" s="45"/>
      <c r="G2664" s="46"/>
      <c r="I2664" s="45"/>
      <c r="L2664" s="46"/>
      <c r="N2664" s="45"/>
      <c r="Q2664" s="46"/>
      <c r="S2664" s="45"/>
      <c r="V2664" s="46"/>
      <c r="X2664" s="45"/>
      <c r="AA2664" s="46"/>
      <c r="AC2664" s="45"/>
      <c r="AF2664" s="46"/>
      <c r="AH2664" s="45"/>
      <c r="AK2664" s="46"/>
      <c r="AO2664" s="149"/>
      <c r="AP2664" s="149"/>
      <c r="AQ2664" s="44"/>
      <c r="AR2664" s="44"/>
      <c r="AS2664" s="44"/>
      <c r="AT2664" s="44"/>
    </row>
    <row r="2665" spans="1:46" ht="18.649999999999999" customHeight="1" thickBot="1">
      <c r="D2665" s="227" t="s">
        <v>70</v>
      </c>
      <c r="E2665" s="228"/>
      <c r="F2665" s="229" t="s">
        <v>71</v>
      </c>
      <c r="G2665" s="230"/>
      <c r="H2665" s="203"/>
      <c r="I2665" s="231" t="s">
        <v>15</v>
      </c>
      <c r="J2665" s="232"/>
      <c r="K2665" s="233" t="s">
        <v>16</v>
      </c>
      <c r="L2665" s="234"/>
      <c r="M2665" s="30"/>
      <c r="N2665" s="231" t="s">
        <v>72</v>
      </c>
      <c r="O2665" s="232"/>
      <c r="P2665" s="233" t="s">
        <v>73</v>
      </c>
      <c r="Q2665" s="234"/>
      <c r="R2665" s="30"/>
      <c r="S2665" s="227" t="s">
        <v>74</v>
      </c>
      <c r="T2665" s="228"/>
      <c r="U2665" s="229" t="s">
        <v>75</v>
      </c>
      <c r="V2665" s="230"/>
      <c r="W2665" s="8"/>
      <c r="X2665" s="231" t="s">
        <v>76</v>
      </c>
      <c r="Y2665" s="232"/>
      <c r="Z2665" s="233" t="s">
        <v>77</v>
      </c>
      <c r="AA2665" s="234"/>
      <c r="AB2665" s="8"/>
      <c r="AC2665" s="231" t="s">
        <v>78</v>
      </c>
      <c r="AD2665" s="232"/>
      <c r="AE2665" s="233" t="s">
        <v>17</v>
      </c>
      <c r="AF2665" s="234"/>
      <c r="AG2665" s="8"/>
      <c r="AH2665" s="231" t="s">
        <v>79</v>
      </c>
      <c r="AI2665" s="232"/>
      <c r="AJ2665" s="233" t="s">
        <v>80</v>
      </c>
      <c r="AK2665" s="234"/>
      <c r="AL2665" s="8"/>
      <c r="AM2665" s="52" t="s">
        <v>84</v>
      </c>
      <c r="AO2665" s="150" t="s">
        <v>85</v>
      </c>
      <c r="AP2665" s="149"/>
      <c r="AQ2665" s="44"/>
      <c r="AR2665" s="44"/>
      <c r="AS2665" s="44"/>
      <c r="AT2665" s="44"/>
    </row>
    <row r="2666" spans="1:46" ht="18.649999999999999" customHeight="1" thickTop="1" thickBot="1">
      <c r="D2666" s="37">
        <v>0</v>
      </c>
      <c r="E2666" s="41">
        <v>0</v>
      </c>
      <c r="F2666" s="39">
        <v>1</v>
      </c>
      <c r="G2666" s="40">
        <v>0</v>
      </c>
      <c r="I2666" s="37">
        <v>0</v>
      </c>
      <c r="J2666" s="41">
        <f t="shared" ref="J2666" si="8722">IF(0=(1-$J$8*$K$8*$B2663^2),10^14,$B2663*$K$8/(1-$J$8*$K$8*$B2663^2))</f>
        <v>-0.14264627726222209</v>
      </c>
      <c r="K2666" s="39">
        <v>1</v>
      </c>
      <c r="L2666" s="40">
        <v>0</v>
      </c>
      <c r="N2666" s="37">
        <f t="shared" ref="N2666" si="8723">D2666*I2663+F2666*I2666-E2666*J2663-G2666*J2666</f>
        <v>0</v>
      </c>
      <c r="O2666" s="41">
        <f t="shared" ref="O2666" si="8724">(D2666*J2663+E2666*I2663+F2666*J2666+G2666*I2666)</f>
        <v>-0.14264627726222209</v>
      </c>
      <c r="P2666" s="39">
        <f t="shared" ref="P2666" si="8725">D2666*K2663+F2666*K2666-E2666*L2663-G2666*L2666</f>
        <v>1</v>
      </c>
      <c r="Q2666" s="40">
        <f t="shared" ref="Q2666" si="8726">(D2666*L2663+E2666*K2663+F2666*L2666+G2666*K2666)</f>
        <v>0</v>
      </c>
      <c r="S2666" s="37">
        <v>0</v>
      </c>
      <c r="T2666" s="41">
        <v>0</v>
      </c>
      <c r="U2666" s="39">
        <v>1</v>
      </c>
      <c r="V2666" s="40">
        <v>0</v>
      </c>
      <c r="X2666" s="37">
        <f t="shared" ref="X2666" si="8727">N2666*S2663+P2666*S2666-O2666*T2663-Q2666*T2666</f>
        <v>0</v>
      </c>
      <c r="Y2666" s="41">
        <f t="shared" ref="Y2666" si="8728">(N2666*T2663+O2666*S2663+P2666*T2666+Q2666*S2666)</f>
        <v>-0.14264627726222209</v>
      </c>
      <c r="Z2666" s="39">
        <f t="shared" ref="Z2666" si="8729">N2666*U2663+P2666*U2666-O2666*V2663-Q2666*V2666</f>
        <v>0.97656669856282086</v>
      </c>
      <c r="AA2666" s="40">
        <f t="shared" ref="AA2666" si="8730">(N2666*V2663+O2666*U2663+P2666*V2666+Q2666*U2666)</f>
        <v>0</v>
      </c>
      <c r="AB2666" s="8"/>
      <c r="AC2666" s="37">
        <v>0</v>
      </c>
      <c r="AD2666" s="40">
        <f>-1/($AD$8*$B2663)</f>
        <v>-0.1060301837270344</v>
      </c>
      <c r="AE2666" s="39">
        <v>1</v>
      </c>
      <c r="AF2666" s="40">
        <v>0</v>
      </c>
      <c r="AH2666" s="37">
        <f>X2666*AC2663+Z2666*AC2666-Y2666*AD2663-AA2666*AD2666</f>
        <v>0</v>
      </c>
      <c r="AI2666" s="41">
        <f>(X2666*AD2663+Y2666*AC2663+Z2666*AD2666+AA2666*AC2666)</f>
        <v>-0.24619182373254142</v>
      </c>
      <c r="AJ2666" s="39">
        <f>X2666*AE2663+Z2666*AE2666-Y2666*AF2663-AA2666*AF2666</f>
        <v>0.97656669856282086</v>
      </c>
      <c r="AK2666" s="40">
        <f>(X2666*AF2663+Y2666*AE2663+Z2666*AF2666+AA2666*AE2666)</f>
        <v>0</v>
      </c>
      <c r="AL2666" s="8"/>
      <c r="AM2666" s="54">
        <f t="shared" ref="AM2666" si="8731">(180/PI())*ATAN(-1*(($AH2654*AI2663+AK2663+$AH$8*AI2666+AK2666)/($AH$8*AH2663+AJ2663+$AH$8*AH2666+AJ2666)))</f>
        <v>14.25188886218724</v>
      </c>
      <c r="AO2666" s="151">
        <f t="shared" ref="AO2666" si="8732">20*LOG(((($AH$8*AH2663+AJ2663-$AH$8*AH2666-AJ2666)^2+($AH$8*AI2663+AK2663-$AH$8*AI2666-AK2666)^2)/(($AH$8*AH2663+AJ2663+$AH$8*AH2666+AJ2666)^2+($AH$8*AI2663+AK2663+$AH$8*AI2666+AK2666)^2))^0.5)</f>
        <v>-42.712440827183698</v>
      </c>
      <c r="AP2666" s="149"/>
      <c r="AQ2666" s="44"/>
      <c r="AR2666" s="44"/>
      <c r="AS2666" s="44"/>
      <c r="AT2666" s="44"/>
    </row>
    <row r="2667" spans="1:46" ht="18.649999999999999" customHeight="1">
      <c r="AO2667" s="48"/>
    </row>
    <row r="2668" spans="1:46" ht="18.649999999999999" customHeight="1" thickBot="1">
      <c r="E2668" s="29" t="s">
        <v>9</v>
      </c>
      <c r="J2668" s="29" t="s">
        <v>10</v>
      </c>
      <c r="O2668" s="29" t="s">
        <v>11</v>
      </c>
      <c r="T2668" s="29" t="s">
        <v>12</v>
      </c>
      <c r="Y2668" s="29" t="s">
        <v>13</v>
      </c>
      <c r="AD2668" s="29" t="s">
        <v>12</v>
      </c>
      <c r="AI2668" s="29" t="s">
        <v>81</v>
      </c>
    </row>
    <row r="2669" spans="1:46" ht="18.649999999999999" customHeight="1" thickBot="1">
      <c r="B2669" s="28"/>
      <c r="D2669" s="227" t="s">
        <v>70</v>
      </c>
      <c r="E2669" s="228"/>
      <c r="F2669" s="229" t="s">
        <v>71</v>
      </c>
      <c r="G2669" s="230"/>
      <c r="H2669" s="203"/>
      <c r="I2669" s="231" t="s">
        <v>15</v>
      </c>
      <c r="J2669" s="232"/>
      <c r="K2669" s="233" t="s">
        <v>16</v>
      </c>
      <c r="L2669" s="234"/>
      <c r="M2669" s="30"/>
      <c r="N2669" s="231" t="s">
        <v>72</v>
      </c>
      <c r="O2669" s="232"/>
      <c r="P2669" s="233" t="s">
        <v>73</v>
      </c>
      <c r="Q2669" s="234"/>
      <c r="R2669" s="30"/>
      <c r="S2669" s="227" t="s">
        <v>74</v>
      </c>
      <c r="T2669" s="228"/>
      <c r="U2669" s="229" t="s">
        <v>75</v>
      </c>
      <c r="V2669" s="230"/>
      <c r="W2669" s="8"/>
      <c r="X2669" s="231" t="s">
        <v>76</v>
      </c>
      <c r="Y2669" s="232"/>
      <c r="Z2669" s="233" t="s">
        <v>77</v>
      </c>
      <c r="AA2669" s="234"/>
      <c r="AB2669" s="8"/>
      <c r="AC2669" s="231" t="s">
        <v>78</v>
      </c>
      <c r="AD2669" s="232"/>
      <c r="AE2669" s="233" t="s">
        <v>17</v>
      </c>
      <c r="AF2669" s="234"/>
      <c r="AG2669" s="8"/>
      <c r="AH2669" s="231" t="s">
        <v>79</v>
      </c>
      <c r="AI2669" s="232"/>
      <c r="AJ2669" s="233" t="s">
        <v>80</v>
      </c>
      <c r="AK2669" s="234"/>
      <c r="AL2669" s="8"/>
      <c r="AM2669" s="35" t="s">
        <v>82</v>
      </c>
      <c r="AO2669" s="147" t="s">
        <v>83</v>
      </c>
      <c r="AP2669" s="4"/>
      <c r="AQ2669" s="44"/>
      <c r="AR2669" s="44"/>
      <c r="AS2669" s="44"/>
      <c r="AT2669" s="44"/>
    </row>
    <row r="2670" spans="1:46" ht="18" customHeight="1" thickTop="1" thickBot="1">
      <c r="B2670" s="55">
        <v>7.6399999999999801</v>
      </c>
      <c r="D2670" s="37">
        <v>1</v>
      </c>
      <c r="E2670" s="38">
        <v>0</v>
      </c>
      <c r="F2670" s="39">
        <v>0</v>
      </c>
      <c r="G2670" s="40">
        <f t="shared" ref="G2670" si="8733">-1/($E$8*$B2670)</f>
        <v>-8.3662303664921667E-2</v>
      </c>
      <c r="I2670" s="37">
        <v>1</v>
      </c>
      <c r="J2670" s="41">
        <v>0</v>
      </c>
      <c r="K2670" s="39">
        <v>0</v>
      </c>
      <c r="L2670" s="40">
        <v>0</v>
      </c>
      <c r="N2670" s="37">
        <f t="shared" ref="N2670" si="8734">D2670*I2670+F2670*I2673-E2670*J2670-G2670*J2673</f>
        <v>0.98809735223266726</v>
      </c>
      <c r="O2670" s="41">
        <f t="shared" ref="O2670" si="8735">(D2670*J2670+E2670*I2670+F2670*J2673+G2670*I2673)</f>
        <v>0</v>
      </c>
      <c r="P2670" s="39">
        <f t="shared" ref="P2670" si="8736">D2670*K2670+F2670*K2673-E2670*L2670-G2670*L2673</f>
        <v>0</v>
      </c>
      <c r="Q2670" s="40">
        <f t="shared" ref="Q2670" si="8737">(D2670*L2670+E2670*K2670+F2670*L2673+G2670*K2673)</f>
        <v>-8.3662303664921667E-2</v>
      </c>
      <c r="S2670" s="37">
        <v>1</v>
      </c>
      <c r="T2670" s="38">
        <v>0</v>
      </c>
      <c r="U2670" s="39">
        <v>0</v>
      </c>
      <c r="V2670" s="40">
        <f t="shared" ref="V2670" si="8738">-1/($T$8*$B2670)</f>
        <v>-0.16384554973822033</v>
      </c>
      <c r="X2670" s="37">
        <f t="shared" ref="X2670" si="8739">N2670*S2670+P2670*S2673-O2670*T2670-Q2670*T2673</f>
        <v>0.98809735223266726</v>
      </c>
      <c r="Y2670" s="41">
        <f t="shared" ref="Y2670" si="8740">(N2670*T2670+O2670*S2670+P2670*T2673+Q2670*S2673)</f>
        <v>0</v>
      </c>
      <c r="Z2670" s="39">
        <f t="shared" ref="Z2670" si="8741">N2670*U2670+P2670*U2673-O2670*V2670-Q2670*V2673</f>
        <v>0</v>
      </c>
      <c r="AA2670" s="40">
        <f t="shared" ref="AA2670" si="8742">(N2670*V2670+O2670*U2670+P2670*V2673+Q2670*U2673)</f>
        <v>-0.24555765753636297</v>
      </c>
      <c r="AB2670" s="8"/>
      <c r="AC2670" s="37">
        <v>1</v>
      </c>
      <c r="AD2670" s="38">
        <v>0</v>
      </c>
      <c r="AE2670" s="39">
        <v>0</v>
      </c>
      <c r="AF2670" s="40">
        <v>0</v>
      </c>
      <c r="AH2670" s="37">
        <f>X2670*AC2670+Z2670*AC2673-Y2670*AD2670-AA2670*AD2673</f>
        <v>0.96212898712710382</v>
      </c>
      <c r="AI2670" s="41">
        <f>(X2670*AD2670+Y2670*AC2670+Z2670*AD2673+AA2670*AC2673)</f>
        <v>0</v>
      </c>
      <c r="AJ2670" s="39">
        <f>X2670*AE2670+Z2670*AE2673-Y2670*AF2670-AA2670*AF2673</f>
        <v>0</v>
      </c>
      <c r="AK2670" s="40">
        <f>(X2670*AF2670+Y2670*AE2670+Z2670*AF2673+AA2670*AE2673)</f>
        <v>-0.24555765753636297</v>
      </c>
      <c r="AL2670" s="8"/>
      <c r="AM2670" s="43">
        <f t="shared" ref="AM2670" si="8743">20*LOG((2*$AH$8)/(($AH$8*AH2670+AJ2670+$AH$8*AH2673+AJ2673)^2+($AH$8*AI2670+AK2670+$AH$8*AI2673+AK2673)^2)^0.5)</f>
        <v>-2.3018463231971561E-4</v>
      </c>
      <c r="AO2670" s="148">
        <f t="shared" ref="AO2670" si="8744">((AH2670^2+AI2670^2)/(AH2673^2+AI2673^2))^0.5</f>
        <v>3.9181392331228078</v>
      </c>
      <c r="AP2670" s="4"/>
      <c r="AQ2670" s="44"/>
      <c r="AR2670" s="44"/>
      <c r="AS2670" s="44"/>
      <c r="AT2670" s="44"/>
    </row>
    <row r="2671" spans="1:46" ht="18.649999999999999" customHeight="1" thickBot="1">
      <c r="D2671" s="45"/>
      <c r="G2671" s="46"/>
      <c r="I2671" s="45"/>
      <c r="L2671" s="46"/>
      <c r="N2671" s="45"/>
      <c r="Q2671" s="46"/>
      <c r="S2671" s="45"/>
      <c r="V2671" s="46"/>
      <c r="X2671" s="45"/>
      <c r="AA2671" s="46"/>
      <c r="AC2671" s="45"/>
      <c r="AF2671" s="46"/>
      <c r="AH2671" s="45"/>
      <c r="AK2671" s="46"/>
      <c r="AO2671" s="149"/>
      <c r="AP2671" s="149"/>
      <c r="AQ2671" s="44"/>
      <c r="AR2671" s="44"/>
      <c r="AS2671" s="44"/>
      <c r="AT2671" s="44"/>
    </row>
    <row r="2672" spans="1:46" ht="18.649999999999999" customHeight="1" thickBot="1">
      <c r="D2672" s="227" t="s">
        <v>70</v>
      </c>
      <c r="E2672" s="228"/>
      <c r="F2672" s="229" t="s">
        <v>71</v>
      </c>
      <c r="G2672" s="230"/>
      <c r="H2672" s="203"/>
      <c r="I2672" s="231" t="s">
        <v>15</v>
      </c>
      <c r="J2672" s="232"/>
      <c r="K2672" s="233" t="s">
        <v>16</v>
      </c>
      <c r="L2672" s="234"/>
      <c r="M2672" s="30"/>
      <c r="N2672" s="231" t="s">
        <v>72</v>
      </c>
      <c r="O2672" s="232"/>
      <c r="P2672" s="233" t="s">
        <v>73</v>
      </c>
      <c r="Q2672" s="234"/>
      <c r="R2672" s="30"/>
      <c r="S2672" s="227" t="s">
        <v>74</v>
      </c>
      <c r="T2672" s="228"/>
      <c r="U2672" s="229" t="s">
        <v>75</v>
      </c>
      <c r="V2672" s="230"/>
      <c r="W2672" s="8"/>
      <c r="X2672" s="231" t="s">
        <v>76</v>
      </c>
      <c r="Y2672" s="232"/>
      <c r="Z2672" s="233" t="s">
        <v>77</v>
      </c>
      <c r="AA2672" s="234"/>
      <c r="AB2672" s="8"/>
      <c r="AC2672" s="231" t="s">
        <v>78</v>
      </c>
      <c r="AD2672" s="232"/>
      <c r="AE2672" s="233" t="s">
        <v>17</v>
      </c>
      <c r="AF2672" s="234"/>
      <c r="AG2672" s="8"/>
      <c r="AH2672" s="231" t="s">
        <v>79</v>
      </c>
      <c r="AI2672" s="232"/>
      <c r="AJ2672" s="233" t="s">
        <v>80</v>
      </c>
      <c r="AK2672" s="234"/>
      <c r="AL2672" s="8"/>
      <c r="AM2672" s="52" t="s">
        <v>84</v>
      </c>
      <c r="AO2672" s="150" t="s">
        <v>85</v>
      </c>
      <c r="AP2672" s="149"/>
      <c r="AQ2672" s="44"/>
      <c r="AR2672" s="44"/>
      <c r="AS2672" s="44"/>
      <c r="AT2672" s="44"/>
    </row>
    <row r="2673" spans="2:46" ht="18.649999999999999" customHeight="1" thickTop="1" thickBot="1">
      <c r="D2673" s="37">
        <v>0</v>
      </c>
      <c r="E2673" s="41">
        <v>0</v>
      </c>
      <c r="F2673" s="39">
        <v>1</v>
      </c>
      <c r="G2673" s="40">
        <v>0</v>
      </c>
      <c r="I2673" s="37">
        <v>0</v>
      </c>
      <c r="J2673" s="41">
        <f t="shared" ref="J2673" si="8745">IF(0=(1-$J$8*$K$8*$B2670^2),10^14,$B2670*$K$8/(1-$J$8*$K$8*$B2670^2))</f>
        <v>-0.14227014134112739</v>
      </c>
      <c r="K2673" s="39">
        <v>1</v>
      </c>
      <c r="L2673" s="40">
        <v>0</v>
      </c>
      <c r="N2673" s="37">
        <f t="shared" ref="N2673" si="8746">D2673*I2670+F2673*I2673-E2673*J2670-G2673*J2673</f>
        <v>0</v>
      </c>
      <c r="O2673" s="41">
        <f t="shared" ref="O2673" si="8747">(D2673*J2670+E2673*I2670+F2673*J2673+G2673*I2673)</f>
        <v>-0.14227014134112739</v>
      </c>
      <c r="P2673" s="39">
        <f t="shared" ref="P2673" si="8748">D2673*K2670+F2673*K2673-E2673*L2670-G2673*L2673</f>
        <v>1</v>
      </c>
      <c r="Q2673" s="40">
        <f t="shared" ref="Q2673" si="8749">(D2673*L2670+E2673*K2670+F2673*L2673+G2673*K2673)</f>
        <v>0</v>
      </c>
      <c r="S2673" s="37">
        <v>0</v>
      </c>
      <c r="T2673" s="41">
        <v>0</v>
      </c>
      <c r="U2673" s="39">
        <v>1</v>
      </c>
      <c r="V2673" s="40">
        <v>0</v>
      </c>
      <c r="X2673" s="37">
        <f t="shared" ref="X2673" si="8750">N2673*S2670+P2673*S2673-O2673*T2670-Q2673*T2673</f>
        <v>0</v>
      </c>
      <c r="Y2673" s="41">
        <f t="shared" ref="Y2673" si="8751">(N2673*T2670+O2673*S2670+P2673*T2673+Q2673*S2673)</f>
        <v>-0.14227014134112739</v>
      </c>
      <c r="Z2673" s="39">
        <f t="shared" ref="Z2673" si="8752">N2673*U2670+P2673*U2673-O2673*V2670-Q2673*V2673</f>
        <v>0.97668967048062871</v>
      </c>
      <c r="AA2673" s="40">
        <f t="shared" ref="AA2673" si="8753">(N2673*V2670+O2673*U2670+P2673*V2673+Q2673*U2673)</f>
        <v>0</v>
      </c>
      <c r="AB2673" s="8"/>
      <c r="AC2673" s="37">
        <v>0</v>
      </c>
      <c r="AD2673" s="40">
        <f>-1/($AD$8*$B2670)</f>
        <v>-0.10575261780104739</v>
      </c>
      <c r="AE2673" s="39">
        <v>1</v>
      </c>
      <c r="AF2673" s="40">
        <v>0</v>
      </c>
      <c r="AH2673" s="37">
        <f>X2673*AC2670+Z2673*AC2673-Y2673*AD2670-AA2673*AD2673</f>
        <v>0</v>
      </c>
      <c r="AI2673" s="41">
        <f>(X2673*AD2670+Y2673*AC2670+Z2673*AD2673+AA2673*AC2673)</f>
        <v>-0.24555763077369624</v>
      </c>
      <c r="AJ2673" s="39">
        <f>X2673*AE2670+Z2673*AE2673-Y2673*AF2670-AA2673*AF2673</f>
        <v>0.97668967048062871</v>
      </c>
      <c r="AK2673" s="40">
        <f>(X2673*AF2670+Y2673*AE2670+Z2673*AF2673+AA2673*AE2673)</f>
        <v>0</v>
      </c>
      <c r="AL2673" s="8"/>
      <c r="AM2673" s="54">
        <f t="shared" ref="AM2673" si="8754">(180/PI())*ATAN(-1*(($AH2661*AI2670+AK2670+$AH$8*AI2673+AK2673)/($AH$8*AH2670+AJ2670+$AH$8*AH2673+AJ2673)))</f>
        <v>14.214406525343536</v>
      </c>
      <c r="AO2673" s="151">
        <f t="shared" ref="AO2673" si="8755">20*LOG(((($AH$8*AH2670+AJ2670-$AH$8*AH2673-AJ2673)^2+($AH$8*AI2670+AK2670-$AH$8*AI2673-AK2673)^2)/(($AH$8*AH2670+AJ2670+$AH$8*AH2673+AJ2673)^2+($AH$8*AI2670+AK2670+$AH$8*AI2673+AK2673)^2))^0.5)</f>
        <v>-42.7571949476689</v>
      </c>
      <c r="AP2673" s="149"/>
      <c r="AQ2673" s="44"/>
      <c r="AR2673" s="44"/>
      <c r="AS2673" s="44"/>
      <c r="AT2673" s="44"/>
    </row>
    <row r="2674" spans="2:46" ht="18.649999999999999" customHeight="1">
      <c r="AO2674" s="48"/>
    </row>
    <row r="2675" spans="2:46" ht="18.649999999999999" customHeight="1" thickBot="1">
      <c r="E2675" s="29" t="s">
        <v>9</v>
      </c>
      <c r="J2675" s="29" t="s">
        <v>10</v>
      </c>
      <c r="O2675" s="29" t="s">
        <v>11</v>
      </c>
      <c r="T2675" s="29" t="s">
        <v>12</v>
      </c>
      <c r="Y2675" s="29" t="s">
        <v>13</v>
      </c>
      <c r="AD2675" s="29" t="s">
        <v>12</v>
      </c>
      <c r="AI2675" s="29" t="s">
        <v>81</v>
      </c>
    </row>
    <row r="2676" spans="2:46" ht="18.649999999999999" customHeight="1" thickBot="1">
      <c r="B2676" s="28"/>
      <c r="D2676" s="227" t="s">
        <v>70</v>
      </c>
      <c r="E2676" s="228"/>
      <c r="F2676" s="229" t="s">
        <v>71</v>
      </c>
      <c r="G2676" s="230"/>
      <c r="H2676" s="203"/>
      <c r="I2676" s="231" t="s">
        <v>15</v>
      </c>
      <c r="J2676" s="232"/>
      <c r="K2676" s="233" t="s">
        <v>16</v>
      </c>
      <c r="L2676" s="234"/>
      <c r="M2676" s="30"/>
      <c r="N2676" s="231" t="s">
        <v>72</v>
      </c>
      <c r="O2676" s="232"/>
      <c r="P2676" s="233" t="s">
        <v>73</v>
      </c>
      <c r="Q2676" s="234"/>
      <c r="R2676" s="30"/>
      <c r="S2676" s="227" t="s">
        <v>74</v>
      </c>
      <c r="T2676" s="228"/>
      <c r="U2676" s="229" t="s">
        <v>75</v>
      </c>
      <c r="V2676" s="230"/>
      <c r="W2676" s="8"/>
      <c r="X2676" s="231" t="s">
        <v>76</v>
      </c>
      <c r="Y2676" s="232"/>
      <c r="Z2676" s="233" t="s">
        <v>77</v>
      </c>
      <c r="AA2676" s="234"/>
      <c r="AB2676" s="8"/>
      <c r="AC2676" s="231" t="s">
        <v>78</v>
      </c>
      <c r="AD2676" s="232"/>
      <c r="AE2676" s="233" t="s">
        <v>17</v>
      </c>
      <c r="AF2676" s="234"/>
      <c r="AG2676" s="8"/>
      <c r="AH2676" s="231" t="s">
        <v>79</v>
      </c>
      <c r="AI2676" s="232"/>
      <c r="AJ2676" s="233" t="s">
        <v>80</v>
      </c>
      <c r="AK2676" s="234"/>
      <c r="AL2676" s="8"/>
      <c r="AM2676" s="35" t="s">
        <v>82</v>
      </c>
      <c r="AO2676" s="147" t="s">
        <v>83</v>
      </c>
      <c r="AP2676" s="4"/>
      <c r="AQ2676" s="44"/>
      <c r="AR2676" s="44"/>
      <c r="AS2676" s="44"/>
      <c r="AT2676" s="44"/>
    </row>
    <row r="2677" spans="2:46" ht="18.649999999999999" customHeight="1" thickTop="1" thickBot="1">
      <c r="B2677" s="55">
        <v>7.6599999999999797</v>
      </c>
      <c r="D2677" s="37">
        <v>1</v>
      </c>
      <c r="E2677" s="38">
        <v>0</v>
      </c>
      <c r="F2677" s="39">
        <v>0</v>
      </c>
      <c r="G2677" s="40">
        <f t="shared" ref="G2677" si="8756">-1/($E$8*$B2677)</f>
        <v>-8.3443864229765227E-2</v>
      </c>
      <c r="I2677" s="37">
        <v>1</v>
      </c>
      <c r="J2677" s="41">
        <v>0</v>
      </c>
      <c r="K2677" s="39">
        <v>0</v>
      </c>
      <c r="L2677" s="40">
        <v>0</v>
      </c>
      <c r="N2677" s="37">
        <f t="shared" ref="N2677" si="8757">D2677*I2677+F2677*I2680-E2677*J2677-G2677*J2680</f>
        <v>0.98815965020291885</v>
      </c>
      <c r="O2677" s="41">
        <f t="shared" ref="O2677" si="8758">(D2677*J2677+E2677*I2677+F2677*J2680+G2677*I2680)</f>
        <v>0</v>
      </c>
      <c r="P2677" s="39">
        <f t="shared" ref="P2677" si="8759">D2677*K2677+F2677*K2680-E2677*L2677-G2677*L2680</f>
        <v>0</v>
      </c>
      <c r="Q2677" s="40">
        <f t="shared" ref="Q2677" si="8760">(D2677*L2677+E2677*K2677+F2677*L2680+G2677*K2680)</f>
        <v>-8.3443864229765227E-2</v>
      </c>
      <c r="S2677" s="37">
        <v>1</v>
      </c>
      <c r="T2677" s="38">
        <v>0</v>
      </c>
      <c r="U2677" s="39">
        <v>0</v>
      </c>
      <c r="V2677" s="40">
        <f t="shared" ref="V2677" si="8761">-1/($T$8*$B2677)</f>
        <v>-0.163417754569191</v>
      </c>
      <c r="X2677" s="37">
        <f t="shared" ref="X2677" si="8762">N2677*S2677+P2677*S2680-O2677*T2677-Q2677*T2680</f>
        <v>0.98815965020291885</v>
      </c>
      <c r="Y2677" s="41">
        <f t="shared" ref="Y2677" si="8763">(N2677*T2677+O2677*S2677+P2677*T2680+Q2677*S2680)</f>
        <v>0</v>
      </c>
      <c r="Z2677" s="39">
        <f t="shared" ref="Z2677" si="8764">N2677*U2677+P2677*U2680-O2677*V2677-Q2677*V2680</f>
        <v>0</v>
      </c>
      <c r="AA2677" s="40">
        <f t="shared" ref="AA2677" si="8765">(N2677*V2677+O2677*U2677+P2677*V2680+Q2677*U2680)</f>
        <v>-0.24492669542180345</v>
      </c>
      <c r="AB2677" s="8"/>
      <c r="AC2677" s="37">
        <v>1</v>
      </c>
      <c r="AD2677" s="38">
        <v>0</v>
      </c>
      <c r="AE2677" s="39">
        <v>0</v>
      </c>
      <c r="AF2677" s="40">
        <v>0</v>
      </c>
      <c r="AH2677" s="37">
        <f>X2677*AC2677+Z2677*AC2680-Y2677*AD2677-AA2677*AD2680</f>
        <v>0.96232563929351334</v>
      </c>
      <c r="AI2677" s="41">
        <f>(X2677*AD2677+Y2677*AC2677+Z2677*AD2680+AA2677*AC2680)</f>
        <v>0</v>
      </c>
      <c r="AJ2677" s="39">
        <f>X2677*AE2677+Z2677*AE2680-Y2677*AF2677-AA2677*AF2680</f>
        <v>0</v>
      </c>
      <c r="AK2677" s="40">
        <f>(X2677*AF2677+Y2677*AE2677+Z2677*AF2680+AA2677*AE2680)</f>
        <v>-0.24492669542180345</v>
      </c>
      <c r="AL2677" s="8"/>
      <c r="AM2677" s="43">
        <f t="shared" ref="AM2677" si="8766">20*LOG((2*$AH$8)/(($AH$8*AH2677+AJ2677+$AH$8*AH2680+AJ2680)^2+($AH$8*AI2677+AK2677+$AH$8*AI2680+AK2680)^2)^0.5)</f>
        <v>-2.278306128748583E-4</v>
      </c>
      <c r="AO2677" s="148">
        <f t="shared" ref="AO2677" si="8767">((AH2677^2+AI2677^2)/(AH2680^2+AI2680^2))^0.5</f>
        <v>3.929035754817328</v>
      </c>
      <c r="AP2677" s="4"/>
      <c r="AQ2677" s="44"/>
      <c r="AR2677" s="44"/>
      <c r="AS2677" s="44"/>
      <c r="AT2677" s="44"/>
    </row>
    <row r="2678" spans="2:46" ht="18.649999999999999" customHeight="1" thickBot="1">
      <c r="D2678" s="45"/>
      <c r="G2678" s="46"/>
      <c r="I2678" s="45"/>
      <c r="L2678" s="46"/>
      <c r="N2678" s="45"/>
      <c r="Q2678" s="46"/>
      <c r="S2678" s="45"/>
      <c r="V2678" s="46"/>
      <c r="X2678" s="45"/>
      <c r="AA2678" s="46"/>
      <c r="AC2678" s="45"/>
      <c r="AF2678" s="46"/>
      <c r="AH2678" s="45"/>
      <c r="AK2678" s="46"/>
      <c r="AO2678" s="149"/>
      <c r="AP2678" s="149"/>
      <c r="AQ2678" s="44"/>
      <c r="AR2678" s="44"/>
      <c r="AS2678" s="44"/>
      <c r="AT2678" s="44"/>
    </row>
    <row r="2679" spans="2:46" ht="18.649999999999999" customHeight="1" thickBot="1">
      <c r="D2679" s="227" t="s">
        <v>70</v>
      </c>
      <c r="E2679" s="228"/>
      <c r="F2679" s="229" t="s">
        <v>71</v>
      </c>
      <c r="G2679" s="230"/>
      <c r="H2679" s="203"/>
      <c r="I2679" s="231" t="s">
        <v>15</v>
      </c>
      <c r="J2679" s="232"/>
      <c r="K2679" s="233" t="s">
        <v>16</v>
      </c>
      <c r="L2679" s="234"/>
      <c r="M2679" s="30"/>
      <c r="N2679" s="231" t="s">
        <v>72</v>
      </c>
      <c r="O2679" s="232"/>
      <c r="P2679" s="233" t="s">
        <v>73</v>
      </c>
      <c r="Q2679" s="234"/>
      <c r="R2679" s="30"/>
      <c r="S2679" s="227" t="s">
        <v>74</v>
      </c>
      <c r="T2679" s="228"/>
      <c r="U2679" s="229" t="s">
        <v>75</v>
      </c>
      <c r="V2679" s="230"/>
      <c r="W2679" s="8"/>
      <c r="X2679" s="231" t="s">
        <v>76</v>
      </c>
      <c r="Y2679" s="232"/>
      <c r="Z2679" s="233" t="s">
        <v>77</v>
      </c>
      <c r="AA2679" s="234"/>
      <c r="AB2679" s="8"/>
      <c r="AC2679" s="231" t="s">
        <v>78</v>
      </c>
      <c r="AD2679" s="232"/>
      <c r="AE2679" s="233" t="s">
        <v>17</v>
      </c>
      <c r="AF2679" s="234"/>
      <c r="AG2679" s="8"/>
      <c r="AH2679" s="231" t="s">
        <v>79</v>
      </c>
      <c r="AI2679" s="232"/>
      <c r="AJ2679" s="233" t="s">
        <v>80</v>
      </c>
      <c r="AK2679" s="234"/>
      <c r="AL2679" s="8"/>
      <c r="AM2679" s="52" t="s">
        <v>84</v>
      </c>
      <c r="AO2679" s="150" t="s">
        <v>85</v>
      </c>
      <c r="AP2679" s="149"/>
      <c r="AQ2679" s="44"/>
      <c r="AR2679" s="44"/>
      <c r="AS2679" s="44"/>
      <c r="AT2679" s="44"/>
    </row>
    <row r="2680" spans="2:46" ht="18.649999999999999" customHeight="1" thickTop="1" thickBot="1">
      <c r="D2680" s="37">
        <v>0</v>
      </c>
      <c r="E2680" s="41">
        <v>0</v>
      </c>
      <c r="F2680" s="39">
        <v>1</v>
      </c>
      <c r="G2680" s="40">
        <v>0</v>
      </c>
      <c r="I2680" s="37">
        <v>0</v>
      </c>
      <c r="J2680" s="41">
        <f t="shared" ref="J2680" si="8768">IF(0=(1-$J$8*$K$8*$B2677^2),10^14,$B2677*$K$8/(1-$J$8*$K$8*$B2677^2))</f>
        <v>-0.14189599087211988</v>
      </c>
      <c r="K2680" s="39">
        <v>1</v>
      </c>
      <c r="L2680" s="40">
        <v>0</v>
      </c>
      <c r="N2680" s="37">
        <f t="shared" ref="N2680" si="8769">D2680*I2677+F2680*I2680-E2680*J2677-G2680*J2680</f>
        <v>0</v>
      </c>
      <c r="O2680" s="41">
        <f t="shared" ref="O2680" si="8770">(D2680*J2677+E2680*I2677+F2680*J2680+G2680*I2680)</f>
        <v>-0.14189599087211988</v>
      </c>
      <c r="P2680" s="39">
        <f t="shared" ref="P2680" si="8771">D2680*K2677+F2680*K2680-E2680*L2677-G2680*L2680</f>
        <v>1</v>
      </c>
      <c r="Q2680" s="40">
        <f t="shared" ref="Q2680" si="8772">(D2680*L2677+E2680*K2677+F2680*L2680+G2680*K2680)</f>
        <v>0</v>
      </c>
      <c r="S2680" s="37">
        <v>0</v>
      </c>
      <c r="T2680" s="41">
        <v>0</v>
      </c>
      <c r="U2680" s="39">
        <v>1</v>
      </c>
      <c r="V2680" s="40">
        <v>0</v>
      </c>
      <c r="X2680" s="37">
        <f t="shared" ref="X2680" si="8773">N2680*S2677+P2680*S2680-O2680*T2677-Q2680*T2680</f>
        <v>0</v>
      </c>
      <c r="Y2680" s="41">
        <f t="shared" ref="Y2680" si="8774">(N2680*T2677+O2680*S2677+P2680*T2680+Q2680*S2680)</f>
        <v>-0.14189599087211988</v>
      </c>
      <c r="Z2680" s="39">
        <f t="shared" ref="Z2680" si="8775">N2680*U2677+P2680*U2680-O2680*V2677-Q2680*V2680</f>
        <v>0.97681167578930772</v>
      </c>
      <c r="AA2680" s="40">
        <f t="shared" ref="AA2680" si="8776">(N2680*V2677+O2680*U2677+P2680*V2680+Q2680*U2680)</f>
        <v>0</v>
      </c>
      <c r="AB2680" s="8"/>
      <c r="AC2680" s="37">
        <v>0</v>
      </c>
      <c r="AD2680" s="40">
        <f>-1/($AD$8*$B2677)</f>
        <v>-0.10547650130548329</v>
      </c>
      <c r="AE2680" s="39">
        <v>1</v>
      </c>
      <c r="AF2680" s="40">
        <v>0</v>
      </c>
      <c r="AH2680" s="37">
        <f>X2680*AC2677+Z2680*AC2680-Y2680*AD2677-AA2680*AD2680</f>
        <v>0</v>
      </c>
      <c r="AI2680" s="41">
        <f>(X2680*AD2677+Y2680*AC2677+Z2680*AD2680+AA2680*AC2680)</f>
        <v>-0.24492666886872211</v>
      </c>
      <c r="AJ2680" s="39">
        <f>X2680*AE2677+Z2680*AE2680-Y2680*AF2677-AA2680*AF2680</f>
        <v>0.97681167578930772</v>
      </c>
      <c r="AK2680" s="40">
        <f>(X2680*AF2677+Y2680*AE2677+Z2680*AF2680+AA2680*AE2680)</f>
        <v>0</v>
      </c>
      <c r="AL2680" s="8"/>
      <c r="AM2680" s="54">
        <f t="shared" ref="AM2680" si="8777">(180/PI())*ATAN(-1*(($AH2668*AI2677+AK2677+$AH$8*AI2680+AK2680)/($AH$8*AH2677+AJ2677+$AH$8*AH2680+AJ2680)))</f>
        <v>14.17712126369956</v>
      </c>
      <c r="AO2680" s="151">
        <f t="shared" ref="AO2680" si="8778">20*LOG(((($AH$8*AH2677+AJ2677-$AH$8*AH2680-AJ2680)^2+($AH$8*AI2677+AK2677-$AH$8*AI2680-AK2680)^2)/(($AH$8*AH2677+AJ2677+$AH$8*AH2680+AJ2680)^2+($AH$8*AI2677+AK2677+$AH$8*AI2680+AK2680)^2))^0.5)</f>
        <v>-42.801836243521493</v>
      </c>
      <c r="AP2680" s="149"/>
      <c r="AQ2680" s="44"/>
      <c r="AR2680" s="44"/>
      <c r="AS2680" s="44"/>
      <c r="AT2680" s="44"/>
    </row>
    <row r="2681" spans="2:46" ht="18.649999999999999" customHeight="1">
      <c r="AO2681" s="48"/>
    </row>
    <row r="2682" spans="2:46" ht="18.649999999999999" customHeight="1" thickBot="1">
      <c r="E2682" s="29" t="s">
        <v>9</v>
      </c>
      <c r="J2682" s="29" t="s">
        <v>10</v>
      </c>
      <c r="O2682" s="29" t="s">
        <v>11</v>
      </c>
      <c r="T2682" s="29" t="s">
        <v>12</v>
      </c>
      <c r="Y2682" s="29" t="s">
        <v>13</v>
      </c>
      <c r="AD2682" s="29" t="s">
        <v>12</v>
      </c>
      <c r="AI2682" s="29" t="s">
        <v>81</v>
      </c>
    </row>
    <row r="2683" spans="2:46" ht="18.649999999999999" customHeight="1" thickBot="1">
      <c r="B2683" s="28"/>
      <c r="D2683" s="227" t="s">
        <v>70</v>
      </c>
      <c r="E2683" s="228"/>
      <c r="F2683" s="229" t="s">
        <v>71</v>
      </c>
      <c r="G2683" s="230"/>
      <c r="H2683" s="203"/>
      <c r="I2683" s="231" t="s">
        <v>15</v>
      </c>
      <c r="J2683" s="232"/>
      <c r="K2683" s="233" t="s">
        <v>16</v>
      </c>
      <c r="L2683" s="234"/>
      <c r="M2683" s="30"/>
      <c r="N2683" s="231" t="s">
        <v>72</v>
      </c>
      <c r="O2683" s="232"/>
      <c r="P2683" s="233" t="s">
        <v>73</v>
      </c>
      <c r="Q2683" s="234"/>
      <c r="R2683" s="30"/>
      <c r="S2683" s="227" t="s">
        <v>74</v>
      </c>
      <c r="T2683" s="228"/>
      <c r="U2683" s="229" t="s">
        <v>75</v>
      </c>
      <c r="V2683" s="230"/>
      <c r="W2683" s="8"/>
      <c r="X2683" s="231" t="s">
        <v>76</v>
      </c>
      <c r="Y2683" s="232"/>
      <c r="Z2683" s="233" t="s">
        <v>77</v>
      </c>
      <c r="AA2683" s="234"/>
      <c r="AB2683" s="8"/>
      <c r="AC2683" s="231" t="s">
        <v>78</v>
      </c>
      <c r="AD2683" s="232"/>
      <c r="AE2683" s="233" t="s">
        <v>17</v>
      </c>
      <c r="AF2683" s="234"/>
      <c r="AG2683" s="8"/>
      <c r="AH2683" s="231" t="s">
        <v>79</v>
      </c>
      <c r="AI2683" s="232"/>
      <c r="AJ2683" s="233" t="s">
        <v>80</v>
      </c>
      <c r="AK2683" s="234"/>
      <c r="AL2683" s="8"/>
      <c r="AM2683" s="35" t="s">
        <v>82</v>
      </c>
      <c r="AO2683" s="147" t="s">
        <v>83</v>
      </c>
      <c r="AP2683" s="4"/>
      <c r="AQ2683" s="44"/>
      <c r="AR2683" s="44"/>
      <c r="AS2683" s="44"/>
      <c r="AT2683" s="44"/>
    </row>
    <row r="2684" spans="2:46" ht="18.649999999999999" customHeight="1" thickTop="1" thickBot="1">
      <c r="B2684" s="55">
        <v>7.6799999999999802</v>
      </c>
      <c r="D2684" s="37">
        <v>1</v>
      </c>
      <c r="E2684" s="38">
        <v>0</v>
      </c>
      <c r="F2684" s="39">
        <v>0</v>
      </c>
      <c r="G2684" s="40">
        <f t="shared" ref="G2684" si="8779">-1/($E$8*$B2684)</f>
        <v>-8.3226562500000212E-2</v>
      </c>
      <c r="I2684" s="37">
        <v>1</v>
      </c>
      <c r="J2684" s="41">
        <v>0</v>
      </c>
      <c r="K2684" s="39">
        <v>0</v>
      </c>
      <c r="L2684" s="40">
        <v>0</v>
      </c>
      <c r="N2684" s="37">
        <f t="shared" ref="N2684" si="8780">D2684*I2684+F2684*I2687-E2684*J2684-G2684*J2687</f>
        <v>0.98822145977167963</v>
      </c>
      <c r="O2684" s="41">
        <f t="shared" ref="O2684" si="8781">(D2684*J2684+E2684*I2684+F2684*J2687+G2684*I2687)</f>
        <v>0</v>
      </c>
      <c r="P2684" s="39">
        <f t="shared" ref="P2684" si="8782">D2684*K2684+F2684*K2687-E2684*L2684-G2684*L2687</f>
        <v>0</v>
      </c>
      <c r="Q2684" s="40">
        <f t="shared" ref="Q2684" si="8783">(D2684*L2684+E2684*K2684+F2684*L2687+G2684*K2687)</f>
        <v>-8.3226562500000212E-2</v>
      </c>
      <c r="S2684" s="37">
        <v>1</v>
      </c>
      <c r="T2684" s="38">
        <v>0</v>
      </c>
      <c r="U2684" s="39">
        <v>0</v>
      </c>
      <c r="V2684" s="40">
        <f t="shared" ref="V2684" si="8784">-1/($T$8*$B2684)</f>
        <v>-0.16299218750000041</v>
      </c>
      <c r="X2684" s="37">
        <f t="shared" ref="X2684" si="8785">N2684*S2684+P2684*S2687-O2684*T2684-Q2684*T2687</f>
        <v>0.98822145977167963</v>
      </c>
      <c r="Y2684" s="41">
        <f t="shared" ref="Y2684" si="8786">(N2684*T2684+O2684*S2684+P2684*T2687+Q2684*S2687)</f>
        <v>0</v>
      </c>
      <c r="Z2684" s="39">
        <f t="shared" ref="Z2684" si="8787">N2684*U2684+P2684*U2687-O2684*V2684-Q2684*V2687</f>
        <v>0</v>
      </c>
      <c r="AA2684" s="40">
        <f t="shared" ref="AA2684" si="8788">(N2684*V2684+O2684*U2684+P2684*V2687+Q2684*U2687)</f>
        <v>-0.24429893996262994</v>
      </c>
      <c r="AB2684" s="8"/>
      <c r="AC2684" s="37">
        <v>1</v>
      </c>
      <c r="AD2684" s="38">
        <v>0</v>
      </c>
      <c r="AE2684" s="39">
        <v>0</v>
      </c>
      <c r="AF2684" s="40">
        <v>0</v>
      </c>
      <c r="AH2684" s="37">
        <f>X2684*AC2684+Z2684*AC2687-Y2684*AD2684-AA2684*AD2687</f>
        <v>0.96252076595100156</v>
      </c>
      <c r="AI2684" s="41">
        <f>(X2684*AD2684+Y2684*AC2684+Z2684*AD2687+AA2684*AC2687)</f>
        <v>0</v>
      </c>
      <c r="AJ2684" s="39">
        <f>X2684*AE2684+Z2684*AE2687-Y2684*AF2684-AA2684*AF2687</f>
        <v>0</v>
      </c>
      <c r="AK2684" s="40">
        <f>(X2684*AF2684+Y2684*AE2684+Z2684*AF2687+AA2684*AE2687)</f>
        <v>-0.24429893996262994</v>
      </c>
      <c r="AL2684" s="8"/>
      <c r="AM2684" s="43">
        <f t="shared" ref="AM2684" si="8789">20*LOG((2*$AH$8)/(($AH$8*AH2684+AJ2684+$AH$8*AH2687+AJ2687)^2+($AH$8*AI2684+AK2684+$AH$8*AI2687+AK2687)^2)^0.5)</f>
        <v>-2.255064974741117E-4</v>
      </c>
      <c r="AO2684" s="148">
        <f t="shared" ref="AO2684" si="8790">((AH2684^2+AI2684^2)/(AH2687^2+AI2687^2))^0.5</f>
        <v>3.9399306026394871</v>
      </c>
      <c r="AP2684" s="4"/>
      <c r="AQ2684" s="44"/>
      <c r="AR2684" s="44"/>
      <c r="AS2684" s="44"/>
      <c r="AT2684" s="44"/>
    </row>
    <row r="2685" spans="2:46" ht="18.649999999999999" customHeight="1" thickBot="1">
      <c r="D2685" s="45"/>
      <c r="G2685" s="46"/>
      <c r="I2685" s="45"/>
      <c r="L2685" s="46"/>
      <c r="N2685" s="45"/>
      <c r="Q2685" s="46"/>
      <c r="S2685" s="45"/>
      <c r="V2685" s="46"/>
      <c r="X2685" s="45"/>
      <c r="AA2685" s="46"/>
      <c r="AC2685" s="45"/>
      <c r="AF2685" s="46"/>
      <c r="AH2685" s="45"/>
      <c r="AK2685" s="46"/>
      <c r="AO2685" s="149"/>
      <c r="AP2685" s="149"/>
      <c r="AQ2685" s="44"/>
      <c r="AR2685" s="44"/>
      <c r="AS2685" s="44"/>
      <c r="AT2685" s="44"/>
    </row>
    <row r="2686" spans="2:46" ht="18.649999999999999" customHeight="1" thickBot="1">
      <c r="D2686" s="227" t="s">
        <v>70</v>
      </c>
      <c r="E2686" s="228"/>
      <c r="F2686" s="229" t="s">
        <v>71</v>
      </c>
      <c r="G2686" s="230"/>
      <c r="H2686" s="203"/>
      <c r="I2686" s="231" t="s">
        <v>15</v>
      </c>
      <c r="J2686" s="232"/>
      <c r="K2686" s="233" t="s">
        <v>16</v>
      </c>
      <c r="L2686" s="234"/>
      <c r="M2686" s="30"/>
      <c r="N2686" s="231" t="s">
        <v>72</v>
      </c>
      <c r="O2686" s="232"/>
      <c r="P2686" s="233" t="s">
        <v>73</v>
      </c>
      <c r="Q2686" s="234"/>
      <c r="R2686" s="30"/>
      <c r="S2686" s="227" t="s">
        <v>74</v>
      </c>
      <c r="T2686" s="228"/>
      <c r="U2686" s="229" t="s">
        <v>75</v>
      </c>
      <c r="V2686" s="230"/>
      <c r="W2686" s="8"/>
      <c r="X2686" s="231" t="s">
        <v>76</v>
      </c>
      <c r="Y2686" s="232"/>
      <c r="Z2686" s="233" t="s">
        <v>77</v>
      </c>
      <c r="AA2686" s="234"/>
      <c r="AB2686" s="8"/>
      <c r="AC2686" s="231" t="s">
        <v>78</v>
      </c>
      <c r="AD2686" s="232"/>
      <c r="AE2686" s="233" t="s">
        <v>17</v>
      </c>
      <c r="AF2686" s="234"/>
      <c r="AG2686" s="8"/>
      <c r="AH2686" s="231" t="s">
        <v>79</v>
      </c>
      <c r="AI2686" s="232"/>
      <c r="AJ2686" s="233" t="s">
        <v>80</v>
      </c>
      <c r="AK2686" s="234"/>
      <c r="AL2686" s="8"/>
      <c r="AM2686" s="52" t="s">
        <v>84</v>
      </c>
      <c r="AO2686" s="150" t="s">
        <v>85</v>
      </c>
      <c r="AP2686" s="149"/>
      <c r="AQ2686" s="44"/>
      <c r="AR2686" s="44"/>
      <c r="AS2686" s="44"/>
      <c r="AT2686" s="44"/>
    </row>
    <row r="2687" spans="2:46" ht="18.649999999999999" customHeight="1" thickTop="1" thickBot="1">
      <c r="D2687" s="37">
        <v>0</v>
      </c>
      <c r="E2687" s="41">
        <v>0</v>
      </c>
      <c r="F2687" s="39">
        <v>1</v>
      </c>
      <c r="G2687" s="40">
        <v>0</v>
      </c>
      <c r="I2687" s="37">
        <v>0</v>
      </c>
      <c r="J2687" s="41">
        <f t="shared" ref="J2687" si="8791">IF(0=(1-$J$8*$K$8*$B2684^2),10^14,$B2684*$K$8/(1-$J$8*$K$8*$B2684^2))</f>
        <v>-0.14152381012156287</v>
      </c>
      <c r="K2687" s="39">
        <v>1</v>
      </c>
      <c r="L2687" s="40">
        <v>0</v>
      </c>
      <c r="N2687" s="37">
        <f t="shared" ref="N2687" si="8792">D2687*I2684+F2687*I2687-E2687*J2684-G2687*J2687</f>
        <v>0</v>
      </c>
      <c r="O2687" s="41">
        <f t="shared" ref="O2687" si="8793">(D2687*J2684+E2687*I2684+F2687*J2687+G2687*I2687)</f>
        <v>-0.14152381012156287</v>
      </c>
      <c r="P2687" s="39">
        <f t="shared" ref="P2687" si="8794">D2687*K2684+F2687*K2687-E2687*L2684-G2687*L2687</f>
        <v>1</v>
      </c>
      <c r="Q2687" s="40">
        <f t="shared" ref="Q2687" si="8795">(D2687*L2684+E2687*K2684+F2687*L2687+G2687*K2687)</f>
        <v>0</v>
      </c>
      <c r="S2687" s="37">
        <v>0</v>
      </c>
      <c r="T2687" s="41">
        <v>0</v>
      </c>
      <c r="U2687" s="39">
        <v>1</v>
      </c>
      <c r="V2687" s="40">
        <v>0</v>
      </c>
      <c r="X2687" s="37">
        <f t="shared" ref="X2687" si="8796">N2687*S2684+P2687*S2687-O2687*T2684-Q2687*T2687</f>
        <v>0</v>
      </c>
      <c r="Y2687" s="41">
        <f t="shared" ref="Y2687" si="8797">(N2687*T2684+O2687*S2684+P2687*T2687+Q2687*S2687)</f>
        <v>-0.14152381012156287</v>
      </c>
      <c r="Z2687" s="39">
        <f t="shared" ref="Z2687" si="8798">N2687*U2684+P2687*U2687-O2687*V2684-Q2687*V2687</f>
        <v>0.97693272460495173</v>
      </c>
      <c r="AA2687" s="40">
        <f t="shared" ref="AA2687" si="8799">(N2687*V2684+O2687*U2684+P2687*V2687+Q2687*U2687)</f>
        <v>0</v>
      </c>
      <c r="AB2687" s="8"/>
      <c r="AC2687" s="37">
        <v>0</v>
      </c>
      <c r="AD2687" s="40">
        <f>-1/($AD$8*$B2684)</f>
        <v>-0.10520182291666692</v>
      </c>
      <c r="AE2687" s="39">
        <v>1</v>
      </c>
      <c r="AF2687" s="40">
        <v>0</v>
      </c>
      <c r="AH2687" s="37">
        <f>X2687*AC2684+Z2687*AC2687-Y2687*AD2684-AA2687*AD2687</f>
        <v>0</v>
      </c>
      <c r="AI2687" s="41">
        <f>(X2687*AD2684+Y2687*AC2684+Z2687*AD2687+AA2687*AC2687)</f>
        <v>-0.24429891361694994</v>
      </c>
      <c r="AJ2687" s="39">
        <f>X2687*AE2684+Z2687*AE2687-Y2687*AF2684-AA2687*AF2687</f>
        <v>0.97693272460495173</v>
      </c>
      <c r="AK2687" s="40">
        <f>(X2687*AF2684+Y2687*AE2684+Z2687*AF2687+AA2687*AE2687)</f>
        <v>0</v>
      </c>
      <c r="AL2687" s="8"/>
      <c r="AM2687" s="54">
        <f t="shared" ref="AM2687" si="8800">(180/PI())*ATAN(-1*(($AH2675*AI2684+AK2684+$AH$8*AI2687+AK2687)/($AH$8*AH2684+AJ2684+$AH$8*AH2687+AJ2687)))</f>
        <v>14.140031523780141</v>
      </c>
      <c r="AO2687" s="151">
        <f t="shared" ref="AO2687" si="8801">20*LOG(((($AH$8*AH2684+AJ2684-$AH$8*AH2687-AJ2687)^2+($AH$8*AI2684+AK2684-$AH$8*AI2687-AK2687)^2)/(($AH$8*AH2684+AJ2684+$AH$8*AH2687+AJ2687)^2+($AH$8*AI2684+AK2684+$AH$8*AI2687+AK2687)^2))^0.5)</f>
        <v>-42.846365269412871</v>
      </c>
      <c r="AP2687" s="149"/>
      <c r="AQ2687" s="44"/>
      <c r="AR2687" s="44"/>
      <c r="AS2687" s="44"/>
      <c r="AT2687" s="44"/>
    </row>
    <row r="2688" spans="2:46" ht="18.649999999999999" customHeight="1">
      <c r="AO2688" s="48"/>
    </row>
    <row r="2689" spans="2:46" ht="18.649999999999999" customHeight="1" thickBot="1">
      <c r="E2689" s="29" t="s">
        <v>9</v>
      </c>
      <c r="J2689" s="29" t="s">
        <v>10</v>
      </c>
      <c r="O2689" s="29" t="s">
        <v>11</v>
      </c>
      <c r="T2689" s="29" t="s">
        <v>12</v>
      </c>
      <c r="Y2689" s="29" t="s">
        <v>13</v>
      </c>
      <c r="AD2689" s="29" t="s">
        <v>12</v>
      </c>
      <c r="AI2689" s="29" t="s">
        <v>81</v>
      </c>
    </row>
    <row r="2690" spans="2:46" ht="18.649999999999999" customHeight="1" thickBot="1">
      <c r="B2690" s="28"/>
      <c r="D2690" s="227" t="s">
        <v>70</v>
      </c>
      <c r="E2690" s="228"/>
      <c r="F2690" s="229" t="s">
        <v>71</v>
      </c>
      <c r="G2690" s="230"/>
      <c r="H2690" s="203"/>
      <c r="I2690" s="231" t="s">
        <v>15</v>
      </c>
      <c r="J2690" s="232"/>
      <c r="K2690" s="233" t="s">
        <v>16</v>
      </c>
      <c r="L2690" s="234"/>
      <c r="M2690" s="30"/>
      <c r="N2690" s="231" t="s">
        <v>72</v>
      </c>
      <c r="O2690" s="232"/>
      <c r="P2690" s="233" t="s">
        <v>73</v>
      </c>
      <c r="Q2690" s="234"/>
      <c r="R2690" s="30"/>
      <c r="S2690" s="227" t="s">
        <v>74</v>
      </c>
      <c r="T2690" s="228"/>
      <c r="U2690" s="229" t="s">
        <v>75</v>
      </c>
      <c r="V2690" s="230"/>
      <c r="W2690" s="8"/>
      <c r="X2690" s="231" t="s">
        <v>76</v>
      </c>
      <c r="Y2690" s="232"/>
      <c r="Z2690" s="233" t="s">
        <v>77</v>
      </c>
      <c r="AA2690" s="234"/>
      <c r="AB2690" s="8"/>
      <c r="AC2690" s="231" t="s">
        <v>78</v>
      </c>
      <c r="AD2690" s="232"/>
      <c r="AE2690" s="233" t="s">
        <v>17</v>
      </c>
      <c r="AF2690" s="234"/>
      <c r="AG2690" s="8"/>
      <c r="AH2690" s="231" t="s">
        <v>79</v>
      </c>
      <c r="AI2690" s="232"/>
      <c r="AJ2690" s="233" t="s">
        <v>80</v>
      </c>
      <c r="AK2690" s="234"/>
      <c r="AL2690" s="8"/>
      <c r="AM2690" s="35" t="s">
        <v>82</v>
      </c>
      <c r="AO2690" s="147" t="s">
        <v>83</v>
      </c>
      <c r="AP2690" s="4"/>
      <c r="AQ2690" s="44"/>
      <c r="AR2690" s="44"/>
      <c r="AS2690" s="44"/>
      <c r="AT2690" s="44"/>
    </row>
    <row r="2691" spans="2:46" ht="18.649999999999999" customHeight="1" thickTop="1" thickBot="1">
      <c r="B2691" s="55">
        <v>7.6999999999999797</v>
      </c>
      <c r="D2691" s="37">
        <v>1</v>
      </c>
      <c r="E2691" s="38">
        <v>0</v>
      </c>
      <c r="F2691" s="39">
        <v>0</v>
      </c>
      <c r="G2691" s="40">
        <f t="shared" ref="G2691" si="8802">-1/($E$8*$B2691)</f>
        <v>-8.3010389610389826E-2</v>
      </c>
      <c r="I2691" s="37">
        <v>1</v>
      </c>
      <c r="J2691" s="41">
        <v>0</v>
      </c>
      <c r="K2691" s="39">
        <v>0</v>
      </c>
      <c r="L2691" s="40">
        <v>0</v>
      </c>
      <c r="N2691" s="37">
        <f t="shared" ref="N2691" si="8803">D2691*I2691+F2691*I2694-E2691*J2691-G2691*J2694</f>
        <v>0.98828278603692099</v>
      </c>
      <c r="O2691" s="41">
        <f t="shared" ref="O2691" si="8804">(D2691*J2691+E2691*I2691+F2691*J2694+G2691*I2694)</f>
        <v>0</v>
      </c>
      <c r="P2691" s="39">
        <f t="shared" ref="P2691" si="8805">D2691*K2691+F2691*K2694-E2691*L2691-G2691*L2694</f>
        <v>0</v>
      </c>
      <c r="Q2691" s="40">
        <f t="shared" ref="Q2691" si="8806">(D2691*L2691+E2691*K2691+F2691*L2694+G2691*K2694)</f>
        <v>-8.3010389610389826E-2</v>
      </c>
      <c r="S2691" s="37">
        <v>1</v>
      </c>
      <c r="T2691" s="38">
        <v>0</v>
      </c>
      <c r="U2691" s="39">
        <v>0</v>
      </c>
      <c r="V2691" s="40">
        <f t="shared" ref="V2691" si="8807">-1/($T$8*$B2691)</f>
        <v>-0.16256883116883156</v>
      </c>
      <c r="X2691" s="37">
        <f t="shared" ref="X2691" si="8808">N2691*S2691+P2691*S2694-O2691*T2691-Q2691*T2694</f>
        <v>0.98828278603692099</v>
      </c>
      <c r="Y2691" s="41">
        <f t="shared" ref="Y2691" si="8809">(N2691*T2691+O2691*S2691+P2691*T2694+Q2691*S2694)</f>
        <v>0</v>
      </c>
      <c r="Z2691" s="39">
        <f t="shared" ref="Z2691" si="8810">N2691*U2691+P2691*U2694-O2691*V2691-Q2691*V2694</f>
        <v>0</v>
      </c>
      <c r="AA2691" s="40">
        <f t="shared" ref="AA2691" si="8811">(N2691*V2691+O2691*U2691+P2691*V2694+Q2691*U2694)</f>
        <v>-0.24367436700068851</v>
      </c>
      <c r="AB2691" s="8"/>
      <c r="AC2691" s="37">
        <v>1</v>
      </c>
      <c r="AD2691" s="38">
        <v>0</v>
      </c>
      <c r="AE2691" s="39">
        <v>0</v>
      </c>
      <c r="AF2691" s="40">
        <v>0</v>
      </c>
      <c r="AH2691" s="37">
        <f>X2691*AC2691+Z2691*AC2694-Y2691*AD2691-AA2691*AD2694</f>
        <v>0.9627143828137773</v>
      </c>
      <c r="AI2691" s="41">
        <f>(X2691*AD2691+Y2691*AC2691+Z2691*AD2694+AA2691*AC2694)</f>
        <v>0</v>
      </c>
      <c r="AJ2691" s="39">
        <f>X2691*AE2691+Z2691*AE2694-Y2691*AF2691-AA2691*AF2694</f>
        <v>0</v>
      </c>
      <c r="AK2691" s="40">
        <f>(X2691*AF2691+Y2691*AE2691+Z2691*AF2694+AA2691*AE2694)</f>
        <v>-0.24367436700068851</v>
      </c>
      <c r="AL2691" s="8"/>
      <c r="AM2691" s="43">
        <f t="shared" ref="AM2691" si="8812">20*LOG((2*$AH$8)/(($AH$8*AH2691+AJ2691+$AH$8*AH2694+AJ2694)^2+($AH$8*AI2691+AK2691+$AH$8*AI2694+AK2694)^2)^0.5)</f>
        <v>-2.2321183318640224E-4</v>
      </c>
      <c r="AO2691" s="148">
        <f t="shared" ref="AO2691" si="8813">((AH2691^2+AI2691^2)/(AH2694^2+AI2694^2))^0.5</f>
        <v>3.9508237897148466</v>
      </c>
      <c r="AP2691" s="4"/>
      <c r="AQ2691" s="44"/>
      <c r="AR2691" s="44"/>
      <c r="AS2691" s="44"/>
      <c r="AT2691" s="44"/>
    </row>
    <row r="2692" spans="2:46" ht="18.649999999999999" customHeight="1" thickBot="1">
      <c r="D2692" s="45"/>
      <c r="G2692" s="46"/>
      <c r="I2692" s="45"/>
      <c r="L2692" s="46"/>
      <c r="N2692" s="45"/>
      <c r="Q2692" s="46"/>
      <c r="S2692" s="45"/>
      <c r="V2692" s="46"/>
      <c r="X2692" s="45"/>
      <c r="AA2692" s="46"/>
      <c r="AC2692" s="45"/>
      <c r="AF2692" s="46"/>
      <c r="AH2692" s="45"/>
      <c r="AK2692" s="46"/>
      <c r="AO2692" s="149"/>
      <c r="AP2692" s="149"/>
      <c r="AQ2692" s="44"/>
      <c r="AR2692" s="44"/>
      <c r="AS2692" s="44"/>
      <c r="AT2692" s="44"/>
    </row>
    <row r="2693" spans="2:46" ht="18.649999999999999" customHeight="1" thickBot="1">
      <c r="D2693" s="227" t="s">
        <v>70</v>
      </c>
      <c r="E2693" s="228"/>
      <c r="F2693" s="229" t="s">
        <v>71</v>
      </c>
      <c r="G2693" s="230"/>
      <c r="H2693" s="203"/>
      <c r="I2693" s="231" t="s">
        <v>15</v>
      </c>
      <c r="J2693" s="232"/>
      <c r="K2693" s="233" t="s">
        <v>16</v>
      </c>
      <c r="L2693" s="234"/>
      <c r="M2693" s="30"/>
      <c r="N2693" s="231" t="s">
        <v>72</v>
      </c>
      <c r="O2693" s="232"/>
      <c r="P2693" s="233" t="s">
        <v>73</v>
      </c>
      <c r="Q2693" s="234"/>
      <c r="R2693" s="30"/>
      <c r="S2693" s="227" t="s">
        <v>74</v>
      </c>
      <c r="T2693" s="228"/>
      <c r="U2693" s="229" t="s">
        <v>75</v>
      </c>
      <c r="V2693" s="230"/>
      <c r="W2693" s="8"/>
      <c r="X2693" s="231" t="s">
        <v>76</v>
      </c>
      <c r="Y2693" s="232"/>
      <c r="Z2693" s="233" t="s">
        <v>77</v>
      </c>
      <c r="AA2693" s="234"/>
      <c r="AB2693" s="8"/>
      <c r="AC2693" s="231" t="s">
        <v>78</v>
      </c>
      <c r="AD2693" s="232"/>
      <c r="AE2693" s="233" t="s">
        <v>17</v>
      </c>
      <c r="AF2693" s="234"/>
      <c r="AG2693" s="8"/>
      <c r="AH2693" s="231" t="s">
        <v>79</v>
      </c>
      <c r="AI2693" s="232"/>
      <c r="AJ2693" s="233" t="s">
        <v>80</v>
      </c>
      <c r="AK2693" s="234"/>
      <c r="AL2693" s="8"/>
      <c r="AM2693" s="52" t="s">
        <v>84</v>
      </c>
      <c r="AO2693" s="150" t="s">
        <v>85</v>
      </c>
      <c r="AP2693" s="149"/>
      <c r="AQ2693" s="44"/>
      <c r="AR2693" s="44"/>
      <c r="AS2693" s="44"/>
      <c r="AT2693" s="44"/>
    </row>
    <row r="2694" spans="2:46" ht="18.649999999999999" customHeight="1" thickTop="1" thickBot="1">
      <c r="D2694" s="37">
        <v>0</v>
      </c>
      <c r="E2694" s="41">
        <v>0</v>
      </c>
      <c r="F2694" s="39">
        <v>1</v>
      </c>
      <c r="G2694" s="40">
        <v>0</v>
      </c>
      <c r="I2694" s="37">
        <v>0</v>
      </c>
      <c r="J2694" s="41">
        <f t="shared" ref="J2694" si="8814">IF(0=(1-$J$8*$K$8*$B2691^2),10^14,$B2691*$K$8/(1-$J$8*$K$8*$B2691^2))</f>
        <v>-0.14115358352218238</v>
      </c>
      <c r="K2694" s="39">
        <v>1</v>
      </c>
      <c r="L2694" s="40">
        <v>0</v>
      </c>
      <c r="N2694" s="37">
        <f t="shared" ref="N2694" si="8815">D2694*I2691+F2694*I2694-E2694*J2691-G2694*J2694</f>
        <v>0</v>
      </c>
      <c r="O2694" s="41">
        <f t="shared" ref="O2694" si="8816">(D2694*J2691+E2694*I2691+F2694*J2694+G2694*I2694)</f>
        <v>-0.14115358352218238</v>
      </c>
      <c r="P2694" s="39">
        <f t="shared" ref="P2694" si="8817">D2694*K2691+F2694*K2694-E2694*L2691-G2694*L2694</f>
        <v>1</v>
      </c>
      <c r="Q2694" s="40">
        <f t="shared" ref="Q2694" si="8818">(D2694*L2691+E2694*K2691+F2694*L2694+G2694*K2694)</f>
        <v>0</v>
      </c>
      <c r="S2694" s="37">
        <v>0</v>
      </c>
      <c r="T2694" s="41">
        <v>0</v>
      </c>
      <c r="U2694" s="39">
        <v>1</v>
      </c>
      <c r="V2694" s="40">
        <v>0</v>
      </c>
      <c r="X2694" s="37">
        <f t="shared" ref="X2694" si="8819">N2694*S2691+P2694*S2694-O2694*T2691-Q2694*T2694</f>
        <v>0</v>
      </c>
      <c r="Y2694" s="41">
        <f t="shared" ref="Y2694" si="8820">(N2694*T2691+O2694*S2691+P2694*T2694+Q2694*S2694)</f>
        <v>-0.14115358352218238</v>
      </c>
      <c r="Z2694" s="39">
        <f t="shared" ref="Z2694" si="8821">N2694*U2691+P2694*U2694-O2694*V2691-Q2694*V2694</f>
        <v>0.97705282691150674</v>
      </c>
      <c r="AA2694" s="40">
        <f t="shared" ref="AA2694" si="8822">(N2694*V2691+O2694*U2691+P2694*V2694+Q2694*U2694)</f>
        <v>0</v>
      </c>
      <c r="AB2694" s="8"/>
      <c r="AC2694" s="37">
        <v>0</v>
      </c>
      <c r="AD2694" s="40">
        <f>-1/($AD$8*$B2691)</f>
        <v>-0.10492857142857169</v>
      </c>
      <c r="AE2694" s="39">
        <v>1</v>
      </c>
      <c r="AF2694" s="40">
        <v>0</v>
      </c>
      <c r="AH2694" s="37">
        <f>X2694*AC2691+Z2694*AC2694-Y2694*AD2691-AA2694*AD2694</f>
        <v>0</v>
      </c>
      <c r="AI2694" s="41">
        <f>(X2694*AD2691+Y2694*AC2691+Z2694*AD2694+AA2694*AC2694)</f>
        <v>-0.2436743408602543</v>
      </c>
      <c r="AJ2694" s="39">
        <f>X2694*AE2691+Z2694*AE2694-Y2694*AF2691-AA2694*AF2694</f>
        <v>0.97705282691150674</v>
      </c>
      <c r="AK2694" s="40">
        <f>(X2694*AF2691+Y2694*AE2691+Z2694*AF2694+AA2694*AE2694)</f>
        <v>0</v>
      </c>
      <c r="AL2694" s="8"/>
      <c r="AM2694" s="54">
        <f t="shared" ref="AM2694" si="8823">(180/PI())*ATAN(-1*(($AH2682*AI2691+AK2691+$AH$8*AI2694+AK2694)/($AH$8*AH2691+AJ2691+$AH$8*AH2694+AJ2694)))</f>
        <v>14.103135768427034</v>
      </c>
      <c r="AO2694" s="151">
        <f t="shared" ref="AO2694" si="8824">20*LOG(((($AH$8*AH2691+AJ2691-$AH$8*AH2694-AJ2694)^2+($AH$8*AI2691+AK2691-$AH$8*AI2694-AK2694)^2)/(($AH$8*AH2691+AJ2691+$AH$8*AH2694+AJ2694)^2+($AH$8*AI2691+AK2691+$AH$8*AI2694+AK2694)^2))^0.5)</f>
        <v>-42.89078257605162</v>
      </c>
      <c r="AP2694" s="149"/>
      <c r="AQ2694" s="44"/>
      <c r="AR2694" s="44"/>
      <c r="AS2694" s="44"/>
      <c r="AT2694" s="44"/>
    </row>
    <row r="2695" spans="2:46" ht="18.649999999999999" customHeight="1">
      <c r="AO2695" s="48"/>
    </row>
    <row r="2696" spans="2:46" ht="18.649999999999999" customHeight="1" thickBot="1">
      <c r="E2696" s="29" t="s">
        <v>9</v>
      </c>
      <c r="J2696" s="29" t="s">
        <v>10</v>
      </c>
      <c r="O2696" s="29" t="s">
        <v>11</v>
      </c>
      <c r="T2696" s="29" t="s">
        <v>12</v>
      </c>
      <c r="Y2696" s="29" t="s">
        <v>13</v>
      </c>
      <c r="AD2696" s="29" t="s">
        <v>12</v>
      </c>
      <c r="AI2696" s="29" t="s">
        <v>81</v>
      </c>
    </row>
    <row r="2697" spans="2:46" ht="18.649999999999999" customHeight="1" thickBot="1">
      <c r="B2697" s="28"/>
      <c r="D2697" s="227" t="s">
        <v>70</v>
      </c>
      <c r="E2697" s="228"/>
      <c r="F2697" s="229" t="s">
        <v>71</v>
      </c>
      <c r="G2697" s="230"/>
      <c r="H2697" s="203"/>
      <c r="I2697" s="231" t="s">
        <v>15</v>
      </c>
      <c r="J2697" s="232"/>
      <c r="K2697" s="233" t="s">
        <v>16</v>
      </c>
      <c r="L2697" s="234"/>
      <c r="M2697" s="30"/>
      <c r="N2697" s="231" t="s">
        <v>72</v>
      </c>
      <c r="O2697" s="232"/>
      <c r="P2697" s="233" t="s">
        <v>73</v>
      </c>
      <c r="Q2697" s="234"/>
      <c r="R2697" s="30"/>
      <c r="S2697" s="227" t="s">
        <v>74</v>
      </c>
      <c r="T2697" s="228"/>
      <c r="U2697" s="229" t="s">
        <v>75</v>
      </c>
      <c r="V2697" s="230"/>
      <c r="W2697" s="8"/>
      <c r="X2697" s="231" t="s">
        <v>76</v>
      </c>
      <c r="Y2697" s="232"/>
      <c r="Z2697" s="233" t="s">
        <v>77</v>
      </c>
      <c r="AA2697" s="234"/>
      <c r="AB2697" s="8"/>
      <c r="AC2697" s="231" t="s">
        <v>78</v>
      </c>
      <c r="AD2697" s="232"/>
      <c r="AE2697" s="233" t="s">
        <v>17</v>
      </c>
      <c r="AF2697" s="234"/>
      <c r="AG2697" s="8"/>
      <c r="AH2697" s="231" t="s">
        <v>79</v>
      </c>
      <c r="AI2697" s="232"/>
      <c r="AJ2697" s="233" t="s">
        <v>80</v>
      </c>
      <c r="AK2697" s="234"/>
      <c r="AL2697" s="8"/>
      <c r="AM2697" s="35" t="s">
        <v>82</v>
      </c>
      <c r="AO2697" s="147" t="s">
        <v>83</v>
      </c>
      <c r="AP2697" s="4"/>
      <c r="AQ2697" s="44"/>
      <c r="AR2697" s="44"/>
      <c r="AS2697" s="44"/>
      <c r="AT2697" s="44"/>
    </row>
    <row r="2698" spans="2:46" ht="18.649999999999999" customHeight="1" thickTop="1" thickBot="1">
      <c r="B2698" s="55">
        <v>7.7199999999999802</v>
      </c>
      <c r="D2698" s="37">
        <v>1</v>
      </c>
      <c r="E2698" s="38">
        <v>0</v>
      </c>
      <c r="F2698" s="39">
        <v>0</v>
      </c>
      <c r="G2698" s="40">
        <f t="shared" ref="G2698" si="8825">-1/($E$8*$B2698)</f>
        <v>-8.2795336787564969E-2</v>
      </c>
      <c r="I2698" s="37">
        <v>1</v>
      </c>
      <c r="J2698" s="41">
        <v>0</v>
      </c>
      <c r="K2698" s="39">
        <v>0</v>
      </c>
      <c r="L2698" s="40">
        <v>0</v>
      </c>
      <c r="N2698" s="37">
        <f t="shared" ref="N2698" si="8826">D2698*I2698+F2698*I2701-E2698*J2698-G2698*J2701</f>
        <v>0.98834363403019365</v>
      </c>
      <c r="O2698" s="41">
        <f t="shared" ref="O2698" si="8827">(D2698*J2698+E2698*I2698+F2698*J2701+G2698*I2701)</f>
        <v>0</v>
      </c>
      <c r="P2698" s="39">
        <f t="shared" ref="P2698" si="8828">D2698*K2698+F2698*K2701-E2698*L2698-G2698*L2701</f>
        <v>0</v>
      </c>
      <c r="Q2698" s="40">
        <f t="shared" ref="Q2698" si="8829">(D2698*L2698+E2698*K2698+F2698*L2701+G2698*K2701)</f>
        <v>-8.2795336787564969E-2</v>
      </c>
      <c r="S2698" s="37">
        <v>1</v>
      </c>
      <c r="T2698" s="38">
        <v>0</v>
      </c>
      <c r="U2698" s="39">
        <v>0</v>
      </c>
      <c r="V2698" s="40">
        <f t="shared" ref="V2698" si="8830">-1/($T$8*$B2698)</f>
        <v>-0.16214766839378278</v>
      </c>
      <c r="X2698" s="37">
        <f t="shared" ref="X2698" si="8831">N2698*S2698+P2698*S2701-O2698*T2698-Q2698*T2701</f>
        <v>0.98834363403019365</v>
      </c>
      <c r="Y2698" s="41">
        <f t="shared" ref="Y2698" si="8832">(N2698*T2698+O2698*S2698+P2698*T2701+Q2698*S2701)</f>
        <v>0</v>
      </c>
      <c r="Z2698" s="39">
        <f t="shared" ref="Z2698" si="8833">N2698*U2698+P2698*U2701-O2698*V2698-Q2698*V2701</f>
        <v>0</v>
      </c>
      <c r="AA2698" s="40">
        <f t="shared" ref="AA2698" si="8834">(N2698*V2698+O2698*U2698+P2698*V2701+Q2698*U2701)</f>
        <v>-0.24305295261739901</v>
      </c>
      <c r="AB2698" s="8"/>
      <c r="AC2698" s="37">
        <v>1</v>
      </c>
      <c r="AD2698" s="38">
        <v>0</v>
      </c>
      <c r="AE2698" s="39">
        <v>0</v>
      </c>
      <c r="AF2698" s="40">
        <v>0</v>
      </c>
      <c r="AH2698" s="37">
        <f>X2698*AC2698+Z2698*AC2701-Y2698*AD2698-AA2698*AD2701</f>
        <v>0.96290650539454237</v>
      </c>
      <c r="AI2698" s="41">
        <f>(X2698*AD2698+Y2698*AC2698+Z2698*AD2701+AA2698*AC2701)</f>
        <v>0</v>
      </c>
      <c r="AJ2698" s="39">
        <f>X2698*AE2698+Z2698*AE2701-Y2698*AF2698-AA2698*AF2701</f>
        <v>0</v>
      </c>
      <c r="AK2698" s="40">
        <f>(X2698*AF2698+Y2698*AE2698+Z2698*AF2701+AA2698*AE2701)</f>
        <v>-0.24305295261739901</v>
      </c>
      <c r="AL2698" s="8"/>
      <c r="AM2698" s="43">
        <f t="shared" ref="AM2698" si="8835">20*LOG((2*$AH$8)/(($AH$8*AH2698+AJ2698+$AH$8*AH2701+AJ2701)^2+($AH$8*AI2698+AK2698+$AH$8*AI2701+AK2701)^2)^0.5)</f>
        <v>-2.2094617502191202E-4</v>
      </c>
      <c r="AO2698" s="148">
        <f t="shared" ref="AO2698" si="8836">((AH2698^2+AI2698^2)/(AH2701^2+AI2701^2))^0.5</f>
        <v>3.9617153290318661</v>
      </c>
      <c r="AP2698" s="4"/>
      <c r="AQ2698" s="44"/>
      <c r="AR2698" s="44"/>
      <c r="AS2698" s="44"/>
      <c r="AT2698" s="44"/>
    </row>
    <row r="2699" spans="2:46" ht="18.649999999999999" customHeight="1" thickBot="1">
      <c r="D2699" s="45"/>
      <c r="G2699" s="46"/>
      <c r="I2699" s="45"/>
      <c r="L2699" s="46"/>
      <c r="N2699" s="45"/>
      <c r="Q2699" s="46"/>
      <c r="S2699" s="45"/>
      <c r="V2699" s="46"/>
      <c r="X2699" s="45"/>
      <c r="AA2699" s="46"/>
      <c r="AC2699" s="45"/>
      <c r="AF2699" s="46"/>
      <c r="AH2699" s="45"/>
      <c r="AK2699" s="46"/>
      <c r="AO2699" s="149"/>
      <c r="AP2699" s="149"/>
      <c r="AQ2699" s="44"/>
      <c r="AR2699" s="44"/>
      <c r="AS2699" s="44"/>
      <c r="AT2699" s="44"/>
    </row>
    <row r="2700" spans="2:46" ht="18.649999999999999" customHeight="1" thickBot="1">
      <c r="D2700" s="227" t="s">
        <v>70</v>
      </c>
      <c r="E2700" s="228"/>
      <c r="F2700" s="229" t="s">
        <v>71</v>
      </c>
      <c r="G2700" s="230"/>
      <c r="H2700" s="203"/>
      <c r="I2700" s="231" t="s">
        <v>15</v>
      </c>
      <c r="J2700" s="232"/>
      <c r="K2700" s="233" t="s">
        <v>16</v>
      </c>
      <c r="L2700" s="234"/>
      <c r="M2700" s="30"/>
      <c r="N2700" s="231" t="s">
        <v>72</v>
      </c>
      <c r="O2700" s="232"/>
      <c r="P2700" s="233" t="s">
        <v>73</v>
      </c>
      <c r="Q2700" s="234"/>
      <c r="R2700" s="30"/>
      <c r="S2700" s="227" t="s">
        <v>74</v>
      </c>
      <c r="T2700" s="228"/>
      <c r="U2700" s="229" t="s">
        <v>75</v>
      </c>
      <c r="V2700" s="230"/>
      <c r="W2700" s="8"/>
      <c r="X2700" s="231" t="s">
        <v>76</v>
      </c>
      <c r="Y2700" s="232"/>
      <c r="Z2700" s="233" t="s">
        <v>77</v>
      </c>
      <c r="AA2700" s="234"/>
      <c r="AB2700" s="8"/>
      <c r="AC2700" s="231" t="s">
        <v>78</v>
      </c>
      <c r="AD2700" s="232"/>
      <c r="AE2700" s="233" t="s">
        <v>17</v>
      </c>
      <c r="AF2700" s="234"/>
      <c r="AG2700" s="8"/>
      <c r="AH2700" s="231" t="s">
        <v>79</v>
      </c>
      <c r="AI2700" s="232"/>
      <c r="AJ2700" s="233" t="s">
        <v>80</v>
      </c>
      <c r="AK2700" s="234"/>
      <c r="AL2700" s="8"/>
      <c r="AM2700" s="52" t="s">
        <v>84</v>
      </c>
      <c r="AO2700" s="150" t="s">
        <v>85</v>
      </c>
      <c r="AP2700" s="149"/>
      <c r="AQ2700" s="44"/>
      <c r="AR2700" s="44"/>
      <c r="AS2700" s="44"/>
      <c r="AT2700" s="44"/>
    </row>
    <row r="2701" spans="2:46" ht="18.649999999999999" customHeight="1" thickTop="1" thickBot="1">
      <c r="D2701" s="37">
        <v>0</v>
      </c>
      <c r="E2701" s="41">
        <v>0</v>
      </c>
      <c r="F2701" s="39">
        <v>1</v>
      </c>
      <c r="G2701" s="40">
        <v>0</v>
      </c>
      <c r="I2701" s="37">
        <v>0</v>
      </c>
      <c r="J2701" s="41">
        <f t="shared" ref="J2701" si="8837">IF(0=(1-$J$8*$K$8*$B2698^2),10^14,$B2698*$K$8/(1-$J$8*$K$8*$B2698^2))</f>
        <v>-0.14078529567086673</v>
      </c>
      <c r="K2701" s="39">
        <v>1</v>
      </c>
      <c r="L2701" s="40">
        <v>0</v>
      </c>
      <c r="N2701" s="37">
        <f t="shared" ref="N2701" si="8838">D2701*I2698+F2701*I2701-E2701*J2698-G2701*J2701</f>
        <v>0</v>
      </c>
      <c r="O2701" s="41">
        <f t="shared" ref="O2701" si="8839">(D2701*J2698+E2701*I2698+F2701*J2701+G2701*I2701)</f>
        <v>-0.14078529567086673</v>
      </c>
      <c r="P2701" s="39">
        <f t="shared" ref="P2701" si="8840">D2701*K2698+F2701*K2701-E2701*L2698-G2701*L2701</f>
        <v>1</v>
      </c>
      <c r="Q2701" s="40">
        <f t="shared" ref="Q2701" si="8841">(D2701*L2698+E2701*K2698+F2701*L2701+G2701*K2701)</f>
        <v>0</v>
      </c>
      <c r="S2701" s="37">
        <v>0</v>
      </c>
      <c r="T2701" s="41">
        <v>0</v>
      </c>
      <c r="U2701" s="39">
        <v>1</v>
      </c>
      <c r="V2701" s="40">
        <v>0</v>
      </c>
      <c r="X2701" s="37">
        <f t="shared" ref="X2701" si="8842">N2701*S2698+P2701*S2701-O2701*T2698-Q2701*T2701</f>
        <v>0</v>
      </c>
      <c r="Y2701" s="41">
        <f t="shared" ref="Y2701" si="8843">(N2701*T2698+O2701*S2698+P2701*T2701+Q2701*S2701)</f>
        <v>-0.14078529567086673</v>
      </c>
      <c r="Z2701" s="39">
        <f t="shared" ref="Z2701" si="8844">N2701*U2698+P2701*U2701-O2701*V2698-Q2701*V2701</f>
        <v>0.9771719925628396</v>
      </c>
      <c r="AA2701" s="40">
        <f t="shared" ref="AA2701" si="8845">(N2701*V2698+O2701*U2698+P2701*V2701+Q2701*U2701)</f>
        <v>0</v>
      </c>
      <c r="AB2701" s="8"/>
      <c r="AC2701" s="37">
        <v>0</v>
      </c>
      <c r="AD2701" s="40">
        <f>-1/($AD$8*$B2698)</f>
        <v>-0.1046567357512956</v>
      </c>
      <c r="AE2701" s="39">
        <v>1</v>
      </c>
      <c r="AF2701" s="40">
        <v>0</v>
      </c>
      <c r="AH2701" s="37">
        <f>X2701*AC2698+Z2701*AC2701-Y2701*AD2698-AA2701*AD2701</f>
        <v>0</v>
      </c>
      <c r="AI2701" s="41">
        <f>(X2701*AD2698+Y2701*AC2698+Z2701*AD2701+AA2701*AC2701)</f>
        <v>-0.24305292668008283</v>
      </c>
      <c r="AJ2701" s="39">
        <f>X2701*AE2698+Z2701*AE2701-Y2701*AF2698-AA2701*AF2701</f>
        <v>0.9771719925628396</v>
      </c>
      <c r="AK2701" s="40">
        <f>(X2701*AF2698+Y2701*AE2698+Z2701*AF2701+AA2701*AE2701)</f>
        <v>0</v>
      </c>
      <c r="AL2701" s="8"/>
      <c r="AM2701" s="54">
        <f t="shared" ref="AM2701" si="8846">(180/PI())*ATAN(-1*(($AH2689*AI2698+AK2698+$AH$8*AI2701+AK2701)/($AH$8*AH2698+AJ2698+$AH$8*AH2701+AJ2701)))</f>
        <v>14.066432476584847</v>
      </c>
      <c r="AO2701" s="151">
        <f t="shared" ref="AO2701" si="8847">20*LOG(((($AH$8*AH2698+AJ2698-$AH$8*AH2701-AJ2701)^2+($AH$8*AI2698+AK2698-$AH$8*AI2701-AK2701)^2)/(($AH$8*AH2698+AJ2698+$AH$8*AH2701+AJ2701)^2+($AH$8*AI2698+AK2698+$AH$8*AI2701+AK2701)^2))^0.5)</f>
        <v>-42.935088710219034</v>
      </c>
      <c r="AP2701" s="149"/>
      <c r="AQ2701" s="44"/>
      <c r="AR2701" s="44"/>
      <c r="AS2701" s="44"/>
      <c r="AT2701" s="44"/>
    </row>
    <row r="2702" spans="2:46" ht="18.649999999999999" customHeight="1">
      <c r="AO2702" s="48"/>
    </row>
    <row r="2703" spans="2:46" ht="18.649999999999999" customHeight="1" thickBot="1">
      <c r="E2703" s="29" t="s">
        <v>9</v>
      </c>
      <c r="J2703" s="29" t="s">
        <v>10</v>
      </c>
      <c r="O2703" s="29" t="s">
        <v>11</v>
      </c>
      <c r="T2703" s="29" t="s">
        <v>12</v>
      </c>
      <c r="Y2703" s="29" t="s">
        <v>13</v>
      </c>
      <c r="AD2703" s="29" t="s">
        <v>12</v>
      </c>
      <c r="AI2703" s="29" t="s">
        <v>81</v>
      </c>
    </row>
    <row r="2704" spans="2:46" ht="18.649999999999999" customHeight="1" thickBot="1">
      <c r="B2704" s="28"/>
      <c r="D2704" s="227" t="s">
        <v>70</v>
      </c>
      <c r="E2704" s="228"/>
      <c r="F2704" s="229" t="s">
        <v>71</v>
      </c>
      <c r="G2704" s="230"/>
      <c r="H2704" s="203"/>
      <c r="I2704" s="231" t="s">
        <v>15</v>
      </c>
      <c r="J2704" s="232"/>
      <c r="K2704" s="233" t="s">
        <v>16</v>
      </c>
      <c r="L2704" s="234"/>
      <c r="M2704" s="30"/>
      <c r="N2704" s="231" t="s">
        <v>72</v>
      </c>
      <c r="O2704" s="232"/>
      <c r="P2704" s="233" t="s">
        <v>73</v>
      </c>
      <c r="Q2704" s="234"/>
      <c r="R2704" s="30"/>
      <c r="S2704" s="227" t="s">
        <v>74</v>
      </c>
      <c r="T2704" s="228"/>
      <c r="U2704" s="229" t="s">
        <v>75</v>
      </c>
      <c r="V2704" s="230"/>
      <c r="W2704" s="8"/>
      <c r="X2704" s="231" t="s">
        <v>76</v>
      </c>
      <c r="Y2704" s="232"/>
      <c r="Z2704" s="233" t="s">
        <v>77</v>
      </c>
      <c r="AA2704" s="234"/>
      <c r="AB2704" s="8"/>
      <c r="AC2704" s="231" t="s">
        <v>78</v>
      </c>
      <c r="AD2704" s="232"/>
      <c r="AE2704" s="233" t="s">
        <v>17</v>
      </c>
      <c r="AF2704" s="234"/>
      <c r="AG2704" s="8"/>
      <c r="AH2704" s="231" t="s">
        <v>79</v>
      </c>
      <c r="AI2704" s="232"/>
      <c r="AJ2704" s="233" t="s">
        <v>80</v>
      </c>
      <c r="AK2704" s="234"/>
      <c r="AL2704" s="8"/>
      <c r="AM2704" s="35" t="s">
        <v>82</v>
      </c>
      <c r="AO2704" s="147" t="s">
        <v>83</v>
      </c>
      <c r="AP2704" s="4"/>
      <c r="AQ2704" s="44"/>
      <c r="AR2704" s="44"/>
      <c r="AS2704" s="44"/>
      <c r="AT2704" s="44"/>
    </row>
    <row r="2705" spans="2:46" ht="18.649999999999999" customHeight="1" thickTop="1" thickBot="1">
      <c r="B2705" s="55">
        <v>7.7399999999999798</v>
      </c>
      <c r="D2705" s="37">
        <v>1</v>
      </c>
      <c r="E2705" s="38">
        <v>0</v>
      </c>
      <c r="F2705" s="39">
        <v>0</v>
      </c>
      <c r="G2705" s="40">
        <f t="shared" ref="G2705" si="8848">-1/($E$8*$B2705)</f>
        <v>-8.2581395348837405E-2</v>
      </c>
      <c r="I2705" s="37">
        <v>1</v>
      </c>
      <c r="J2705" s="41">
        <v>0</v>
      </c>
      <c r="K2705" s="39">
        <v>0</v>
      </c>
      <c r="L2705" s="40">
        <v>0</v>
      </c>
      <c r="N2705" s="37">
        <f t="shared" ref="N2705" si="8849">D2705*I2705+F2705*I2708-E2705*J2705-G2705*J2708</f>
        <v>0.98840400871766487</v>
      </c>
      <c r="O2705" s="41">
        <f t="shared" ref="O2705" si="8850">(D2705*J2705+E2705*I2705+F2705*J2708+G2705*I2708)</f>
        <v>0</v>
      </c>
      <c r="P2705" s="39">
        <f t="shared" ref="P2705" si="8851">D2705*K2705+F2705*K2708-E2705*L2705-G2705*L2708</f>
        <v>0</v>
      </c>
      <c r="Q2705" s="40">
        <f t="shared" ref="Q2705" si="8852">(D2705*L2705+E2705*K2705+F2705*L2708+G2705*K2708)</f>
        <v>-8.2581395348837405E-2</v>
      </c>
      <c r="S2705" s="37">
        <v>1</v>
      </c>
      <c r="T2705" s="38">
        <v>0</v>
      </c>
      <c r="U2705" s="39">
        <v>0</v>
      </c>
      <c r="V2705" s="40">
        <f t="shared" ref="V2705" si="8853">-1/($T$8*$B2705)</f>
        <v>-0.16172868217054304</v>
      </c>
      <c r="X2705" s="37">
        <f t="shared" ref="X2705" si="8854">N2705*S2705+P2705*S2708-O2705*T2705-Q2705*T2708</f>
        <v>0.98840400871766487</v>
      </c>
      <c r="Y2705" s="41">
        <f t="shared" ref="Y2705" si="8855">(N2705*T2705+O2705*S2705+P2705*T2708+Q2705*S2708)</f>
        <v>0</v>
      </c>
      <c r="Z2705" s="39">
        <f t="shared" ref="Z2705" si="8856">N2705*U2705+P2705*U2708-O2705*V2705-Q2705*V2708</f>
        <v>0</v>
      </c>
      <c r="AA2705" s="40">
        <f t="shared" ref="AA2705" si="8857">(N2705*V2705+O2705*U2705+P2705*V2708+Q2705*U2708)</f>
        <v>-0.24243467313082728</v>
      </c>
      <c r="AB2705" s="8"/>
      <c r="AC2705" s="37">
        <v>1</v>
      </c>
      <c r="AD2705" s="38">
        <v>0</v>
      </c>
      <c r="AE2705" s="39">
        <v>0</v>
      </c>
      <c r="AF2705" s="40">
        <v>0</v>
      </c>
      <c r="AH2705" s="37">
        <f>X2705*AC2705+Z2705*AC2708-Y2705*AD2705-AA2705*AD2708</f>
        <v>0.96309714900758059</v>
      </c>
      <c r="AI2705" s="41">
        <f>(X2705*AD2705+Y2705*AC2705+Z2705*AD2708+AA2705*AC2708)</f>
        <v>0</v>
      </c>
      <c r="AJ2705" s="39">
        <f>X2705*AE2705+Z2705*AE2708-Y2705*AF2705-AA2705*AF2708</f>
        <v>0</v>
      </c>
      <c r="AK2705" s="40">
        <f>(X2705*AF2705+Y2705*AE2705+Z2705*AF2708+AA2705*AE2708)</f>
        <v>-0.24243467313082728</v>
      </c>
      <c r="AL2705" s="8"/>
      <c r="AM2705" s="43">
        <f t="shared" ref="AM2705" si="8858">20*LOG((2*$AH$8)/(($AH$8*AH2705+AJ2705+$AH$8*AH2708+AJ2708)^2+($AH$8*AI2705+AK2705+$AH$8*AI2708+AK2708)^2)^0.5)</f>
        <v>-2.1870908579125792E-4</v>
      </c>
      <c r="AO2705" s="148">
        <f t="shared" ref="AO2705" si="8859">((AH2705^2+AI2705^2)/(AH2708^2+AI2708^2))^0.5</f>
        <v>3.9726052334436854</v>
      </c>
      <c r="AP2705" s="4"/>
      <c r="AQ2705" s="44"/>
      <c r="AR2705" s="44"/>
      <c r="AS2705" s="44"/>
      <c r="AT2705" s="44"/>
    </row>
    <row r="2706" spans="2:46" ht="18.649999999999999" customHeight="1" thickBot="1">
      <c r="D2706" s="45"/>
      <c r="G2706" s="46"/>
      <c r="I2706" s="45"/>
      <c r="L2706" s="46"/>
      <c r="N2706" s="45"/>
      <c r="Q2706" s="46"/>
      <c r="S2706" s="45"/>
      <c r="V2706" s="46"/>
      <c r="X2706" s="45"/>
      <c r="AA2706" s="46"/>
      <c r="AC2706" s="45"/>
      <c r="AF2706" s="46"/>
      <c r="AH2706" s="45"/>
      <c r="AK2706" s="46"/>
      <c r="AO2706" s="149"/>
      <c r="AP2706" s="149"/>
      <c r="AQ2706" s="44"/>
      <c r="AR2706" s="44"/>
      <c r="AS2706" s="44"/>
      <c r="AT2706" s="44"/>
    </row>
    <row r="2707" spans="2:46" ht="18.649999999999999" customHeight="1" thickBot="1">
      <c r="D2707" s="227" t="s">
        <v>70</v>
      </c>
      <c r="E2707" s="228"/>
      <c r="F2707" s="229" t="s">
        <v>71</v>
      </c>
      <c r="G2707" s="230"/>
      <c r="H2707" s="203"/>
      <c r="I2707" s="231" t="s">
        <v>15</v>
      </c>
      <c r="J2707" s="232"/>
      <c r="K2707" s="233" t="s">
        <v>16</v>
      </c>
      <c r="L2707" s="234"/>
      <c r="M2707" s="30"/>
      <c r="N2707" s="231" t="s">
        <v>72</v>
      </c>
      <c r="O2707" s="232"/>
      <c r="P2707" s="233" t="s">
        <v>73</v>
      </c>
      <c r="Q2707" s="234"/>
      <c r="R2707" s="30"/>
      <c r="S2707" s="227" t="s">
        <v>74</v>
      </c>
      <c r="T2707" s="228"/>
      <c r="U2707" s="229" t="s">
        <v>75</v>
      </c>
      <c r="V2707" s="230"/>
      <c r="W2707" s="8"/>
      <c r="X2707" s="231" t="s">
        <v>76</v>
      </c>
      <c r="Y2707" s="232"/>
      <c r="Z2707" s="233" t="s">
        <v>77</v>
      </c>
      <c r="AA2707" s="234"/>
      <c r="AB2707" s="8"/>
      <c r="AC2707" s="231" t="s">
        <v>78</v>
      </c>
      <c r="AD2707" s="232"/>
      <c r="AE2707" s="233" t="s">
        <v>17</v>
      </c>
      <c r="AF2707" s="234"/>
      <c r="AG2707" s="8"/>
      <c r="AH2707" s="231" t="s">
        <v>79</v>
      </c>
      <c r="AI2707" s="232"/>
      <c r="AJ2707" s="233" t="s">
        <v>80</v>
      </c>
      <c r="AK2707" s="234"/>
      <c r="AL2707" s="8"/>
      <c r="AM2707" s="52" t="s">
        <v>84</v>
      </c>
      <c r="AO2707" s="150" t="s">
        <v>85</v>
      </c>
      <c r="AP2707" s="149"/>
      <c r="AQ2707" s="44"/>
      <c r="AR2707" s="44"/>
      <c r="AS2707" s="44"/>
      <c r="AT2707" s="44"/>
    </row>
    <row r="2708" spans="2:46" ht="18.649999999999999" customHeight="1" thickTop="1" thickBot="1">
      <c r="D2708" s="37">
        <v>0</v>
      </c>
      <c r="E2708" s="41">
        <v>0</v>
      </c>
      <c r="F2708" s="39">
        <v>1</v>
      </c>
      <c r="G2708" s="40">
        <v>0</v>
      </c>
      <c r="I2708" s="37">
        <v>0</v>
      </c>
      <c r="J2708" s="41">
        <f t="shared" ref="J2708" si="8860">IF(0=(1-$J$8*$K$8*$B2705^2),10^14,$B2705*$K$8/(1-$J$8*$K$8*$B2705^2))</f>
        <v>-0.14041893132650174</v>
      </c>
      <c r="K2708" s="39">
        <v>1</v>
      </c>
      <c r="L2708" s="40">
        <v>0</v>
      </c>
      <c r="N2708" s="37">
        <f t="shared" ref="N2708" si="8861">D2708*I2705+F2708*I2708-E2708*J2705-G2708*J2708</f>
        <v>0</v>
      </c>
      <c r="O2708" s="41">
        <f t="shared" ref="O2708" si="8862">(D2708*J2705+E2708*I2705+F2708*J2708+G2708*I2708)</f>
        <v>-0.14041893132650174</v>
      </c>
      <c r="P2708" s="39">
        <f t="shared" ref="P2708" si="8863">D2708*K2705+F2708*K2708-E2708*L2705-G2708*L2708</f>
        <v>1</v>
      </c>
      <c r="Q2708" s="40">
        <f t="shared" ref="Q2708" si="8864">(D2708*L2705+E2708*K2705+F2708*L2708+G2708*K2708)</f>
        <v>0</v>
      </c>
      <c r="S2708" s="37">
        <v>0</v>
      </c>
      <c r="T2708" s="41">
        <v>0</v>
      </c>
      <c r="U2708" s="39">
        <v>1</v>
      </c>
      <c r="V2708" s="40">
        <v>0</v>
      </c>
      <c r="X2708" s="37">
        <f t="shared" ref="X2708" si="8865">N2708*S2705+P2708*S2708-O2708*T2705-Q2708*T2708</f>
        <v>0</v>
      </c>
      <c r="Y2708" s="41">
        <f t="shared" ref="Y2708" si="8866">(N2708*T2705+O2708*S2705+P2708*T2708+Q2708*S2708)</f>
        <v>-0.14041893132650174</v>
      </c>
      <c r="Z2708" s="39">
        <f t="shared" ref="Z2708" si="8867">N2708*U2705+P2708*U2708-O2708*V2705-Q2708*V2708</f>
        <v>0.97729023128476888</v>
      </c>
      <c r="AA2708" s="40">
        <f t="shared" ref="AA2708" si="8868">(N2708*V2705+O2708*U2705+P2708*V2708+Q2708*U2708)</f>
        <v>0</v>
      </c>
      <c r="AB2708" s="8"/>
      <c r="AC2708" s="37">
        <v>0</v>
      </c>
      <c r="AD2708" s="40">
        <f>-1/($AD$8*$B2705)</f>
        <v>-0.104386304909561</v>
      </c>
      <c r="AE2708" s="39">
        <v>1</v>
      </c>
      <c r="AF2708" s="40">
        <v>0</v>
      </c>
      <c r="AH2708" s="37">
        <f>X2708*AC2705+Z2708*AC2708-Y2708*AD2705-AA2708*AD2708</f>
        <v>0</v>
      </c>
      <c r="AI2708" s="41">
        <f>(X2708*AD2705+Y2708*AC2705+Z2708*AD2708+AA2708*AC2708)</f>
        <v>-0.24243464739452902</v>
      </c>
      <c r="AJ2708" s="39">
        <f>X2708*AE2705+Z2708*AE2708-Y2708*AF2705-AA2708*AF2708</f>
        <v>0.97729023128476888</v>
      </c>
      <c r="AK2708" s="40">
        <f>(X2708*AF2705+Y2708*AE2705+Z2708*AF2708+AA2708*AE2708)</f>
        <v>0</v>
      </c>
      <c r="AL2708" s="8"/>
      <c r="AM2708" s="54">
        <f t="shared" ref="AM2708" si="8869">(180/PI())*ATAN(-1*(($AH2696*AI2705+AK2705+$AH$8*AI2708+AK2708)/($AH$8*AH2705+AJ2705+$AH$8*AH2708+AJ2708)))</f>
        <v>14.029920143090358</v>
      </c>
      <c r="AO2708" s="151">
        <f t="shared" ref="AO2708" si="8870">20*LOG(((($AH$8*AH2705+AJ2705-$AH$8*AH2708-AJ2708)^2+($AH$8*AI2705+AK2705-$AH$8*AI2708-AK2708)^2)/(($AH$8*AH2705+AJ2705+$AH$8*AH2708+AJ2708)^2+($AH$8*AI2705+AK2705+$AH$8*AI2708+AK2708)^2))^0.5)</f>
        <v>-42.979284214805517</v>
      </c>
      <c r="AP2708" s="149"/>
      <c r="AQ2708" s="44"/>
      <c r="AR2708" s="44"/>
      <c r="AS2708" s="44"/>
      <c r="AT2708" s="44"/>
    </row>
    <row r="2709" spans="2:46" ht="18.649999999999999" customHeight="1">
      <c r="AO2709" s="48"/>
    </row>
    <row r="2710" spans="2:46" ht="18.649999999999999" customHeight="1" thickBot="1">
      <c r="E2710" s="29" t="s">
        <v>9</v>
      </c>
      <c r="J2710" s="29" t="s">
        <v>10</v>
      </c>
      <c r="O2710" s="29" t="s">
        <v>11</v>
      </c>
      <c r="T2710" s="29" t="s">
        <v>12</v>
      </c>
      <c r="Y2710" s="29" t="s">
        <v>13</v>
      </c>
      <c r="AD2710" s="29" t="s">
        <v>12</v>
      </c>
      <c r="AI2710" s="29" t="s">
        <v>81</v>
      </c>
    </row>
    <row r="2711" spans="2:46" ht="18.649999999999999" customHeight="1" thickBot="1">
      <c r="B2711" s="28"/>
      <c r="D2711" s="227" t="s">
        <v>70</v>
      </c>
      <c r="E2711" s="228"/>
      <c r="F2711" s="229" t="s">
        <v>71</v>
      </c>
      <c r="G2711" s="230"/>
      <c r="H2711" s="203"/>
      <c r="I2711" s="231" t="s">
        <v>15</v>
      </c>
      <c r="J2711" s="232"/>
      <c r="K2711" s="233" t="s">
        <v>16</v>
      </c>
      <c r="L2711" s="234"/>
      <c r="M2711" s="30"/>
      <c r="N2711" s="231" t="s">
        <v>72</v>
      </c>
      <c r="O2711" s="232"/>
      <c r="P2711" s="233" t="s">
        <v>73</v>
      </c>
      <c r="Q2711" s="234"/>
      <c r="R2711" s="30"/>
      <c r="S2711" s="227" t="s">
        <v>74</v>
      </c>
      <c r="T2711" s="228"/>
      <c r="U2711" s="229" t="s">
        <v>75</v>
      </c>
      <c r="V2711" s="230"/>
      <c r="W2711" s="8"/>
      <c r="X2711" s="231" t="s">
        <v>76</v>
      </c>
      <c r="Y2711" s="232"/>
      <c r="Z2711" s="233" t="s">
        <v>77</v>
      </c>
      <c r="AA2711" s="234"/>
      <c r="AB2711" s="8"/>
      <c r="AC2711" s="231" t="s">
        <v>78</v>
      </c>
      <c r="AD2711" s="232"/>
      <c r="AE2711" s="233" t="s">
        <v>17</v>
      </c>
      <c r="AF2711" s="234"/>
      <c r="AG2711" s="8"/>
      <c r="AH2711" s="231" t="s">
        <v>79</v>
      </c>
      <c r="AI2711" s="232"/>
      <c r="AJ2711" s="233" t="s">
        <v>80</v>
      </c>
      <c r="AK2711" s="234"/>
      <c r="AL2711" s="8"/>
      <c r="AM2711" s="35" t="s">
        <v>82</v>
      </c>
      <c r="AO2711" s="147" t="s">
        <v>83</v>
      </c>
      <c r="AP2711" s="4"/>
      <c r="AQ2711" s="44"/>
      <c r="AR2711" s="44"/>
      <c r="AS2711" s="44"/>
      <c r="AT2711" s="44"/>
    </row>
    <row r="2712" spans="2:46" ht="18.649999999999999" customHeight="1" thickTop="1" thickBot="1">
      <c r="B2712" s="55">
        <v>7.7599999999999802</v>
      </c>
      <c r="D2712" s="37">
        <v>1</v>
      </c>
      <c r="E2712" s="38">
        <v>0</v>
      </c>
      <c r="F2712" s="39">
        <v>0</v>
      </c>
      <c r="G2712" s="40">
        <f t="shared" ref="G2712" si="8871">-1/($E$8*$B2712)</f>
        <v>-8.2368556701031131E-2</v>
      </c>
      <c r="I2712" s="37">
        <v>1</v>
      </c>
      <c r="J2712" s="41">
        <v>0</v>
      </c>
      <c r="K2712" s="39">
        <v>0</v>
      </c>
      <c r="L2712" s="40">
        <v>0</v>
      </c>
      <c r="N2712" s="37">
        <f t="shared" ref="N2712" si="8872">D2712*I2712+F2712*I2715-E2712*J2712-G2712*J2715</f>
        <v>0.98846391500113617</v>
      </c>
      <c r="O2712" s="41">
        <f t="shared" ref="O2712" si="8873">(D2712*J2712+E2712*I2712+F2712*J2715+G2712*I2715)</f>
        <v>0</v>
      </c>
      <c r="P2712" s="39">
        <f t="shared" ref="P2712" si="8874">D2712*K2712+F2712*K2715-E2712*L2712-G2712*L2715</f>
        <v>0</v>
      </c>
      <c r="Q2712" s="40">
        <f t="shared" ref="Q2712" si="8875">(D2712*L2712+E2712*K2712+F2712*L2715+G2712*K2715)</f>
        <v>-8.2368556701031131E-2</v>
      </c>
      <c r="S2712" s="37">
        <v>1</v>
      </c>
      <c r="T2712" s="38">
        <v>0</v>
      </c>
      <c r="U2712" s="39">
        <v>0</v>
      </c>
      <c r="V2712" s="40">
        <f t="shared" ref="V2712" si="8876">-1/($T$8*$B2712)</f>
        <v>-0.16131185567010348</v>
      </c>
      <c r="X2712" s="37">
        <f t="shared" ref="X2712" si="8877">N2712*S2712+P2712*S2715-O2712*T2712-Q2712*T2715</f>
        <v>0.98846391500113617</v>
      </c>
      <c r="Y2712" s="41">
        <f t="shared" ref="Y2712" si="8878">(N2712*T2712+O2712*S2712+P2712*T2715+Q2712*S2715)</f>
        <v>0</v>
      </c>
      <c r="Z2712" s="39">
        <f t="shared" ref="Z2712" si="8879">N2712*U2712+P2712*U2715-O2712*V2712-Q2712*V2715</f>
        <v>0</v>
      </c>
      <c r="AA2712" s="40">
        <f t="shared" ref="AA2712" si="8880">(N2712*V2712+O2712*U2712+P2712*V2715+Q2712*U2715)</f>
        <v>-0.24181950509279984</v>
      </c>
      <c r="AB2712" s="8"/>
      <c r="AC2712" s="37">
        <v>1</v>
      </c>
      <c r="AD2712" s="38">
        <v>0</v>
      </c>
      <c r="AE2712" s="39">
        <v>0</v>
      </c>
      <c r="AF2712" s="40">
        <v>0</v>
      </c>
      <c r="AH2712" s="37">
        <f>X2712*AC2712+Z2712*AC2715-Y2712*AD2712-AA2712*AD2715</f>
        <v>0.96328632877178977</v>
      </c>
      <c r="AI2712" s="41">
        <f>(X2712*AD2712+Y2712*AC2712+Z2712*AD2715+AA2712*AC2715)</f>
        <v>0</v>
      </c>
      <c r="AJ2712" s="39">
        <f>X2712*AE2712+Z2712*AE2715-Y2712*AF2712-AA2712*AF2715</f>
        <v>0</v>
      </c>
      <c r="AK2712" s="40">
        <f>(X2712*AF2712+Y2712*AE2712+Z2712*AF2715+AA2712*AE2715)</f>
        <v>-0.24181950509279984</v>
      </c>
      <c r="AL2712" s="8"/>
      <c r="AM2712" s="43">
        <f t="shared" ref="AM2712" si="8881">20*LOG((2*$AH$8)/(($AH$8*AH2712+AJ2712+$AH$8*AH2715+AJ2715)^2+($AH$8*AI2712+AK2712+$AH$8*AI2715+AK2715)^2)^0.5)</f>
        <v>-2.1650013593863421E-4</v>
      </c>
      <c r="AO2712" s="148">
        <f t="shared" ref="AO2712" si="8882">((AH2712^2+AI2712^2)/(AH2715^2+AI2715^2))^0.5</f>
        <v>3.9834935156698967</v>
      </c>
      <c r="AP2712" s="4"/>
      <c r="AQ2712" s="44"/>
      <c r="AR2712" s="44"/>
      <c r="AS2712" s="44"/>
      <c r="AT2712" s="44"/>
    </row>
    <row r="2713" spans="2:46" ht="18.649999999999999" customHeight="1" thickBot="1">
      <c r="D2713" s="45"/>
      <c r="G2713" s="46"/>
      <c r="I2713" s="45"/>
      <c r="L2713" s="46"/>
      <c r="N2713" s="45"/>
      <c r="Q2713" s="46"/>
      <c r="S2713" s="45"/>
      <c r="V2713" s="46"/>
      <c r="X2713" s="45"/>
      <c r="AA2713" s="46"/>
      <c r="AC2713" s="45"/>
      <c r="AF2713" s="46"/>
      <c r="AH2713" s="45"/>
      <c r="AK2713" s="46"/>
      <c r="AO2713" s="149"/>
      <c r="AP2713" s="149"/>
      <c r="AQ2713" s="44"/>
      <c r="AR2713" s="44"/>
      <c r="AS2713" s="44"/>
      <c r="AT2713" s="44"/>
    </row>
    <row r="2714" spans="2:46" ht="18.649999999999999" customHeight="1" thickBot="1">
      <c r="D2714" s="227" t="s">
        <v>70</v>
      </c>
      <c r="E2714" s="228"/>
      <c r="F2714" s="229" t="s">
        <v>71</v>
      </c>
      <c r="G2714" s="230"/>
      <c r="H2714" s="203"/>
      <c r="I2714" s="231" t="s">
        <v>15</v>
      </c>
      <c r="J2714" s="232"/>
      <c r="K2714" s="233" t="s">
        <v>16</v>
      </c>
      <c r="L2714" s="234"/>
      <c r="M2714" s="30"/>
      <c r="N2714" s="231" t="s">
        <v>72</v>
      </c>
      <c r="O2714" s="232"/>
      <c r="P2714" s="233" t="s">
        <v>73</v>
      </c>
      <c r="Q2714" s="234"/>
      <c r="R2714" s="30"/>
      <c r="S2714" s="227" t="s">
        <v>74</v>
      </c>
      <c r="T2714" s="228"/>
      <c r="U2714" s="229" t="s">
        <v>75</v>
      </c>
      <c r="V2714" s="230"/>
      <c r="W2714" s="8"/>
      <c r="X2714" s="231" t="s">
        <v>76</v>
      </c>
      <c r="Y2714" s="232"/>
      <c r="Z2714" s="233" t="s">
        <v>77</v>
      </c>
      <c r="AA2714" s="234"/>
      <c r="AB2714" s="8"/>
      <c r="AC2714" s="231" t="s">
        <v>78</v>
      </c>
      <c r="AD2714" s="232"/>
      <c r="AE2714" s="233" t="s">
        <v>17</v>
      </c>
      <c r="AF2714" s="234"/>
      <c r="AG2714" s="8"/>
      <c r="AH2714" s="231" t="s">
        <v>79</v>
      </c>
      <c r="AI2714" s="232"/>
      <c r="AJ2714" s="233" t="s">
        <v>80</v>
      </c>
      <c r="AK2714" s="234"/>
      <c r="AL2714" s="8"/>
      <c r="AM2714" s="52" t="s">
        <v>84</v>
      </c>
      <c r="AO2714" s="150" t="s">
        <v>85</v>
      </c>
      <c r="AP2714" s="149"/>
      <c r="AQ2714" s="44"/>
      <c r="AR2714" s="44"/>
      <c r="AS2714" s="44"/>
      <c r="AT2714" s="44"/>
    </row>
    <row r="2715" spans="2:46" ht="18.649999999999999" customHeight="1" thickTop="1" thickBot="1">
      <c r="D2715" s="37">
        <v>0</v>
      </c>
      <c r="E2715" s="41">
        <v>0</v>
      </c>
      <c r="F2715" s="39">
        <v>1</v>
      </c>
      <c r="G2715" s="40">
        <v>0</v>
      </c>
      <c r="I2715" s="37">
        <v>0</v>
      </c>
      <c r="J2715" s="41">
        <f t="shared" ref="J2715" si="8883">IF(0=(1-$J$8*$K$8*$B2712^2),10^14,$B2712*$K$8/(1-$J$8*$K$8*$B2712^2))</f>
        <v>-0.14005447540783922</v>
      </c>
      <c r="K2715" s="39">
        <v>1</v>
      </c>
      <c r="L2715" s="40">
        <v>0</v>
      </c>
      <c r="N2715" s="37">
        <f t="shared" ref="N2715" si="8884">D2715*I2712+F2715*I2715-E2715*J2712-G2715*J2715</f>
        <v>0</v>
      </c>
      <c r="O2715" s="41">
        <f t="shared" ref="O2715" si="8885">(D2715*J2712+E2715*I2712+F2715*J2715+G2715*I2715)</f>
        <v>-0.14005447540783922</v>
      </c>
      <c r="P2715" s="39">
        <f t="shared" ref="P2715" si="8886">D2715*K2712+F2715*K2715-E2715*L2712-G2715*L2715</f>
        <v>1</v>
      </c>
      <c r="Q2715" s="40">
        <f t="shared" ref="Q2715" si="8887">(D2715*L2712+E2715*K2712+F2715*L2715+G2715*K2715)</f>
        <v>0</v>
      </c>
      <c r="S2715" s="37">
        <v>0</v>
      </c>
      <c r="T2715" s="41">
        <v>0</v>
      </c>
      <c r="U2715" s="39">
        <v>1</v>
      </c>
      <c r="V2715" s="40">
        <v>0</v>
      </c>
      <c r="X2715" s="37">
        <f t="shared" ref="X2715" si="8888">N2715*S2712+P2715*S2715-O2715*T2712-Q2715*T2715</f>
        <v>0</v>
      </c>
      <c r="Y2715" s="41">
        <f t="shared" ref="Y2715" si="8889">(N2715*T2712+O2715*S2712+P2715*T2715+Q2715*S2715)</f>
        <v>-0.14005447540783922</v>
      </c>
      <c r="Z2715" s="39">
        <f t="shared" ref="Z2715" si="8890">N2715*U2712+P2715*U2715-O2715*V2712-Q2715*V2715</f>
        <v>0.97740755267705859</v>
      </c>
      <c r="AA2715" s="40">
        <f t="shared" ref="AA2715" si="8891">(N2715*V2712+O2715*U2712+P2715*V2715+Q2715*U2715)</f>
        <v>0</v>
      </c>
      <c r="AB2715" s="8"/>
      <c r="AC2715" s="37">
        <v>0</v>
      </c>
      <c r="AD2715" s="40">
        <f>-1/($AD$8*$B2712)</f>
        <v>-0.10411726804123736</v>
      </c>
      <c r="AE2715" s="39">
        <v>1</v>
      </c>
      <c r="AF2715" s="40">
        <v>0</v>
      </c>
      <c r="AH2715" s="37">
        <f>X2715*AC2712+Z2715*AC2715-Y2715*AD2712-AA2715*AD2715</f>
        <v>0</v>
      </c>
      <c r="AI2715" s="41">
        <f>(X2715*AD2712+Y2715*AC2712+Z2715*AD2715+AA2715*AC2715)</f>
        <v>-0.24181947955544636</v>
      </c>
      <c r="AJ2715" s="39">
        <f>X2715*AE2712+Z2715*AE2715-Y2715*AF2712-AA2715*AF2715</f>
        <v>0.97740755267705859</v>
      </c>
      <c r="AK2715" s="40">
        <f>(X2715*AF2712+Y2715*AE2712+Z2715*AF2715+AA2715*AE2715)</f>
        <v>0</v>
      </c>
      <c r="AL2715" s="8"/>
      <c r="AM2715" s="54">
        <f t="shared" ref="AM2715" si="8892">(180/PI())*ATAN(-1*(($AH2703*AI2712+AK2712+$AH$8*AI2715+AK2715)/($AH$8*AH2712+AJ2712+$AH$8*AH2715+AJ2715)))</f>
        <v>13.993597278465105</v>
      </c>
      <c r="AO2715" s="151">
        <f t="shared" ref="AO2715" si="8893">20*LOG(((($AH$8*AH2712+AJ2712-$AH$8*AH2715-AJ2715)^2+($AH$8*AI2712+AK2712-$AH$8*AI2715-AK2715)^2)/(($AH$8*AH2712+AJ2712+$AH$8*AH2715+AJ2715)^2+($AH$8*AI2712+AK2712+$AH$8*AI2715+AK2715)^2))^0.5)</f>
        <v>-43.023369628845543</v>
      </c>
      <c r="AP2715" s="149"/>
      <c r="AQ2715" s="44"/>
      <c r="AR2715" s="44"/>
      <c r="AS2715" s="44"/>
      <c r="AT2715" s="44"/>
    </row>
    <row r="2716" spans="2:46" ht="18.649999999999999" customHeight="1">
      <c r="AO2716" s="48"/>
    </row>
    <row r="2717" spans="2:46" ht="18.649999999999999" customHeight="1" thickBot="1">
      <c r="E2717" s="29" t="s">
        <v>9</v>
      </c>
      <c r="J2717" s="29" t="s">
        <v>10</v>
      </c>
      <c r="O2717" s="29" t="s">
        <v>11</v>
      </c>
      <c r="T2717" s="29" t="s">
        <v>12</v>
      </c>
      <c r="Y2717" s="29" t="s">
        <v>13</v>
      </c>
      <c r="AD2717" s="29" t="s">
        <v>12</v>
      </c>
      <c r="AI2717" s="29" t="s">
        <v>81</v>
      </c>
    </row>
    <row r="2718" spans="2:46" ht="18.649999999999999" customHeight="1" thickBot="1">
      <c r="B2718" s="28"/>
      <c r="D2718" s="227" t="s">
        <v>70</v>
      </c>
      <c r="E2718" s="228"/>
      <c r="F2718" s="229" t="s">
        <v>71</v>
      </c>
      <c r="G2718" s="230"/>
      <c r="H2718" s="203"/>
      <c r="I2718" s="231" t="s">
        <v>15</v>
      </c>
      <c r="J2718" s="232"/>
      <c r="K2718" s="233" t="s">
        <v>16</v>
      </c>
      <c r="L2718" s="234"/>
      <c r="M2718" s="30"/>
      <c r="N2718" s="231" t="s">
        <v>72</v>
      </c>
      <c r="O2718" s="232"/>
      <c r="P2718" s="233" t="s">
        <v>73</v>
      </c>
      <c r="Q2718" s="234"/>
      <c r="R2718" s="30"/>
      <c r="S2718" s="227" t="s">
        <v>74</v>
      </c>
      <c r="T2718" s="228"/>
      <c r="U2718" s="229" t="s">
        <v>75</v>
      </c>
      <c r="V2718" s="230"/>
      <c r="W2718" s="8"/>
      <c r="X2718" s="231" t="s">
        <v>76</v>
      </c>
      <c r="Y2718" s="232"/>
      <c r="Z2718" s="233" t="s">
        <v>77</v>
      </c>
      <c r="AA2718" s="234"/>
      <c r="AB2718" s="8"/>
      <c r="AC2718" s="231" t="s">
        <v>78</v>
      </c>
      <c r="AD2718" s="232"/>
      <c r="AE2718" s="233" t="s">
        <v>17</v>
      </c>
      <c r="AF2718" s="234"/>
      <c r="AG2718" s="8"/>
      <c r="AH2718" s="231" t="s">
        <v>79</v>
      </c>
      <c r="AI2718" s="232"/>
      <c r="AJ2718" s="233" t="s">
        <v>80</v>
      </c>
      <c r="AK2718" s="234"/>
      <c r="AL2718" s="8"/>
      <c r="AM2718" s="35" t="s">
        <v>82</v>
      </c>
      <c r="AO2718" s="147" t="s">
        <v>83</v>
      </c>
      <c r="AP2718" s="4"/>
      <c r="AQ2718" s="44"/>
      <c r="AR2718" s="44"/>
      <c r="AS2718" s="44"/>
      <c r="AT2718" s="44"/>
    </row>
    <row r="2719" spans="2:46" ht="18.649999999999999" customHeight="1" thickTop="1" thickBot="1">
      <c r="B2719" s="55">
        <v>7.7799999999999798</v>
      </c>
      <c r="D2719" s="37">
        <v>1</v>
      </c>
      <c r="E2719" s="38">
        <v>0</v>
      </c>
      <c r="F2719" s="39">
        <v>0</v>
      </c>
      <c r="G2719" s="40">
        <f t="shared" ref="G2719" si="8894">-1/($E$8*$B2719)</f>
        <v>-8.2156812339331822E-2</v>
      </c>
      <c r="I2719" s="37">
        <v>1</v>
      </c>
      <c r="J2719" s="41">
        <v>0</v>
      </c>
      <c r="K2719" s="39">
        <v>0</v>
      </c>
      <c r="L2719" s="40">
        <v>0</v>
      </c>
      <c r="N2719" s="37">
        <f t="shared" ref="N2719" si="8895">D2719*I2719+F2719*I2722-E2719*J2719-G2719*J2722</f>
        <v>0.98852335771904332</v>
      </c>
      <c r="O2719" s="41">
        <f t="shared" ref="O2719" si="8896">(D2719*J2719+E2719*I2719+F2719*J2722+G2719*I2722)</f>
        <v>0</v>
      </c>
      <c r="P2719" s="39">
        <f t="shared" ref="P2719" si="8897">D2719*K2719+F2719*K2722-E2719*L2719-G2719*L2722</f>
        <v>0</v>
      </c>
      <c r="Q2719" s="40">
        <f t="shared" ref="Q2719" si="8898">(D2719*L2719+E2719*K2719+F2719*L2722+G2719*K2722)</f>
        <v>-8.2156812339331822E-2</v>
      </c>
      <c r="S2719" s="37">
        <v>1</v>
      </c>
      <c r="T2719" s="38">
        <v>0</v>
      </c>
      <c r="U2719" s="39">
        <v>0</v>
      </c>
      <c r="V2719" s="40">
        <f t="shared" ref="V2719" si="8899">-1/($T$8*$B2719)</f>
        <v>-0.16089717223650427</v>
      </c>
      <c r="X2719" s="37">
        <f t="shared" ref="X2719" si="8900">N2719*S2719+P2719*S2722-O2719*T2719-Q2719*T2722</f>
        <v>0.98852335771904332</v>
      </c>
      <c r="Y2719" s="41">
        <f t="shared" ref="Y2719" si="8901">(N2719*T2719+O2719*S2719+P2719*T2722+Q2719*S2722)</f>
        <v>0</v>
      </c>
      <c r="Z2719" s="39">
        <f t="shared" ref="Z2719" si="8902">N2719*U2719+P2719*U2722-O2719*V2719-Q2719*V2722</f>
        <v>0</v>
      </c>
      <c r="AA2719" s="40">
        <f t="shared" ref="AA2719" si="8903">(N2719*V2719+O2719*U2719+P2719*V2722+Q2719*U2722)</f>
        <v>-0.24120742528606026</v>
      </c>
      <c r="AB2719" s="8"/>
      <c r="AC2719" s="37">
        <v>1</v>
      </c>
      <c r="AD2719" s="38">
        <v>0</v>
      </c>
      <c r="AE2719" s="39">
        <v>0</v>
      </c>
      <c r="AF2719" s="40">
        <v>0</v>
      </c>
      <c r="AH2719" s="37">
        <f>X2719*AC2719+Z2719*AC2722-Y2719*AD2719-AA2719*AD2722</f>
        <v>0.96347405961366117</v>
      </c>
      <c r="AI2719" s="41">
        <f>(X2719*AD2719+Y2719*AC2719+Z2719*AD2722+AA2719*AC2722)</f>
        <v>0</v>
      </c>
      <c r="AJ2719" s="39">
        <f>X2719*AE2719+Z2719*AE2722-Y2719*AF2719-AA2719*AF2722</f>
        <v>0</v>
      </c>
      <c r="AK2719" s="40">
        <f>(X2719*AF2719+Y2719*AE2719+Z2719*AF2722+AA2719*AE2722)</f>
        <v>-0.24120742528606026</v>
      </c>
      <c r="AL2719" s="8"/>
      <c r="AM2719" s="43">
        <f t="shared" ref="AM2719" si="8904">20*LOG((2*$AH$8)/(($AH$8*AH2719+AJ2719+$AH$8*AH2722+AJ2722)^2+($AH$8*AI2719+AK2719+$AH$8*AI2722+AK2722)^2)^0.5)</f>
        <v>-2.1431890339327852E-4</v>
      </c>
      <c r="AO2719" s="148">
        <f t="shared" ref="AO2719" si="8905">((AH2719^2+AI2719^2)/(AH2722^2+AI2722^2))^0.5</f>
        <v>3.994380188298265</v>
      </c>
      <c r="AP2719" s="4"/>
      <c r="AQ2719" s="44"/>
      <c r="AR2719" s="44"/>
      <c r="AS2719" s="44"/>
      <c r="AT2719" s="44"/>
    </row>
    <row r="2720" spans="2:46" ht="18.649999999999999" customHeight="1" thickBot="1">
      <c r="D2720" s="45"/>
      <c r="G2720" s="46"/>
      <c r="I2720" s="45"/>
      <c r="L2720" s="46"/>
      <c r="N2720" s="45"/>
      <c r="Q2720" s="46"/>
      <c r="S2720" s="45"/>
      <c r="V2720" s="46"/>
      <c r="X2720" s="45"/>
      <c r="AA2720" s="46"/>
      <c r="AC2720" s="45"/>
      <c r="AF2720" s="46"/>
      <c r="AH2720" s="45"/>
      <c r="AK2720" s="46"/>
      <c r="AO2720" s="149"/>
      <c r="AP2720" s="149"/>
      <c r="AQ2720" s="44"/>
      <c r="AR2720" s="44"/>
      <c r="AS2720" s="44"/>
      <c r="AT2720" s="44"/>
    </row>
    <row r="2721" spans="2:46" ht="18.649999999999999" customHeight="1" thickBot="1">
      <c r="D2721" s="227" t="s">
        <v>70</v>
      </c>
      <c r="E2721" s="228"/>
      <c r="F2721" s="229" t="s">
        <v>71</v>
      </c>
      <c r="G2721" s="230"/>
      <c r="H2721" s="203"/>
      <c r="I2721" s="231" t="s">
        <v>15</v>
      </c>
      <c r="J2721" s="232"/>
      <c r="K2721" s="233" t="s">
        <v>16</v>
      </c>
      <c r="L2721" s="234"/>
      <c r="M2721" s="30"/>
      <c r="N2721" s="231" t="s">
        <v>72</v>
      </c>
      <c r="O2721" s="232"/>
      <c r="P2721" s="233" t="s">
        <v>73</v>
      </c>
      <c r="Q2721" s="234"/>
      <c r="R2721" s="30"/>
      <c r="S2721" s="227" t="s">
        <v>74</v>
      </c>
      <c r="T2721" s="228"/>
      <c r="U2721" s="229" t="s">
        <v>75</v>
      </c>
      <c r="V2721" s="230"/>
      <c r="W2721" s="8"/>
      <c r="X2721" s="231" t="s">
        <v>76</v>
      </c>
      <c r="Y2721" s="232"/>
      <c r="Z2721" s="233" t="s">
        <v>77</v>
      </c>
      <c r="AA2721" s="234"/>
      <c r="AB2721" s="8"/>
      <c r="AC2721" s="231" t="s">
        <v>78</v>
      </c>
      <c r="AD2721" s="232"/>
      <c r="AE2721" s="233" t="s">
        <v>17</v>
      </c>
      <c r="AF2721" s="234"/>
      <c r="AG2721" s="8"/>
      <c r="AH2721" s="231" t="s">
        <v>79</v>
      </c>
      <c r="AI2721" s="232"/>
      <c r="AJ2721" s="233" t="s">
        <v>80</v>
      </c>
      <c r="AK2721" s="234"/>
      <c r="AL2721" s="8"/>
      <c r="AM2721" s="52" t="s">
        <v>84</v>
      </c>
      <c r="AO2721" s="150" t="s">
        <v>85</v>
      </c>
      <c r="AP2721" s="149"/>
      <c r="AQ2721" s="44"/>
      <c r="AR2721" s="44"/>
      <c r="AS2721" s="44"/>
      <c r="AT2721" s="44"/>
    </row>
    <row r="2722" spans="2:46" ht="18.649999999999999" customHeight="1" thickTop="1" thickBot="1">
      <c r="D2722" s="37">
        <v>0</v>
      </c>
      <c r="E2722" s="41">
        <v>0</v>
      </c>
      <c r="F2722" s="39">
        <v>1</v>
      </c>
      <c r="G2722" s="40">
        <v>0</v>
      </c>
      <c r="I2722" s="37">
        <v>0</v>
      </c>
      <c r="J2722" s="41">
        <f t="shared" ref="J2722" si="8906">IF(0=(1-$J$8*$K$8*$B2719^2),10^14,$B2719*$K$8/(1-$J$8*$K$8*$B2719^2))</f>
        <v>-0.13969191299140013</v>
      </c>
      <c r="K2722" s="39">
        <v>1</v>
      </c>
      <c r="L2722" s="40">
        <v>0</v>
      </c>
      <c r="N2722" s="37">
        <f t="shared" ref="N2722" si="8907">D2722*I2719+F2722*I2722-E2722*J2719-G2722*J2722</f>
        <v>0</v>
      </c>
      <c r="O2722" s="41">
        <f t="shared" ref="O2722" si="8908">(D2722*J2719+E2722*I2719+F2722*J2722+G2722*I2722)</f>
        <v>-0.13969191299140013</v>
      </c>
      <c r="P2722" s="39">
        <f t="shared" ref="P2722" si="8909">D2722*K2719+F2722*K2722-E2722*L2719-G2722*L2722</f>
        <v>1</v>
      </c>
      <c r="Q2722" s="40">
        <f t="shared" ref="Q2722" si="8910">(D2722*L2719+E2722*K2719+F2722*L2722+G2722*K2722)</f>
        <v>0</v>
      </c>
      <c r="S2722" s="37">
        <v>0</v>
      </c>
      <c r="T2722" s="41">
        <v>0</v>
      </c>
      <c r="U2722" s="39">
        <v>1</v>
      </c>
      <c r="V2722" s="40">
        <v>0</v>
      </c>
      <c r="X2722" s="37">
        <f t="shared" ref="X2722" si="8911">N2722*S2719+P2722*S2722-O2722*T2719-Q2722*T2722</f>
        <v>0</v>
      </c>
      <c r="Y2722" s="41">
        <f t="shared" ref="Y2722" si="8912">(N2722*T2719+O2722*S2719+P2722*T2722+Q2722*S2722)</f>
        <v>-0.13969191299140013</v>
      </c>
      <c r="Z2722" s="39">
        <f t="shared" ref="Z2722" si="8913">N2722*U2719+P2722*U2722-O2722*V2719-Q2722*V2722</f>
        <v>0.97752396621537596</v>
      </c>
      <c r="AA2722" s="40">
        <f t="shared" ref="AA2722" si="8914">(N2722*V2719+O2722*U2719+P2722*V2722+Q2722*U2722)</f>
        <v>0</v>
      </c>
      <c r="AB2722" s="8"/>
      <c r="AC2722" s="37">
        <v>0</v>
      </c>
      <c r="AD2722" s="40">
        <f>-1/($AD$8*$B2719)</f>
        <v>-0.10384961439588715</v>
      </c>
      <c r="AE2722" s="39">
        <v>1</v>
      </c>
      <c r="AF2722" s="40">
        <v>0</v>
      </c>
      <c r="AH2722" s="37">
        <f>X2722*AC2719+Z2722*AC2722-Y2722*AD2719-AA2722*AD2722</f>
        <v>0</v>
      </c>
      <c r="AI2722" s="41">
        <f>(X2722*AD2719+Y2722*AC2719+Z2722*AD2722+AA2722*AC2722)</f>
        <v>-0.24120739994560514</v>
      </c>
      <c r="AJ2722" s="39">
        <f>X2722*AE2719+Z2722*AE2722-Y2722*AF2719-AA2722*AF2722</f>
        <v>0.97752396621537596</v>
      </c>
      <c r="AK2722" s="40">
        <f>(X2722*AF2719+Y2722*AE2719+Z2722*AF2722+AA2722*AE2722)</f>
        <v>0</v>
      </c>
      <c r="AL2722" s="8"/>
      <c r="AM2722" s="54">
        <f t="shared" ref="AM2722" si="8915">(180/PI())*ATAN(-1*(($AH2710*AI2719+AK2719+$AH$8*AI2722+AK2722)/($AH$8*AH2719+AJ2719+$AH$8*AH2722+AJ2722)))</f>
        <v>13.957462408711256</v>
      </c>
      <c r="AO2722" s="151">
        <f t="shared" ref="AO2722" si="8916">20*LOG(((($AH$8*AH2719+AJ2719-$AH$8*AH2722-AJ2722)^2+($AH$8*AI2719+AK2719-$AH$8*AI2722-AK2722)^2)/(($AH$8*AH2719+AJ2719+$AH$8*AH2722+AJ2722)^2+($AH$8*AI2719+AK2719+$AH$8*AI2722+AK2722)^2))^0.5)</f>
        <v>-43.067345487552906</v>
      </c>
      <c r="AP2722" s="149"/>
      <c r="AQ2722" s="44"/>
      <c r="AR2722" s="44"/>
      <c r="AS2722" s="44"/>
      <c r="AT2722" s="44"/>
    </row>
    <row r="2723" spans="2:46" ht="18.649999999999999" customHeight="1">
      <c r="AO2723" s="48"/>
    </row>
    <row r="2724" spans="2:46" ht="18.649999999999999" customHeight="1" thickBot="1">
      <c r="E2724" s="29" t="s">
        <v>9</v>
      </c>
      <c r="J2724" s="29" t="s">
        <v>10</v>
      </c>
      <c r="O2724" s="29" t="s">
        <v>11</v>
      </c>
      <c r="T2724" s="29" t="s">
        <v>12</v>
      </c>
      <c r="Y2724" s="29" t="s">
        <v>13</v>
      </c>
      <c r="AD2724" s="29" t="s">
        <v>12</v>
      </c>
      <c r="AI2724" s="29" t="s">
        <v>81</v>
      </c>
    </row>
    <row r="2725" spans="2:46" ht="18.649999999999999" customHeight="1" thickBot="1">
      <c r="B2725" s="28"/>
      <c r="D2725" s="227" t="s">
        <v>70</v>
      </c>
      <c r="E2725" s="228"/>
      <c r="F2725" s="229" t="s">
        <v>71</v>
      </c>
      <c r="G2725" s="230"/>
      <c r="H2725" s="203"/>
      <c r="I2725" s="231" t="s">
        <v>15</v>
      </c>
      <c r="J2725" s="232"/>
      <c r="K2725" s="233" t="s">
        <v>16</v>
      </c>
      <c r="L2725" s="234"/>
      <c r="M2725" s="30"/>
      <c r="N2725" s="231" t="s">
        <v>72</v>
      </c>
      <c r="O2725" s="232"/>
      <c r="P2725" s="233" t="s">
        <v>73</v>
      </c>
      <c r="Q2725" s="234"/>
      <c r="R2725" s="30"/>
      <c r="S2725" s="227" t="s">
        <v>74</v>
      </c>
      <c r="T2725" s="228"/>
      <c r="U2725" s="229" t="s">
        <v>75</v>
      </c>
      <c r="V2725" s="230"/>
      <c r="W2725" s="8"/>
      <c r="X2725" s="231" t="s">
        <v>76</v>
      </c>
      <c r="Y2725" s="232"/>
      <c r="Z2725" s="233" t="s">
        <v>77</v>
      </c>
      <c r="AA2725" s="234"/>
      <c r="AB2725" s="8"/>
      <c r="AC2725" s="231" t="s">
        <v>78</v>
      </c>
      <c r="AD2725" s="232"/>
      <c r="AE2725" s="233" t="s">
        <v>17</v>
      </c>
      <c r="AF2725" s="234"/>
      <c r="AG2725" s="8"/>
      <c r="AH2725" s="231" t="s">
        <v>79</v>
      </c>
      <c r="AI2725" s="232"/>
      <c r="AJ2725" s="233" t="s">
        <v>80</v>
      </c>
      <c r="AK2725" s="234"/>
      <c r="AL2725" s="8"/>
      <c r="AM2725" s="35" t="s">
        <v>82</v>
      </c>
      <c r="AO2725" s="147" t="s">
        <v>83</v>
      </c>
      <c r="AP2725" s="4"/>
      <c r="AQ2725" s="44"/>
      <c r="AR2725" s="44"/>
      <c r="AS2725" s="44"/>
      <c r="AT2725" s="44"/>
    </row>
    <row r="2726" spans="2:46" ht="18.649999999999999" customHeight="1" thickTop="1" thickBot="1">
      <c r="B2726" s="55">
        <v>7.7999999999999803</v>
      </c>
      <c r="D2726" s="37">
        <v>1</v>
      </c>
      <c r="E2726" s="38">
        <v>0</v>
      </c>
      <c r="F2726" s="39">
        <v>0</v>
      </c>
      <c r="G2726" s="40">
        <f t="shared" ref="G2726" si="8917">-1/($E$8*$B2726)</f>
        <v>-8.1946153846154043E-2</v>
      </c>
      <c r="I2726" s="37">
        <v>1</v>
      </c>
      <c r="J2726" s="41">
        <v>0</v>
      </c>
      <c r="K2726" s="39">
        <v>0</v>
      </c>
      <c r="L2726" s="40">
        <v>0</v>
      </c>
      <c r="N2726" s="37">
        <f t="shared" ref="N2726" si="8918">D2726*I2726+F2726*I2729-E2726*J2726-G2726*J2729</f>
        <v>0.9885823416474373</v>
      </c>
      <c r="O2726" s="41">
        <f t="shared" ref="O2726" si="8919">(D2726*J2726+E2726*I2726+F2726*J2729+G2726*I2729)</f>
        <v>0</v>
      </c>
      <c r="P2726" s="39">
        <f t="shared" ref="P2726" si="8920">D2726*K2726+F2726*K2729-E2726*L2726-G2726*L2729</f>
        <v>0</v>
      </c>
      <c r="Q2726" s="40">
        <f t="shared" ref="Q2726" si="8921">(D2726*L2726+E2726*K2726+F2726*L2729+G2726*K2729)</f>
        <v>-8.1946153846154043E-2</v>
      </c>
      <c r="S2726" s="37">
        <v>1</v>
      </c>
      <c r="T2726" s="38">
        <v>0</v>
      </c>
      <c r="U2726" s="39">
        <v>0</v>
      </c>
      <c r="V2726" s="40">
        <f t="shared" ref="V2726" si="8922">-1/($T$8*$B2726)</f>
        <v>-0.16048461538461575</v>
      </c>
      <c r="X2726" s="37">
        <f t="shared" ref="X2726" si="8923">N2726*S2726+P2726*S2729-O2726*T2726-Q2726*T2729</f>
        <v>0.9885823416474373</v>
      </c>
      <c r="Y2726" s="41">
        <f t="shared" ref="Y2726" si="8924">(N2726*T2726+O2726*S2726+P2726*T2729+Q2726*S2729)</f>
        <v>0</v>
      </c>
      <c r="Z2726" s="39">
        <f t="shared" ref="Z2726" si="8925">N2726*U2726+P2726*U2729-O2726*V2726-Q2726*V2729</f>
        <v>0</v>
      </c>
      <c r="AA2726" s="40">
        <f t="shared" ref="AA2726" si="8926">(N2726*V2726+O2726*U2726+P2726*V2729+Q2726*U2729)</f>
        <v>-0.24059841072146582</v>
      </c>
      <c r="AB2726" s="8"/>
      <c r="AC2726" s="37">
        <v>1</v>
      </c>
      <c r="AD2726" s="38">
        <v>0</v>
      </c>
      <c r="AE2726" s="39">
        <v>0</v>
      </c>
      <c r="AF2726" s="40">
        <v>0</v>
      </c>
      <c r="AH2726" s="37">
        <f>X2726*AC2726+Z2726*AC2729-Y2726*AD2726-AA2726*AD2729</f>
        <v>0.96366035627020541</v>
      </c>
      <c r="AI2726" s="41">
        <f>(X2726*AD2726+Y2726*AC2726+Z2726*AD2729+AA2726*AC2729)</f>
        <v>0</v>
      </c>
      <c r="AJ2726" s="39">
        <f>X2726*AE2726+Z2726*AE2729-Y2726*AF2726-AA2726*AF2729</f>
        <v>0</v>
      </c>
      <c r="AK2726" s="40">
        <f>(X2726*AF2726+Y2726*AE2726+Z2726*AF2729+AA2726*AE2729)</f>
        <v>-0.24059841072146582</v>
      </c>
      <c r="AL2726" s="8"/>
      <c r="AM2726" s="43">
        <f t="shared" ref="AM2726" si="8927">20*LOG((2*$AH$8)/(($AH$8*AH2726+AJ2726+$AH$8*AH2729+AJ2729)^2+($AH$8*AI2726+AK2726+$AH$8*AI2729+AK2729)^2)^0.5)</f>
        <v>-2.1216497342190307E-4</v>
      </c>
      <c r="AO2726" s="148">
        <f t="shared" ref="AO2726" si="8928">((AH2726^2+AI2726^2)/(AH2729^2+AI2729^2))^0.5</f>
        <v>4.005265263786443</v>
      </c>
      <c r="AP2726" s="4"/>
      <c r="AQ2726" s="44"/>
      <c r="AR2726" s="44"/>
      <c r="AS2726" s="44"/>
      <c r="AT2726" s="44"/>
    </row>
    <row r="2727" spans="2:46" ht="18.649999999999999" customHeight="1" thickBot="1">
      <c r="D2727" s="45"/>
      <c r="G2727" s="46"/>
      <c r="I2727" s="45"/>
      <c r="L2727" s="46"/>
      <c r="N2727" s="45"/>
      <c r="Q2727" s="46"/>
      <c r="S2727" s="45"/>
      <c r="V2727" s="46"/>
      <c r="X2727" s="45"/>
      <c r="AA2727" s="46"/>
      <c r="AC2727" s="45"/>
      <c r="AF2727" s="46"/>
      <c r="AH2727" s="45"/>
      <c r="AK2727" s="46"/>
      <c r="AO2727" s="149"/>
      <c r="AP2727" s="149"/>
      <c r="AQ2727" s="44"/>
      <c r="AR2727" s="44"/>
      <c r="AS2727" s="44"/>
      <c r="AT2727" s="44"/>
    </row>
    <row r="2728" spans="2:46" ht="18.649999999999999" customHeight="1" thickBot="1">
      <c r="D2728" s="227" t="s">
        <v>70</v>
      </c>
      <c r="E2728" s="228"/>
      <c r="F2728" s="229" t="s">
        <v>71</v>
      </c>
      <c r="G2728" s="230"/>
      <c r="H2728" s="203"/>
      <c r="I2728" s="231" t="s">
        <v>15</v>
      </c>
      <c r="J2728" s="232"/>
      <c r="K2728" s="233" t="s">
        <v>16</v>
      </c>
      <c r="L2728" s="234"/>
      <c r="M2728" s="30"/>
      <c r="N2728" s="231" t="s">
        <v>72</v>
      </c>
      <c r="O2728" s="232"/>
      <c r="P2728" s="233" t="s">
        <v>73</v>
      </c>
      <c r="Q2728" s="234"/>
      <c r="R2728" s="30"/>
      <c r="S2728" s="227" t="s">
        <v>74</v>
      </c>
      <c r="T2728" s="228"/>
      <c r="U2728" s="229" t="s">
        <v>75</v>
      </c>
      <c r="V2728" s="230"/>
      <c r="W2728" s="8"/>
      <c r="X2728" s="231" t="s">
        <v>76</v>
      </c>
      <c r="Y2728" s="232"/>
      <c r="Z2728" s="233" t="s">
        <v>77</v>
      </c>
      <c r="AA2728" s="234"/>
      <c r="AB2728" s="8"/>
      <c r="AC2728" s="231" t="s">
        <v>78</v>
      </c>
      <c r="AD2728" s="232"/>
      <c r="AE2728" s="233" t="s">
        <v>17</v>
      </c>
      <c r="AF2728" s="234"/>
      <c r="AG2728" s="8"/>
      <c r="AH2728" s="231" t="s">
        <v>79</v>
      </c>
      <c r="AI2728" s="232"/>
      <c r="AJ2728" s="233" t="s">
        <v>80</v>
      </c>
      <c r="AK2728" s="234"/>
      <c r="AL2728" s="8"/>
      <c r="AM2728" s="52" t="s">
        <v>84</v>
      </c>
      <c r="AO2728" s="150" t="s">
        <v>85</v>
      </c>
      <c r="AP2728" s="149"/>
      <c r="AQ2728" s="44"/>
      <c r="AR2728" s="44"/>
      <c r="AS2728" s="44"/>
      <c r="AT2728" s="44"/>
    </row>
    <row r="2729" spans="2:46" ht="18.649999999999999" customHeight="1" thickTop="1" thickBot="1">
      <c r="D2729" s="37">
        <v>0</v>
      </c>
      <c r="E2729" s="41">
        <v>0</v>
      </c>
      <c r="F2729" s="39">
        <v>1</v>
      </c>
      <c r="G2729" s="40">
        <v>0</v>
      </c>
      <c r="I2729" s="37">
        <v>0</v>
      </c>
      <c r="J2729" s="41">
        <f t="shared" ref="J2729" si="8929">IF(0=(1-$J$8*$K$8*$B2726^2),10^14,$B2726*$K$8/(1-$J$8*$K$8*$B2726^2))</f>
        <v>-0.13933122930941003</v>
      </c>
      <c r="K2729" s="39">
        <v>1</v>
      </c>
      <c r="L2729" s="40">
        <v>0</v>
      </c>
      <c r="N2729" s="37">
        <f t="shared" ref="N2729" si="8930">D2729*I2726+F2729*I2729-E2729*J2726-G2729*J2729</f>
        <v>0</v>
      </c>
      <c r="O2729" s="41">
        <f t="shared" ref="O2729" si="8931">(D2729*J2726+E2729*I2726+F2729*J2729+G2729*I2729)</f>
        <v>-0.13933122930941003</v>
      </c>
      <c r="P2729" s="39">
        <f t="shared" ref="P2729" si="8932">D2729*K2726+F2729*K2729-E2729*L2726-G2729*L2729</f>
        <v>1</v>
      </c>
      <c r="Q2729" s="40">
        <f t="shared" ref="Q2729" si="8933">(D2729*L2726+E2729*K2726+F2729*L2729+G2729*K2729)</f>
        <v>0</v>
      </c>
      <c r="S2729" s="37">
        <v>0</v>
      </c>
      <c r="T2729" s="41">
        <v>0</v>
      </c>
      <c r="U2729" s="39">
        <v>1</v>
      </c>
      <c r="V2729" s="40">
        <v>0</v>
      </c>
      <c r="X2729" s="37">
        <f t="shared" ref="X2729" si="8934">N2729*S2726+P2729*S2729-O2729*T2726-Q2729*T2729</f>
        <v>0</v>
      </c>
      <c r="Y2729" s="41">
        <f t="shared" ref="Y2729" si="8935">(N2729*T2726+O2729*S2726+P2729*T2729+Q2729*S2729)</f>
        <v>-0.13933122930941003</v>
      </c>
      <c r="Z2729" s="39">
        <f t="shared" ref="Z2729" si="8936">N2729*U2726+P2729*U2729-O2729*V2726-Q2729*V2729</f>
        <v>0.97763948125321365</v>
      </c>
      <c r="AA2729" s="40">
        <f t="shared" ref="AA2729" si="8937">(N2729*V2726+O2729*U2726+P2729*V2729+Q2729*U2729)</f>
        <v>0</v>
      </c>
      <c r="AB2729" s="8"/>
      <c r="AC2729" s="37">
        <v>0</v>
      </c>
      <c r="AD2729" s="40">
        <f>-1/($AD$8*$B2726)</f>
        <v>-0.1035833333333336</v>
      </c>
      <c r="AE2729" s="39">
        <v>1</v>
      </c>
      <c r="AF2729" s="40">
        <v>0</v>
      </c>
      <c r="AH2729" s="37">
        <f>X2729*AC2726+Z2729*AC2729-Y2729*AD2726-AA2729*AD2729</f>
        <v>0</v>
      </c>
      <c r="AI2729" s="41">
        <f>(X2729*AD2726+Y2729*AC2726+Z2729*AD2729+AA2729*AC2729)</f>
        <v>-0.240598385575889</v>
      </c>
      <c r="AJ2729" s="39">
        <f>X2729*AE2726+Z2729*AE2729-Y2729*AF2726-AA2729*AF2729</f>
        <v>0.97763948125321365</v>
      </c>
      <c r="AK2729" s="40">
        <f>(X2729*AF2726+Y2729*AE2726+Z2729*AF2729+AA2729*AE2729)</f>
        <v>0</v>
      </c>
      <c r="AL2729" s="8"/>
      <c r="AM2729" s="54">
        <f t="shared" ref="AM2729" si="8938">(180/PI())*ATAN(-1*(($AH2717*AI2726+AK2726+$AH$8*AI2729+AK2729)/($AH$8*AH2726+AJ2726+$AH$8*AH2729+AJ2729)))</f>
        <v>13.92151407511062</v>
      </c>
      <c r="AO2729" s="151">
        <f t="shared" ref="AO2729" si="8939">20*LOG(((($AH$8*AH2726+AJ2726-$AH$8*AH2729-AJ2729)^2+($AH$8*AI2726+AK2726-$AH$8*AI2729-AK2729)^2)/(($AH$8*AH2726+AJ2726+$AH$8*AH2729+AJ2729)^2+($AH$8*AI2726+AK2726+$AH$8*AI2729+AK2729)^2))^0.5)</f>
        <v>-43.111212322355151</v>
      </c>
      <c r="AP2729" s="149"/>
      <c r="AQ2729" s="44"/>
      <c r="AR2729" s="44"/>
      <c r="AS2729" s="44"/>
      <c r="AT2729" s="44"/>
    </row>
    <row r="2730" spans="2:46" ht="18.649999999999999" customHeight="1">
      <c r="AO2730" s="48"/>
    </row>
    <row r="2731" spans="2:46" ht="18.649999999999999" customHeight="1" thickBot="1">
      <c r="E2731" s="29" t="s">
        <v>9</v>
      </c>
      <c r="J2731" s="29" t="s">
        <v>10</v>
      </c>
      <c r="O2731" s="29" t="s">
        <v>11</v>
      </c>
      <c r="T2731" s="29" t="s">
        <v>12</v>
      </c>
      <c r="Y2731" s="29" t="s">
        <v>13</v>
      </c>
      <c r="AD2731" s="29" t="s">
        <v>12</v>
      </c>
      <c r="AI2731" s="29" t="s">
        <v>81</v>
      </c>
    </row>
    <row r="2732" spans="2:46" ht="18.649999999999999" customHeight="1" thickBot="1">
      <c r="B2732" s="28"/>
      <c r="D2732" s="227" t="s">
        <v>70</v>
      </c>
      <c r="E2732" s="228"/>
      <c r="F2732" s="229" t="s">
        <v>71</v>
      </c>
      <c r="G2732" s="230"/>
      <c r="H2732" s="203"/>
      <c r="I2732" s="231" t="s">
        <v>15</v>
      </c>
      <c r="J2732" s="232"/>
      <c r="K2732" s="233" t="s">
        <v>16</v>
      </c>
      <c r="L2732" s="234"/>
      <c r="M2732" s="30"/>
      <c r="N2732" s="231" t="s">
        <v>72</v>
      </c>
      <c r="O2732" s="232"/>
      <c r="P2732" s="233" t="s">
        <v>73</v>
      </c>
      <c r="Q2732" s="234"/>
      <c r="R2732" s="30"/>
      <c r="S2732" s="227" t="s">
        <v>74</v>
      </c>
      <c r="T2732" s="228"/>
      <c r="U2732" s="229" t="s">
        <v>75</v>
      </c>
      <c r="V2732" s="230"/>
      <c r="W2732" s="8"/>
      <c r="X2732" s="231" t="s">
        <v>76</v>
      </c>
      <c r="Y2732" s="232"/>
      <c r="Z2732" s="233" t="s">
        <v>77</v>
      </c>
      <c r="AA2732" s="234"/>
      <c r="AB2732" s="8"/>
      <c r="AC2732" s="231" t="s">
        <v>78</v>
      </c>
      <c r="AD2732" s="232"/>
      <c r="AE2732" s="233" t="s">
        <v>17</v>
      </c>
      <c r="AF2732" s="234"/>
      <c r="AG2732" s="8"/>
      <c r="AH2732" s="231" t="s">
        <v>79</v>
      </c>
      <c r="AI2732" s="232"/>
      <c r="AJ2732" s="233" t="s">
        <v>80</v>
      </c>
      <c r="AK2732" s="234"/>
      <c r="AL2732" s="8"/>
      <c r="AM2732" s="35" t="s">
        <v>82</v>
      </c>
      <c r="AO2732" s="147" t="s">
        <v>83</v>
      </c>
      <c r="AP2732" s="4"/>
      <c r="AQ2732" s="44"/>
      <c r="AR2732" s="44"/>
      <c r="AS2732" s="44"/>
      <c r="AT2732" s="44"/>
    </row>
    <row r="2733" spans="2:46" ht="18.649999999999999" customHeight="1" thickTop="1" thickBot="1">
      <c r="B2733" s="55">
        <v>7.8199999999999799</v>
      </c>
      <c r="D2733" s="37">
        <v>1</v>
      </c>
      <c r="E2733" s="38">
        <v>0</v>
      </c>
      <c r="F2733" s="39">
        <v>0</v>
      </c>
      <c r="G2733" s="40">
        <f t="shared" ref="G2733" si="8940">-1/($E$8*$B2733)</f>
        <v>-8.1736572890025783E-2</v>
      </c>
      <c r="I2733" s="37">
        <v>1</v>
      </c>
      <c r="J2733" s="41">
        <v>0</v>
      </c>
      <c r="K2733" s="39">
        <v>0</v>
      </c>
      <c r="L2733" s="40">
        <v>0</v>
      </c>
      <c r="N2733" s="37">
        <f t="shared" ref="N2733" si="8941">D2733*I2733+F2733*I2736-E2733*J2733-G2733*J2736</f>
        <v>0.98864087150094904</v>
      </c>
      <c r="O2733" s="41">
        <f t="shared" ref="O2733" si="8942">(D2733*J2733+E2733*I2733+F2733*J2736+G2733*I2736)</f>
        <v>0</v>
      </c>
      <c r="P2733" s="39">
        <f t="shared" ref="P2733" si="8943">D2733*K2733+F2733*K2736-E2733*L2733-G2733*L2736</f>
        <v>0</v>
      </c>
      <c r="Q2733" s="40">
        <f t="shared" ref="Q2733" si="8944">(D2733*L2733+E2733*K2733+F2733*L2736+G2733*K2736)</f>
        <v>-8.1736572890025783E-2</v>
      </c>
      <c r="S2733" s="37">
        <v>1</v>
      </c>
      <c r="T2733" s="38">
        <v>0</v>
      </c>
      <c r="U2733" s="39">
        <v>0</v>
      </c>
      <c r="V2733" s="40">
        <f t="shared" ref="V2733" si="8945">-1/($T$8*$B2733)</f>
        <v>-0.16007416879795436</v>
      </c>
      <c r="X2733" s="37">
        <f t="shared" ref="X2733" si="8946">N2733*S2733+P2733*S2736-O2733*T2733-Q2733*T2736</f>
        <v>0.98864087150094904</v>
      </c>
      <c r="Y2733" s="41">
        <f t="shared" ref="Y2733" si="8947">(N2733*T2733+O2733*S2733+P2733*T2736+Q2733*S2736)</f>
        <v>0</v>
      </c>
      <c r="Z2733" s="39">
        <f t="shared" ref="Z2733" si="8948">N2733*U2733+P2733*U2736-O2733*V2733-Q2733*V2736</f>
        <v>0</v>
      </c>
      <c r="AA2733" s="40">
        <f t="shared" ref="AA2733" si="8949">(N2733*V2733+O2733*U2733+P2733*V2736+Q2733*U2736)</f>
        <v>-0.2399924386352254</v>
      </c>
      <c r="AB2733" s="8"/>
      <c r="AC2733" s="37">
        <v>1</v>
      </c>
      <c r="AD2733" s="38">
        <v>0</v>
      </c>
      <c r="AE2733" s="39">
        <v>0</v>
      </c>
      <c r="AF2733" s="40">
        <v>0</v>
      </c>
      <c r="AH2733" s="37">
        <f>X2733*AC2733+Z2733*AC2736-Y2733*AD2733-AA2733*AD2736</f>
        <v>0.96384523329182747</v>
      </c>
      <c r="AI2733" s="41">
        <f>(X2733*AD2733+Y2733*AC2733+Z2733*AD2736+AA2733*AC2736)</f>
        <v>0</v>
      </c>
      <c r="AJ2733" s="39">
        <f>X2733*AE2733+Z2733*AE2736-Y2733*AF2733-AA2733*AF2736</f>
        <v>0</v>
      </c>
      <c r="AK2733" s="40">
        <f>(X2733*AF2733+Y2733*AE2733+Z2733*AF2736+AA2733*AE2736)</f>
        <v>-0.2399924386352254</v>
      </c>
      <c r="AL2733" s="8"/>
      <c r="AM2733" s="43">
        <f t="shared" ref="AM2733" si="8950">20*LOG((2*$AH$8)/(($AH$8*AH2733+AJ2733+$AH$8*AH2736+AJ2736)^2+($AH$8*AI2733+AK2733+$AH$8*AI2736+AK2736)^2)^0.5)</f>
        <v>-2.1003793849077012E-4</v>
      </c>
      <c r="AO2733" s="148">
        <f t="shared" ref="AO2733" si="8951">((AH2733^2+AI2733^2)/(AH2736^2+AI2736^2))^0.5</f>
        <v>4.0161487544636483</v>
      </c>
      <c r="AP2733" s="4"/>
      <c r="AQ2733" s="44"/>
      <c r="AR2733" s="44"/>
      <c r="AS2733" s="44"/>
      <c r="AT2733" s="44"/>
    </row>
    <row r="2734" spans="2:46" ht="18.649999999999999" customHeight="1" thickBot="1">
      <c r="D2734" s="45"/>
      <c r="G2734" s="46"/>
      <c r="I2734" s="45"/>
      <c r="L2734" s="46"/>
      <c r="N2734" s="45"/>
      <c r="Q2734" s="46"/>
      <c r="S2734" s="45"/>
      <c r="V2734" s="46"/>
      <c r="X2734" s="45"/>
      <c r="AA2734" s="46"/>
      <c r="AC2734" s="45"/>
      <c r="AF2734" s="46"/>
      <c r="AH2734" s="45"/>
      <c r="AK2734" s="46"/>
      <c r="AO2734" s="149"/>
      <c r="AP2734" s="149"/>
      <c r="AQ2734" s="44"/>
      <c r="AR2734" s="44"/>
      <c r="AS2734" s="44"/>
      <c r="AT2734" s="44"/>
    </row>
    <row r="2735" spans="2:46" ht="18.649999999999999" customHeight="1" thickBot="1">
      <c r="D2735" s="227" t="s">
        <v>70</v>
      </c>
      <c r="E2735" s="228"/>
      <c r="F2735" s="229" t="s">
        <v>71</v>
      </c>
      <c r="G2735" s="230"/>
      <c r="H2735" s="203"/>
      <c r="I2735" s="231" t="s">
        <v>15</v>
      </c>
      <c r="J2735" s="232"/>
      <c r="K2735" s="233" t="s">
        <v>16</v>
      </c>
      <c r="L2735" s="234"/>
      <c r="M2735" s="30"/>
      <c r="N2735" s="231" t="s">
        <v>72</v>
      </c>
      <c r="O2735" s="232"/>
      <c r="P2735" s="233" t="s">
        <v>73</v>
      </c>
      <c r="Q2735" s="234"/>
      <c r="R2735" s="30"/>
      <c r="S2735" s="227" t="s">
        <v>74</v>
      </c>
      <c r="T2735" s="228"/>
      <c r="U2735" s="229" t="s">
        <v>75</v>
      </c>
      <c r="V2735" s="230"/>
      <c r="W2735" s="8"/>
      <c r="X2735" s="231" t="s">
        <v>76</v>
      </c>
      <c r="Y2735" s="232"/>
      <c r="Z2735" s="233" t="s">
        <v>77</v>
      </c>
      <c r="AA2735" s="234"/>
      <c r="AB2735" s="8"/>
      <c r="AC2735" s="231" t="s">
        <v>78</v>
      </c>
      <c r="AD2735" s="232"/>
      <c r="AE2735" s="233" t="s">
        <v>17</v>
      </c>
      <c r="AF2735" s="234"/>
      <c r="AG2735" s="8"/>
      <c r="AH2735" s="231" t="s">
        <v>79</v>
      </c>
      <c r="AI2735" s="232"/>
      <c r="AJ2735" s="233" t="s">
        <v>80</v>
      </c>
      <c r="AK2735" s="234"/>
      <c r="AL2735" s="8"/>
      <c r="AM2735" s="52" t="s">
        <v>84</v>
      </c>
      <c r="AO2735" s="150" t="s">
        <v>85</v>
      </c>
      <c r="AP2735" s="149"/>
      <c r="AQ2735" s="44"/>
      <c r="AR2735" s="44"/>
      <c r="AS2735" s="44"/>
      <c r="AT2735" s="44"/>
    </row>
    <row r="2736" spans="2:46" ht="18.649999999999999" customHeight="1" thickTop="1" thickBot="1">
      <c r="D2736" s="37">
        <v>0</v>
      </c>
      <c r="E2736" s="41">
        <v>0</v>
      </c>
      <c r="F2736" s="39">
        <v>1</v>
      </c>
      <c r="G2736" s="40">
        <v>0</v>
      </c>
      <c r="I2736" s="37">
        <v>0</v>
      </c>
      <c r="J2736" s="41">
        <f t="shared" ref="J2736" si="8952">IF(0=(1-$J$8*$K$8*$B2733^2),10^14,$B2733*$K$8/(1-$J$8*$K$8*$B2733^2))</f>
        <v>-0.13897240974776742</v>
      </c>
      <c r="K2736" s="39">
        <v>1</v>
      </c>
      <c r="L2736" s="40">
        <v>0</v>
      </c>
      <c r="N2736" s="37">
        <f t="shared" ref="N2736" si="8953">D2736*I2733+F2736*I2736-E2736*J2733-G2736*J2736</f>
        <v>0</v>
      </c>
      <c r="O2736" s="41">
        <f t="shared" ref="O2736" si="8954">(D2736*J2733+E2736*I2733+F2736*J2736+G2736*I2736)</f>
        <v>-0.13897240974776742</v>
      </c>
      <c r="P2736" s="39">
        <f t="shared" ref="P2736" si="8955">D2736*K2733+F2736*K2736-E2736*L2733-G2736*L2736</f>
        <v>1</v>
      </c>
      <c r="Q2736" s="40">
        <f t="shared" ref="Q2736" si="8956">(D2736*L2733+E2736*K2733+F2736*L2736+G2736*K2736)</f>
        <v>0</v>
      </c>
      <c r="S2736" s="37">
        <v>0</v>
      </c>
      <c r="T2736" s="41">
        <v>0</v>
      </c>
      <c r="U2736" s="39">
        <v>1</v>
      </c>
      <c r="V2736" s="40">
        <v>0</v>
      </c>
      <c r="X2736" s="37">
        <f t="shared" ref="X2736" si="8957">N2736*S2733+P2736*S2736-O2736*T2733-Q2736*T2736</f>
        <v>0</v>
      </c>
      <c r="Y2736" s="41">
        <f t="shared" ref="Y2736" si="8958">(N2736*T2733+O2736*S2733+P2736*T2736+Q2736*S2736)</f>
        <v>-0.13897240974776742</v>
      </c>
      <c r="Z2736" s="39">
        <f t="shared" ref="Z2736" si="8959">N2736*U2733+P2736*U2736-O2736*V2733-Q2736*V2736</f>
        <v>0.97775410702377741</v>
      </c>
      <c r="AA2736" s="40">
        <f t="shared" ref="AA2736" si="8960">(N2736*V2733+O2736*U2733+P2736*V2736+Q2736*U2736)</f>
        <v>0</v>
      </c>
      <c r="AB2736" s="8"/>
      <c r="AC2736" s="37">
        <v>0</v>
      </c>
      <c r="AD2736" s="40">
        <f>-1/($AD$8*$B2733)</f>
        <v>-0.1033184143222509</v>
      </c>
      <c r="AE2736" s="39">
        <v>1</v>
      </c>
      <c r="AF2736" s="40">
        <v>0</v>
      </c>
      <c r="AH2736" s="37">
        <f>X2736*AC2733+Z2736*AC2736-Y2736*AD2733-AA2736*AD2736</f>
        <v>0</v>
      </c>
      <c r="AI2736" s="41">
        <f>(X2736*AD2733+Y2736*AC2733+Z2736*AD2736+AA2736*AC2736)</f>
        <v>-0.23999241368253249</v>
      </c>
      <c r="AJ2736" s="39">
        <f>X2736*AE2733+Z2736*AE2736-Y2736*AF2733-AA2736*AF2736</f>
        <v>0.97775410702377741</v>
      </c>
      <c r="AK2736" s="40">
        <f>(X2736*AF2733+Y2736*AE2733+Z2736*AF2736+AA2736*AE2736)</f>
        <v>0</v>
      </c>
      <c r="AL2736" s="8"/>
      <c r="AM2736" s="54">
        <f t="shared" ref="AM2736" si="8961">(180/PI())*ATAN(-1*(($AH2724*AI2733+AK2733+$AH$8*AI2736+AK2736)/($AH$8*AH2733+AJ2733+$AH$8*AH2736+AJ2736)))</f>
        <v>13.88575083402684</v>
      </c>
      <c r="AO2736" s="151">
        <f t="shared" ref="AO2736" si="8962">20*LOG(((($AH$8*AH2733+AJ2733-$AH$8*AH2736-AJ2736)^2+($AH$8*AI2733+AK2733-$AH$8*AI2736-AK2736)^2)/(($AH$8*AH2733+AJ2733+$AH$8*AH2736+AJ2736)^2+($AH$8*AI2733+AK2733+$AH$8*AI2736+AK2736)^2))^0.5)</f>
        <v>-43.154970660928171</v>
      </c>
      <c r="AP2736" s="149"/>
      <c r="AQ2736" s="44"/>
      <c r="AR2736" s="44"/>
      <c r="AS2736" s="44"/>
      <c r="AT2736" s="44"/>
    </row>
    <row r="2737" spans="2:46" ht="18.649999999999999" customHeight="1">
      <c r="AO2737" s="48"/>
    </row>
    <row r="2738" spans="2:46" ht="18.649999999999999" customHeight="1" thickBot="1">
      <c r="E2738" s="29" t="s">
        <v>9</v>
      </c>
      <c r="J2738" s="29" t="s">
        <v>10</v>
      </c>
      <c r="O2738" s="29" t="s">
        <v>11</v>
      </c>
      <c r="T2738" s="29" t="s">
        <v>12</v>
      </c>
      <c r="Y2738" s="29" t="s">
        <v>13</v>
      </c>
      <c r="AD2738" s="29" t="s">
        <v>12</v>
      </c>
      <c r="AI2738" s="29" t="s">
        <v>81</v>
      </c>
    </row>
    <row r="2739" spans="2:46" ht="18.649999999999999" customHeight="1" thickBot="1">
      <c r="B2739" s="28"/>
      <c r="D2739" s="227" t="s">
        <v>70</v>
      </c>
      <c r="E2739" s="228"/>
      <c r="F2739" s="229" t="s">
        <v>71</v>
      </c>
      <c r="G2739" s="230"/>
      <c r="H2739" s="203"/>
      <c r="I2739" s="231" t="s">
        <v>15</v>
      </c>
      <c r="J2739" s="232"/>
      <c r="K2739" s="233" t="s">
        <v>16</v>
      </c>
      <c r="L2739" s="234"/>
      <c r="M2739" s="30"/>
      <c r="N2739" s="231" t="s">
        <v>72</v>
      </c>
      <c r="O2739" s="232"/>
      <c r="P2739" s="233" t="s">
        <v>73</v>
      </c>
      <c r="Q2739" s="234"/>
      <c r="R2739" s="30"/>
      <c r="S2739" s="227" t="s">
        <v>74</v>
      </c>
      <c r="T2739" s="228"/>
      <c r="U2739" s="229" t="s">
        <v>75</v>
      </c>
      <c r="V2739" s="230"/>
      <c r="W2739" s="8"/>
      <c r="X2739" s="231" t="s">
        <v>76</v>
      </c>
      <c r="Y2739" s="232"/>
      <c r="Z2739" s="233" t="s">
        <v>77</v>
      </c>
      <c r="AA2739" s="234"/>
      <c r="AB2739" s="8"/>
      <c r="AC2739" s="231" t="s">
        <v>78</v>
      </c>
      <c r="AD2739" s="232"/>
      <c r="AE2739" s="233" t="s">
        <v>17</v>
      </c>
      <c r="AF2739" s="234"/>
      <c r="AG2739" s="8"/>
      <c r="AH2739" s="231" t="s">
        <v>79</v>
      </c>
      <c r="AI2739" s="232"/>
      <c r="AJ2739" s="233" t="s">
        <v>80</v>
      </c>
      <c r="AK2739" s="234"/>
      <c r="AL2739" s="8"/>
      <c r="AM2739" s="35" t="s">
        <v>82</v>
      </c>
      <c r="AO2739" s="147" t="s">
        <v>83</v>
      </c>
      <c r="AP2739" s="4"/>
      <c r="AQ2739" s="44"/>
      <c r="AR2739" s="44"/>
      <c r="AS2739" s="44"/>
      <c r="AT2739" s="44"/>
    </row>
    <row r="2740" spans="2:46" ht="18.649999999999999" customHeight="1" thickTop="1" thickBot="1">
      <c r="B2740" s="55">
        <v>7.8399999999999803</v>
      </c>
      <c r="D2740" s="37">
        <v>1</v>
      </c>
      <c r="E2740" s="38">
        <v>0</v>
      </c>
      <c r="F2740" s="39">
        <v>0</v>
      </c>
      <c r="G2740" s="40">
        <f t="shared" ref="G2740" si="8963">-1/($E$8*$B2740)</f>
        <v>-8.1528061224489995E-2</v>
      </c>
      <c r="I2740" s="37">
        <v>1</v>
      </c>
      <c r="J2740" s="41">
        <v>0</v>
      </c>
      <c r="K2740" s="39">
        <v>0</v>
      </c>
      <c r="L2740" s="40">
        <v>0</v>
      </c>
      <c r="N2740" s="37">
        <f t="shared" ref="N2740" si="8964">D2740*I2740+F2740*I2743-E2740*J2740-G2740*J2743</f>
        <v>0.98869895193373525</v>
      </c>
      <c r="O2740" s="41">
        <f t="shared" ref="O2740" si="8965">(D2740*J2740+E2740*I2740+F2740*J2743+G2740*I2743)</f>
        <v>0</v>
      </c>
      <c r="P2740" s="39">
        <f t="shared" ref="P2740" si="8966">D2740*K2740+F2740*K2743-E2740*L2740-G2740*L2743</f>
        <v>0</v>
      </c>
      <c r="Q2740" s="40">
        <f t="shared" ref="Q2740" si="8967">(D2740*L2740+E2740*K2740+F2740*L2743+G2740*K2743)</f>
        <v>-8.1528061224489995E-2</v>
      </c>
      <c r="S2740" s="37">
        <v>1</v>
      </c>
      <c r="T2740" s="38">
        <v>0</v>
      </c>
      <c r="U2740" s="39">
        <v>0</v>
      </c>
      <c r="V2740" s="40">
        <f t="shared" ref="V2740" si="8968">-1/($T$8*$B2740)</f>
        <v>-0.15966581632653101</v>
      </c>
      <c r="X2740" s="37">
        <f t="shared" ref="X2740" si="8969">N2740*S2740+P2740*S2743-O2740*T2740-Q2740*T2743</f>
        <v>0.98869895193373525</v>
      </c>
      <c r="Y2740" s="41">
        <f t="shared" ref="Y2740" si="8970">(N2740*T2740+O2740*S2740+P2740*T2743+Q2740*S2743)</f>
        <v>0</v>
      </c>
      <c r="Z2740" s="39">
        <f t="shared" ref="Z2740" si="8971">N2740*U2740+P2740*U2743-O2740*V2740-Q2740*V2743</f>
        <v>0</v>
      </c>
      <c r="AA2740" s="40">
        <f t="shared" ref="AA2740" si="8972">(N2740*V2740+O2740*U2740+P2740*V2743+Q2740*U2743)</f>
        <v>-0.23938948648617547</v>
      </c>
      <c r="AB2740" s="8"/>
      <c r="AC2740" s="37">
        <v>1</v>
      </c>
      <c r="AD2740" s="38">
        <v>0</v>
      </c>
      <c r="AE2740" s="39">
        <v>0</v>
      </c>
      <c r="AF2740" s="40">
        <v>0</v>
      </c>
      <c r="AH2740" s="37">
        <f>X2740*AC2740+Z2740*AC2743-Y2740*AD2740-AA2740*AD2743</f>
        <v>0.96402870504515026</v>
      </c>
      <c r="AI2740" s="41">
        <f>(X2740*AD2740+Y2740*AC2740+Z2740*AD2743+AA2740*AC2743)</f>
        <v>0</v>
      </c>
      <c r="AJ2740" s="39">
        <f>X2740*AE2740+Z2740*AE2743-Y2740*AF2740-AA2740*AF2743</f>
        <v>0</v>
      </c>
      <c r="AK2740" s="40">
        <f>(X2740*AF2740+Y2740*AE2740+Z2740*AF2743+AA2740*AE2743)</f>
        <v>-0.23938948648617547</v>
      </c>
      <c r="AL2740" s="8"/>
      <c r="AM2740" s="43">
        <f t="shared" ref="AM2740" si="8973">20*LOG((2*$AH$8)/(($AH$8*AH2740+AJ2740+$AH$8*AH2743+AJ2743)^2+($AH$8*AI2740+AK2740+$AH$8*AI2743+AK2743)^2)^0.5)</f>
        <v>-2.0793739810848126E-4</v>
      </c>
      <c r="AO2740" s="148">
        <f t="shared" ref="AO2740" si="8974">((AH2740^2+AI2740^2)/(AH2743^2+AI2743^2))^0.5</f>
        <v>4.0270306725323159</v>
      </c>
      <c r="AP2740" s="4"/>
      <c r="AQ2740" s="44"/>
      <c r="AR2740" s="44"/>
      <c r="AS2740" s="44"/>
      <c r="AT2740" s="44"/>
    </row>
    <row r="2741" spans="2:46" ht="18.649999999999999" customHeight="1" thickBot="1">
      <c r="D2741" s="45"/>
      <c r="G2741" s="46"/>
      <c r="I2741" s="45"/>
      <c r="L2741" s="46"/>
      <c r="N2741" s="45"/>
      <c r="Q2741" s="46"/>
      <c r="S2741" s="45"/>
      <c r="V2741" s="46"/>
      <c r="X2741" s="45"/>
      <c r="AA2741" s="46"/>
      <c r="AC2741" s="45"/>
      <c r="AF2741" s="46"/>
      <c r="AH2741" s="45"/>
      <c r="AK2741" s="46"/>
      <c r="AO2741" s="149"/>
      <c r="AP2741" s="149"/>
      <c r="AQ2741" s="44"/>
      <c r="AR2741" s="44"/>
      <c r="AS2741" s="44"/>
      <c r="AT2741" s="44"/>
    </row>
    <row r="2742" spans="2:46" ht="18.649999999999999" customHeight="1" thickBot="1">
      <c r="D2742" s="227" t="s">
        <v>70</v>
      </c>
      <c r="E2742" s="228"/>
      <c r="F2742" s="229" t="s">
        <v>71</v>
      </c>
      <c r="G2742" s="230"/>
      <c r="H2742" s="203"/>
      <c r="I2742" s="231" t="s">
        <v>15</v>
      </c>
      <c r="J2742" s="232"/>
      <c r="K2742" s="233" t="s">
        <v>16</v>
      </c>
      <c r="L2742" s="234"/>
      <c r="M2742" s="30"/>
      <c r="N2742" s="231" t="s">
        <v>72</v>
      </c>
      <c r="O2742" s="232"/>
      <c r="P2742" s="233" t="s">
        <v>73</v>
      </c>
      <c r="Q2742" s="234"/>
      <c r="R2742" s="30"/>
      <c r="S2742" s="227" t="s">
        <v>74</v>
      </c>
      <c r="T2742" s="228"/>
      <c r="U2742" s="229" t="s">
        <v>75</v>
      </c>
      <c r="V2742" s="230"/>
      <c r="W2742" s="8"/>
      <c r="X2742" s="231" t="s">
        <v>76</v>
      </c>
      <c r="Y2742" s="232"/>
      <c r="Z2742" s="233" t="s">
        <v>77</v>
      </c>
      <c r="AA2742" s="234"/>
      <c r="AB2742" s="8"/>
      <c r="AC2742" s="231" t="s">
        <v>78</v>
      </c>
      <c r="AD2742" s="232"/>
      <c r="AE2742" s="233" t="s">
        <v>17</v>
      </c>
      <c r="AF2742" s="234"/>
      <c r="AG2742" s="8"/>
      <c r="AH2742" s="231" t="s">
        <v>79</v>
      </c>
      <c r="AI2742" s="232"/>
      <c r="AJ2742" s="233" t="s">
        <v>80</v>
      </c>
      <c r="AK2742" s="234"/>
      <c r="AL2742" s="8"/>
      <c r="AM2742" s="52" t="s">
        <v>84</v>
      </c>
      <c r="AO2742" s="150" t="s">
        <v>85</v>
      </c>
      <c r="AP2742" s="149"/>
      <c r="AQ2742" s="44"/>
      <c r="AR2742" s="44"/>
      <c r="AS2742" s="44"/>
      <c r="AT2742" s="44"/>
    </row>
    <row r="2743" spans="2:46" ht="18.649999999999999" customHeight="1" thickTop="1" thickBot="1">
      <c r="D2743" s="37">
        <v>0</v>
      </c>
      <c r="E2743" s="41">
        <v>0</v>
      </c>
      <c r="F2743" s="39">
        <v>1</v>
      </c>
      <c r="G2743" s="40">
        <v>0</v>
      </c>
      <c r="I2743" s="37">
        <v>0</v>
      </c>
      <c r="J2743" s="41">
        <f t="shared" ref="J2743" si="8975">IF(0=(1-$J$8*$K$8*$B2740^2),10^14,$B2740*$K$8/(1-$J$8*$K$8*$B2740^2))</f>
        <v>-0.13861543984404356</v>
      </c>
      <c r="K2743" s="39">
        <v>1</v>
      </c>
      <c r="L2743" s="40">
        <v>0</v>
      </c>
      <c r="N2743" s="37">
        <f t="shared" ref="N2743" si="8976">D2743*I2740+F2743*I2743-E2743*J2740-G2743*J2743</f>
        <v>0</v>
      </c>
      <c r="O2743" s="41">
        <f t="shared" ref="O2743" si="8977">(D2743*J2740+E2743*I2740+F2743*J2743+G2743*I2743)</f>
        <v>-0.13861543984404356</v>
      </c>
      <c r="P2743" s="39">
        <f t="shared" ref="P2743" si="8978">D2743*K2740+F2743*K2743-E2743*L2740-G2743*L2743</f>
        <v>1</v>
      </c>
      <c r="Q2743" s="40">
        <f t="shared" ref="Q2743" si="8979">(D2743*L2740+E2743*K2740+F2743*L2743+G2743*K2743)</f>
        <v>0</v>
      </c>
      <c r="S2743" s="37">
        <v>0</v>
      </c>
      <c r="T2743" s="41">
        <v>0</v>
      </c>
      <c r="U2743" s="39">
        <v>1</v>
      </c>
      <c r="V2743" s="40">
        <v>0</v>
      </c>
      <c r="X2743" s="37">
        <f t="shared" ref="X2743" si="8980">N2743*S2740+P2743*S2743-O2743*T2740-Q2743*T2743</f>
        <v>0</v>
      </c>
      <c r="Y2743" s="41">
        <f t="shared" ref="Y2743" si="8981">(N2743*T2740+O2743*S2740+P2743*T2743+Q2743*S2743)</f>
        <v>-0.13861543984404356</v>
      </c>
      <c r="Z2743" s="39">
        <f t="shared" ref="Z2743" si="8982">N2743*U2740+P2743*U2743-O2743*V2740-Q2743*V2743</f>
        <v>0.97786785264183962</v>
      </c>
      <c r="AA2743" s="40">
        <f t="shared" ref="AA2743" si="8983">(N2743*V2740+O2743*U2740+P2743*V2743+Q2743*U2743)</f>
        <v>0</v>
      </c>
      <c r="AB2743" s="8"/>
      <c r="AC2743" s="37">
        <v>0</v>
      </c>
      <c r="AD2743" s="40">
        <f>-1/($AD$8*$B2740)</f>
        <v>-0.10305484693877576</v>
      </c>
      <c r="AE2743" s="39">
        <v>1</v>
      </c>
      <c r="AF2743" s="40">
        <v>0</v>
      </c>
      <c r="AH2743" s="37">
        <f>X2743*AC2740+Z2743*AC2743-Y2743*AD2740-AA2743*AD2743</f>
        <v>0</v>
      </c>
      <c r="AI2743" s="41">
        <f>(X2743*AD2740+Y2743*AC2740+Z2743*AD2743+AA2743*AC2743)</f>
        <v>-0.23938946172439768</v>
      </c>
      <c r="AJ2743" s="39">
        <f>X2743*AE2740+Z2743*AE2743-Y2743*AF2740-AA2743*AF2743</f>
        <v>0.97786785264183962</v>
      </c>
      <c r="AK2743" s="40">
        <f>(X2743*AF2740+Y2743*AE2740+Z2743*AF2743+AA2743*AE2743)</f>
        <v>0</v>
      </c>
      <c r="AL2743" s="8"/>
      <c r="AM2743" s="54">
        <f t="shared" ref="AM2743" si="8984">(180/PI())*ATAN(-1*(($AH2731*AI2740+AK2740+$AH$8*AI2743+AK2743)/($AH$8*AH2740+AJ2740+$AH$8*AH2743+AJ2743)))</f>
        <v>13.850171256710611</v>
      </c>
      <c r="AO2743" s="151">
        <f t="shared" ref="AO2743" si="8985">20*LOG(((($AH$8*AH2740+AJ2740-$AH$8*AH2743-AJ2743)^2+($AH$8*AI2740+AK2740-$AH$8*AI2743-AK2743)^2)/(($AH$8*AH2740+AJ2740+$AH$8*AH2743+AJ2743)^2+($AH$8*AI2740+AK2740+$AH$8*AI2743+AK2743)^2))^0.5)</f>
        <v>-43.198621027229869</v>
      </c>
      <c r="AP2743" s="149"/>
      <c r="AQ2743" s="44"/>
      <c r="AR2743" s="44"/>
      <c r="AS2743" s="44"/>
      <c r="AT2743" s="44"/>
    </row>
    <row r="2744" spans="2:46" ht="18.649999999999999" customHeight="1">
      <c r="AO2744" s="48"/>
    </row>
    <row r="2745" spans="2:46" ht="18.649999999999999" customHeight="1" thickBot="1">
      <c r="E2745" s="29" t="s">
        <v>9</v>
      </c>
      <c r="J2745" s="29" t="s">
        <v>10</v>
      </c>
      <c r="O2745" s="29" t="s">
        <v>11</v>
      </c>
      <c r="T2745" s="29" t="s">
        <v>12</v>
      </c>
      <c r="Y2745" s="29" t="s">
        <v>13</v>
      </c>
      <c r="AD2745" s="29" t="s">
        <v>12</v>
      </c>
      <c r="AI2745" s="29" t="s">
        <v>81</v>
      </c>
    </row>
    <row r="2746" spans="2:46" ht="18.649999999999999" customHeight="1" thickBot="1">
      <c r="B2746" s="28"/>
      <c r="D2746" s="227" t="s">
        <v>70</v>
      </c>
      <c r="E2746" s="228"/>
      <c r="F2746" s="229" t="s">
        <v>71</v>
      </c>
      <c r="G2746" s="230"/>
      <c r="H2746" s="203"/>
      <c r="I2746" s="231" t="s">
        <v>15</v>
      </c>
      <c r="J2746" s="232"/>
      <c r="K2746" s="233" t="s">
        <v>16</v>
      </c>
      <c r="L2746" s="234"/>
      <c r="M2746" s="30"/>
      <c r="N2746" s="231" t="s">
        <v>72</v>
      </c>
      <c r="O2746" s="232"/>
      <c r="P2746" s="233" t="s">
        <v>73</v>
      </c>
      <c r="Q2746" s="234"/>
      <c r="R2746" s="30"/>
      <c r="S2746" s="227" t="s">
        <v>74</v>
      </c>
      <c r="T2746" s="228"/>
      <c r="U2746" s="229" t="s">
        <v>75</v>
      </c>
      <c r="V2746" s="230"/>
      <c r="W2746" s="8"/>
      <c r="X2746" s="231" t="s">
        <v>76</v>
      </c>
      <c r="Y2746" s="232"/>
      <c r="Z2746" s="233" t="s">
        <v>77</v>
      </c>
      <c r="AA2746" s="234"/>
      <c r="AB2746" s="8"/>
      <c r="AC2746" s="231" t="s">
        <v>78</v>
      </c>
      <c r="AD2746" s="232"/>
      <c r="AE2746" s="233" t="s">
        <v>17</v>
      </c>
      <c r="AF2746" s="234"/>
      <c r="AG2746" s="8"/>
      <c r="AH2746" s="231" t="s">
        <v>79</v>
      </c>
      <c r="AI2746" s="232"/>
      <c r="AJ2746" s="233" t="s">
        <v>80</v>
      </c>
      <c r="AK2746" s="234"/>
      <c r="AL2746" s="8"/>
      <c r="AM2746" s="35" t="s">
        <v>82</v>
      </c>
      <c r="AO2746" s="147" t="s">
        <v>83</v>
      </c>
      <c r="AP2746" s="4"/>
      <c r="AQ2746" s="44"/>
      <c r="AR2746" s="44"/>
      <c r="AS2746" s="44"/>
      <c r="AT2746" s="44"/>
    </row>
    <row r="2747" spans="2:46" ht="18.649999999999999" customHeight="1" thickTop="1" thickBot="1">
      <c r="B2747" s="55">
        <v>7.8599999999999799</v>
      </c>
      <c r="D2747" s="37">
        <v>1</v>
      </c>
      <c r="E2747" s="38">
        <v>0</v>
      </c>
      <c r="F2747" s="39">
        <v>0</v>
      </c>
      <c r="G2747" s="40">
        <f t="shared" ref="G2747" si="8986">-1/($E$8*$B2747)</f>
        <v>-8.1320610687023093E-2</v>
      </c>
      <c r="I2747" s="37">
        <v>1</v>
      </c>
      <c r="J2747" s="41">
        <v>0</v>
      </c>
      <c r="K2747" s="39">
        <v>0</v>
      </c>
      <c r="L2747" s="40">
        <v>0</v>
      </c>
      <c r="N2747" s="37">
        <f t="shared" ref="N2747" si="8987">D2747*I2747+F2747*I2750-E2747*J2747-G2747*J2750</f>
        <v>0.98875658754040774</v>
      </c>
      <c r="O2747" s="41">
        <f t="shared" ref="O2747" si="8988">(D2747*J2747+E2747*I2747+F2747*J2750+G2747*I2750)</f>
        <v>0</v>
      </c>
      <c r="P2747" s="39">
        <f t="shared" ref="P2747" si="8989">D2747*K2747+F2747*K2750-E2747*L2747-G2747*L2750</f>
        <v>0</v>
      </c>
      <c r="Q2747" s="40">
        <f t="shared" ref="Q2747" si="8990">(D2747*L2747+E2747*K2747+F2747*L2750+G2747*K2750)</f>
        <v>-8.1320610687023093E-2</v>
      </c>
      <c r="S2747" s="37">
        <v>1</v>
      </c>
      <c r="T2747" s="38">
        <v>0</v>
      </c>
      <c r="U2747" s="39">
        <v>0</v>
      </c>
      <c r="V2747" s="40">
        <f t="shared" ref="V2747" si="8991">-1/($T$8*$B2747)</f>
        <v>-0.15925954198473322</v>
      </c>
      <c r="X2747" s="37">
        <f t="shared" ref="X2747" si="8992">N2747*S2747+P2747*S2750-O2747*T2747-Q2747*T2750</f>
        <v>0.98875658754040774</v>
      </c>
      <c r="Y2747" s="41">
        <f t="shared" ref="Y2747" si="8993">(N2747*T2747+O2747*S2747+P2747*T2750+Q2747*S2750)</f>
        <v>0</v>
      </c>
      <c r="Z2747" s="39">
        <f t="shared" ref="Z2747" si="8994">N2747*U2747+P2747*U2750-O2747*V2747-Q2747*V2750</f>
        <v>0</v>
      </c>
      <c r="AA2747" s="40">
        <f t="shared" ref="AA2747" si="8995">(N2747*V2747+O2747*U2747+P2747*V2750+Q2747*U2750)</f>
        <v>-0.23878953195309621</v>
      </c>
      <c r="AB2747" s="8"/>
      <c r="AC2747" s="37">
        <v>1</v>
      </c>
      <c r="AD2747" s="38">
        <v>0</v>
      </c>
      <c r="AE2747" s="39">
        <v>0</v>
      </c>
      <c r="AF2747" s="40">
        <v>0</v>
      </c>
      <c r="AH2747" s="37">
        <f>X2747*AC2747+Z2747*AC2750-Y2747*AD2747-AA2747*AD2750</f>
        <v>0.96421078571578889</v>
      </c>
      <c r="AI2747" s="41">
        <f>(X2747*AD2747+Y2747*AC2747+Z2747*AD2750+AA2747*AC2750)</f>
        <v>0</v>
      </c>
      <c r="AJ2747" s="39">
        <f>X2747*AE2747+Z2747*AE2750-Y2747*AF2747-AA2747*AF2750</f>
        <v>0</v>
      </c>
      <c r="AK2747" s="40">
        <f>(X2747*AF2747+Y2747*AE2747+Z2747*AF2750+AA2747*AE2750)</f>
        <v>-0.23878953195309621</v>
      </c>
      <c r="AL2747" s="8"/>
      <c r="AM2747" s="43">
        <f t="shared" ref="AM2747" si="8996">20*LOG((2*$AH$8)/(($AH$8*AH2747+AJ2747+$AH$8*AH2750+AJ2750)^2+($AH$8*AI2747+AK2747+$AH$8*AI2750+AK2750)^2)^0.5)</f>
        <v>-2.0586295870637702E-4</v>
      </c>
      <c r="AO2747" s="148">
        <f t="shared" ref="AO2747" si="8997">((AH2747^2+AI2747^2)/(AH2750^2+AI2750^2))^0.5</f>
        <v>4.0379110300697274</v>
      </c>
      <c r="AP2747" s="4"/>
      <c r="AQ2747" s="44"/>
      <c r="AR2747" s="44"/>
      <c r="AS2747" s="44"/>
      <c r="AT2747" s="44"/>
    </row>
    <row r="2748" spans="2:46" ht="18.649999999999999" customHeight="1" thickBot="1">
      <c r="D2748" s="45"/>
      <c r="G2748" s="46"/>
      <c r="I2748" s="45"/>
      <c r="L2748" s="46"/>
      <c r="N2748" s="45"/>
      <c r="Q2748" s="46"/>
      <c r="S2748" s="45"/>
      <c r="V2748" s="46"/>
      <c r="X2748" s="45"/>
      <c r="AA2748" s="46"/>
      <c r="AC2748" s="45"/>
      <c r="AF2748" s="46"/>
      <c r="AH2748" s="45"/>
      <c r="AK2748" s="46"/>
      <c r="AO2748" s="149"/>
      <c r="AP2748" s="149"/>
      <c r="AQ2748" s="44"/>
      <c r="AR2748" s="44"/>
      <c r="AS2748" s="44"/>
      <c r="AT2748" s="44"/>
    </row>
    <row r="2749" spans="2:46" ht="18.649999999999999" customHeight="1" thickBot="1">
      <c r="D2749" s="227" t="s">
        <v>70</v>
      </c>
      <c r="E2749" s="228"/>
      <c r="F2749" s="229" t="s">
        <v>71</v>
      </c>
      <c r="G2749" s="230"/>
      <c r="H2749" s="203"/>
      <c r="I2749" s="231" t="s">
        <v>15</v>
      </c>
      <c r="J2749" s="232"/>
      <c r="K2749" s="233" t="s">
        <v>16</v>
      </c>
      <c r="L2749" s="234"/>
      <c r="M2749" s="30"/>
      <c r="N2749" s="231" t="s">
        <v>72</v>
      </c>
      <c r="O2749" s="232"/>
      <c r="P2749" s="233" t="s">
        <v>73</v>
      </c>
      <c r="Q2749" s="234"/>
      <c r="R2749" s="30"/>
      <c r="S2749" s="227" t="s">
        <v>74</v>
      </c>
      <c r="T2749" s="228"/>
      <c r="U2749" s="229" t="s">
        <v>75</v>
      </c>
      <c r="V2749" s="230"/>
      <c r="W2749" s="8"/>
      <c r="X2749" s="231" t="s">
        <v>76</v>
      </c>
      <c r="Y2749" s="232"/>
      <c r="Z2749" s="233" t="s">
        <v>77</v>
      </c>
      <c r="AA2749" s="234"/>
      <c r="AB2749" s="8"/>
      <c r="AC2749" s="231" t="s">
        <v>78</v>
      </c>
      <c r="AD2749" s="232"/>
      <c r="AE2749" s="233" t="s">
        <v>17</v>
      </c>
      <c r="AF2749" s="234"/>
      <c r="AG2749" s="8"/>
      <c r="AH2749" s="231" t="s">
        <v>79</v>
      </c>
      <c r="AI2749" s="232"/>
      <c r="AJ2749" s="233" t="s">
        <v>80</v>
      </c>
      <c r="AK2749" s="234"/>
      <c r="AL2749" s="8"/>
      <c r="AM2749" s="52" t="s">
        <v>84</v>
      </c>
      <c r="AO2749" s="150" t="s">
        <v>85</v>
      </c>
      <c r="AP2749" s="149"/>
      <c r="AQ2749" s="44"/>
      <c r="AR2749" s="44"/>
      <c r="AS2749" s="44"/>
      <c r="AT2749" s="44"/>
    </row>
    <row r="2750" spans="2:46" ht="18.649999999999999" customHeight="1" thickTop="1" thickBot="1">
      <c r="D2750" s="37">
        <v>0</v>
      </c>
      <c r="E2750" s="41">
        <v>0</v>
      </c>
      <c r="F2750" s="39">
        <v>1</v>
      </c>
      <c r="G2750" s="40">
        <v>0</v>
      </c>
      <c r="I2750" s="37">
        <v>0</v>
      </c>
      <c r="J2750" s="41">
        <f t="shared" ref="J2750" si="8998">IF(0=(1-$J$8*$K$8*$B2747^2),10^14,$B2747*$K$8/(1-$J$8*$K$8*$B2747^2))</f>
        <v>-0.13826030528551386</v>
      </c>
      <c r="K2750" s="39">
        <v>1</v>
      </c>
      <c r="L2750" s="40">
        <v>0</v>
      </c>
      <c r="N2750" s="37">
        <f t="shared" ref="N2750" si="8999">D2750*I2747+F2750*I2750-E2750*J2747-G2750*J2750</f>
        <v>0</v>
      </c>
      <c r="O2750" s="41">
        <f t="shared" ref="O2750" si="9000">(D2750*J2747+E2750*I2747+F2750*J2750+G2750*I2750)</f>
        <v>-0.13826030528551386</v>
      </c>
      <c r="P2750" s="39">
        <f t="shared" ref="P2750" si="9001">D2750*K2747+F2750*K2750-E2750*L2747-G2750*L2750</f>
        <v>1</v>
      </c>
      <c r="Q2750" s="40">
        <f t="shared" ref="Q2750" si="9002">(D2750*L2747+E2750*K2747+F2750*L2750+G2750*K2750)</f>
        <v>0</v>
      </c>
      <c r="S2750" s="37">
        <v>0</v>
      </c>
      <c r="T2750" s="41">
        <v>0</v>
      </c>
      <c r="U2750" s="39">
        <v>1</v>
      </c>
      <c r="V2750" s="40">
        <v>0</v>
      </c>
      <c r="X2750" s="37">
        <f t="shared" ref="X2750" si="9003">N2750*S2747+P2750*S2750-O2750*T2747-Q2750*T2750</f>
        <v>0</v>
      </c>
      <c r="Y2750" s="41">
        <f t="shared" ref="Y2750" si="9004">(N2750*T2747+O2750*S2747+P2750*T2750+Q2750*S2750)</f>
        <v>-0.13826030528551386</v>
      </c>
      <c r="Z2750" s="39">
        <f t="shared" ref="Z2750" si="9005">N2750*U2747+P2750*U2750-O2750*V2747-Q2750*V2750</f>
        <v>0.97798072710555972</v>
      </c>
      <c r="AA2750" s="40">
        <f t="shared" ref="AA2750" si="9006">(N2750*V2747+O2750*U2747+P2750*V2750+Q2750*U2750)</f>
        <v>0</v>
      </c>
      <c r="AB2750" s="8"/>
      <c r="AC2750" s="37">
        <v>0</v>
      </c>
      <c r="AD2750" s="40">
        <f>-1/($AD$8*$B2747)</f>
        <v>-0.1027926208651402</v>
      </c>
      <c r="AE2750" s="39">
        <v>1</v>
      </c>
      <c r="AF2750" s="40">
        <v>0</v>
      </c>
      <c r="AH2750" s="37">
        <f>X2750*AC2747+Z2750*AC2750-Y2750*AD2747-AA2750*AD2750</f>
        <v>0</v>
      </c>
      <c r="AI2750" s="41">
        <f>(X2750*AD2747+Y2750*AC2747+Z2750*AD2750+AA2750*AC2750)</f>
        <v>-0.23878950738028981</v>
      </c>
      <c r="AJ2750" s="39">
        <f>X2750*AE2747+Z2750*AE2750-Y2750*AF2747-AA2750*AF2750</f>
        <v>0.97798072710555972</v>
      </c>
      <c r="AK2750" s="40">
        <f>(X2750*AF2747+Y2750*AE2747+Z2750*AF2750+AA2750*AE2750)</f>
        <v>0</v>
      </c>
      <c r="AL2750" s="8"/>
      <c r="AM2750" s="54">
        <f t="shared" ref="AM2750" si="9007">(180/PI())*ATAN(-1*(($AH2738*AI2747+AK2747+$AH$8*AI2750+AK2750)/($AH$8*AH2747+AJ2747+$AH$8*AH2750+AJ2750)))</f>
        <v>13.814773929107927</v>
      </c>
      <c r="AO2750" s="151">
        <f t="shared" ref="AO2750" si="9008">20*LOG(((($AH$8*AH2747+AJ2747-$AH$8*AH2750-AJ2750)^2+($AH$8*AI2747+AK2747-$AH$8*AI2750-AK2750)^2)/(($AH$8*AH2747+AJ2747+$AH$8*AH2750+AJ2750)^2+($AH$8*AI2747+AK2747+$AH$8*AI2750+AK2750)^2))^0.5)</f>
        <v>-43.242163941533782</v>
      </c>
      <c r="AP2750" s="149"/>
      <c r="AQ2750" s="44"/>
      <c r="AR2750" s="44"/>
      <c r="AS2750" s="44"/>
      <c r="AT2750" s="44"/>
    </row>
    <row r="2751" spans="2:46" ht="18.649999999999999" customHeight="1">
      <c r="AO2751" s="48"/>
    </row>
    <row r="2752" spans="2:46" ht="18.649999999999999" customHeight="1" thickBot="1">
      <c r="E2752" s="29" t="s">
        <v>9</v>
      </c>
      <c r="J2752" s="29" t="s">
        <v>10</v>
      </c>
      <c r="O2752" s="29" t="s">
        <v>11</v>
      </c>
      <c r="T2752" s="29" t="s">
        <v>12</v>
      </c>
      <c r="Y2752" s="29" t="s">
        <v>13</v>
      </c>
      <c r="AD2752" s="29" t="s">
        <v>12</v>
      </c>
      <c r="AI2752" s="29" t="s">
        <v>81</v>
      </c>
    </row>
    <row r="2753" spans="2:46" ht="18.649999999999999" customHeight="1" thickBot="1">
      <c r="B2753" s="28"/>
      <c r="D2753" s="227" t="s">
        <v>70</v>
      </c>
      <c r="E2753" s="228"/>
      <c r="F2753" s="229" t="s">
        <v>71</v>
      </c>
      <c r="G2753" s="230"/>
      <c r="H2753" s="203"/>
      <c r="I2753" s="231" t="s">
        <v>15</v>
      </c>
      <c r="J2753" s="232"/>
      <c r="K2753" s="233" t="s">
        <v>16</v>
      </c>
      <c r="L2753" s="234"/>
      <c r="M2753" s="30"/>
      <c r="N2753" s="231" t="s">
        <v>72</v>
      </c>
      <c r="O2753" s="232"/>
      <c r="P2753" s="233" t="s">
        <v>73</v>
      </c>
      <c r="Q2753" s="234"/>
      <c r="R2753" s="30"/>
      <c r="S2753" s="227" t="s">
        <v>74</v>
      </c>
      <c r="T2753" s="228"/>
      <c r="U2753" s="229" t="s">
        <v>75</v>
      </c>
      <c r="V2753" s="230"/>
      <c r="W2753" s="8"/>
      <c r="X2753" s="231" t="s">
        <v>76</v>
      </c>
      <c r="Y2753" s="232"/>
      <c r="Z2753" s="233" t="s">
        <v>77</v>
      </c>
      <c r="AA2753" s="234"/>
      <c r="AB2753" s="8"/>
      <c r="AC2753" s="231" t="s">
        <v>78</v>
      </c>
      <c r="AD2753" s="232"/>
      <c r="AE2753" s="233" t="s">
        <v>17</v>
      </c>
      <c r="AF2753" s="234"/>
      <c r="AG2753" s="8"/>
      <c r="AH2753" s="231" t="s">
        <v>79</v>
      </c>
      <c r="AI2753" s="232"/>
      <c r="AJ2753" s="233" t="s">
        <v>80</v>
      </c>
      <c r="AK2753" s="234"/>
      <c r="AL2753" s="8"/>
      <c r="AM2753" s="35" t="s">
        <v>82</v>
      </c>
      <c r="AO2753" s="147" t="s">
        <v>83</v>
      </c>
      <c r="AP2753" s="4"/>
      <c r="AQ2753" s="44"/>
      <c r="AR2753" s="44"/>
      <c r="AS2753" s="44"/>
      <c r="AT2753" s="44"/>
    </row>
    <row r="2754" spans="2:46" ht="18.649999999999999" customHeight="1" thickTop="1" thickBot="1">
      <c r="B2754" s="55">
        <v>7.8799999999999804</v>
      </c>
      <c r="D2754" s="37">
        <v>1</v>
      </c>
      <c r="E2754" s="38">
        <v>0</v>
      </c>
      <c r="F2754" s="39">
        <v>0</v>
      </c>
      <c r="G2754" s="40">
        <f t="shared" ref="G2754" si="9009">-1/($E$8*$B2754)</f>
        <v>-8.1114213197969728E-2</v>
      </c>
      <c r="I2754" s="37">
        <v>1</v>
      </c>
      <c r="J2754" s="41">
        <v>0</v>
      </c>
      <c r="K2754" s="39">
        <v>0</v>
      </c>
      <c r="L2754" s="40">
        <v>0</v>
      </c>
      <c r="N2754" s="37">
        <f t="shared" ref="N2754" si="9010">D2754*I2754+F2754*I2757-E2754*J2754-G2754*J2757</f>
        <v>0.9888137828569471</v>
      </c>
      <c r="O2754" s="41">
        <f t="shared" ref="O2754" si="9011">(D2754*J2754+E2754*I2754+F2754*J2757+G2754*I2757)</f>
        <v>0</v>
      </c>
      <c r="P2754" s="39">
        <f t="shared" ref="P2754" si="9012">D2754*K2754+F2754*K2757-E2754*L2754-G2754*L2757</f>
        <v>0</v>
      </c>
      <c r="Q2754" s="40">
        <f t="shared" ref="Q2754" si="9013">(D2754*L2754+E2754*K2754+F2754*L2757+G2754*K2757)</f>
        <v>-8.1114213197969728E-2</v>
      </c>
      <c r="S2754" s="37">
        <v>1</v>
      </c>
      <c r="T2754" s="38">
        <v>0</v>
      </c>
      <c r="U2754" s="39">
        <v>0</v>
      </c>
      <c r="V2754" s="40">
        <f t="shared" ref="V2754" si="9014">-1/($T$8*$B2754)</f>
        <v>-0.15885532994923895</v>
      </c>
      <c r="X2754" s="37">
        <f t="shared" ref="X2754" si="9015">N2754*S2754+P2754*S2757-O2754*T2754-Q2754*T2757</f>
        <v>0.9888137828569471</v>
      </c>
      <c r="Y2754" s="41">
        <f t="shared" ref="Y2754" si="9016">(N2754*T2754+O2754*S2754+P2754*T2757+Q2754*S2757)</f>
        <v>0</v>
      </c>
      <c r="Z2754" s="39">
        <f t="shared" ref="Z2754" si="9017">N2754*U2754+P2754*U2757-O2754*V2754-Q2754*V2757</f>
        <v>0</v>
      </c>
      <c r="AA2754" s="40">
        <f t="shared" ref="AA2754" si="9018">(N2754*V2754+O2754*U2754+P2754*V2757+Q2754*U2757)</f>
        <v>-0.2381925529320652</v>
      </c>
      <c r="AB2754" s="8"/>
      <c r="AC2754" s="37">
        <v>1</v>
      </c>
      <c r="AD2754" s="38">
        <v>0</v>
      </c>
      <c r="AE2754" s="39">
        <v>0</v>
      </c>
      <c r="AF2754" s="40">
        <v>0</v>
      </c>
      <c r="AH2754" s="37">
        <f>X2754*AC2754+Z2754*AC2757-Y2754*AD2754-AA2754*AD2757</f>
        <v>0.96439148931107621</v>
      </c>
      <c r="AI2754" s="41">
        <f>(X2754*AD2754+Y2754*AC2754+Z2754*AD2757+AA2754*AC2757)</f>
        <v>0</v>
      </c>
      <c r="AJ2754" s="39">
        <f>X2754*AE2754+Z2754*AE2757-Y2754*AF2754-AA2754*AF2757</f>
        <v>0</v>
      </c>
      <c r="AK2754" s="40">
        <f>(X2754*AF2754+Y2754*AE2754+Z2754*AF2757+AA2754*AE2757)</f>
        <v>-0.2381925529320652</v>
      </c>
      <c r="AL2754" s="8"/>
      <c r="AM2754" s="43">
        <f t="shared" ref="AM2754" si="9019">20*LOG((2*$AH$8)/(($AH$8*AH2754+AJ2754+$AH$8*AH2757+AJ2757)^2+($AH$8*AI2754+AK2754+$AH$8*AI2757+AK2757)^2)^0.5)</f>
        <v>-2.0381423348036316E-4</v>
      </c>
      <c r="AO2754" s="148">
        <f t="shared" ref="AO2754" si="9020">((AH2754^2+AI2754^2)/(AH2757^2+AI2757^2))^0.5</f>
        <v>4.0487898390296175</v>
      </c>
      <c r="AP2754" s="4"/>
      <c r="AQ2754" s="44"/>
      <c r="AR2754" s="44"/>
      <c r="AS2754" s="44"/>
      <c r="AT2754" s="44"/>
    </row>
    <row r="2755" spans="2:46" ht="18.649999999999999" customHeight="1" thickBot="1">
      <c r="D2755" s="45"/>
      <c r="G2755" s="46"/>
      <c r="I2755" s="45"/>
      <c r="L2755" s="46"/>
      <c r="N2755" s="45"/>
      <c r="Q2755" s="46"/>
      <c r="S2755" s="45"/>
      <c r="V2755" s="46"/>
      <c r="X2755" s="45"/>
      <c r="AA2755" s="46"/>
      <c r="AC2755" s="45"/>
      <c r="AF2755" s="46"/>
      <c r="AH2755" s="45"/>
      <c r="AK2755" s="46"/>
      <c r="AO2755" s="149"/>
      <c r="AP2755" s="149"/>
      <c r="AQ2755" s="44"/>
      <c r="AR2755" s="44"/>
      <c r="AS2755" s="44"/>
      <c r="AT2755" s="44"/>
    </row>
    <row r="2756" spans="2:46" ht="18.649999999999999" customHeight="1" thickBot="1">
      <c r="D2756" s="227" t="s">
        <v>70</v>
      </c>
      <c r="E2756" s="228"/>
      <c r="F2756" s="229" t="s">
        <v>71</v>
      </c>
      <c r="G2756" s="230"/>
      <c r="H2756" s="203"/>
      <c r="I2756" s="231" t="s">
        <v>15</v>
      </c>
      <c r="J2756" s="232"/>
      <c r="K2756" s="233" t="s">
        <v>16</v>
      </c>
      <c r="L2756" s="234"/>
      <c r="M2756" s="30"/>
      <c r="N2756" s="231" t="s">
        <v>72</v>
      </c>
      <c r="O2756" s="232"/>
      <c r="P2756" s="233" t="s">
        <v>73</v>
      </c>
      <c r="Q2756" s="234"/>
      <c r="R2756" s="30"/>
      <c r="S2756" s="227" t="s">
        <v>74</v>
      </c>
      <c r="T2756" s="228"/>
      <c r="U2756" s="229" t="s">
        <v>75</v>
      </c>
      <c r="V2756" s="230"/>
      <c r="W2756" s="8"/>
      <c r="X2756" s="231" t="s">
        <v>76</v>
      </c>
      <c r="Y2756" s="232"/>
      <c r="Z2756" s="233" t="s">
        <v>77</v>
      </c>
      <c r="AA2756" s="234"/>
      <c r="AB2756" s="8"/>
      <c r="AC2756" s="231" t="s">
        <v>78</v>
      </c>
      <c r="AD2756" s="232"/>
      <c r="AE2756" s="233" t="s">
        <v>17</v>
      </c>
      <c r="AF2756" s="234"/>
      <c r="AG2756" s="8"/>
      <c r="AH2756" s="231" t="s">
        <v>79</v>
      </c>
      <c r="AI2756" s="232"/>
      <c r="AJ2756" s="233" t="s">
        <v>80</v>
      </c>
      <c r="AK2756" s="234"/>
      <c r="AL2756" s="8"/>
      <c r="AM2756" s="52" t="s">
        <v>84</v>
      </c>
      <c r="AO2756" s="150" t="s">
        <v>85</v>
      </c>
      <c r="AP2756" s="149"/>
      <c r="AQ2756" s="44"/>
      <c r="AR2756" s="44"/>
      <c r="AS2756" s="44"/>
      <c r="AT2756" s="44"/>
    </row>
    <row r="2757" spans="2:46" ht="18.649999999999999" customHeight="1" thickTop="1" thickBot="1">
      <c r="D2757" s="37">
        <v>0</v>
      </c>
      <c r="E2757" s="41">
        <v>0</v>
      </c>
      <c r="F2757" s="39">
        <v>1</v>
      </c>
      <c r="G2757" s="40">
        <v>0</v>
      </c>
      <c r="I2757" s="37">
        <v>0</v>
      </c>
      <c r="J2757" s="41">
        <f t="shared" ref="J2757" si="9021">IF(0=(1-$J$8*$K$8*$B2754^2),10^14,$B2754*$K$8/(1-$J$8*$K$8*$B2754^2))</f>
        <v>-0.13790699190721967</v>
      </c>
      <c r="K2757" s="39">
        <v>1</v>
      </c>
      <c r="L2757" s="40">
        <v>0</v>
      </c>
      <c r="N2757" s="37">
        <f t="shared" ref="N2757" si="9022">D2757*I2754+F2757*I2757-E2757*J2754-G2757*J2757</f>
        <v>0</v>
      </c>
      <c r="O2757" s="41">
        <f t="shared" ref="O2757" si="9023">(D2757*J2754+E2757*I2754+F2757*J2757+G2757*I2757)</f>
        <v>-0.13790699190721967</v>
      </c>
      <c r="P2757" s="39">
        <f t="shared" ref="P2757" si="9024">D2757*K2754+F2757*K2757-E2757*L2754-G2757*L2757</f>
        <v>1</v>
      </c>
      <c r="Q2757" s="40">
        <f t="shared" ref="Q2757" si="9025">(D2757*L2754+E2757*K2754+F2757*L2757+G2757*K2757)</f>
        <v>0</v>
      </c>
      <c r="S2757" s="37">
        <v>0</v>
      </c>
      <c r="T2757" s="41">
        <v>0</v>
      </c>
      <c r="U2757" s="39">
        <v>1</v>
      </c>
      <c r="V2757" s="40">
        <v>0</v>
      </c>
      <c r="X2757" s="37">
        <f t="shared" ref="X2757" si="9026">N2757*S2754+P2757*S2757-O2757*T2754-Q2757*T2757</f>
        <v>0</v>
      </c>
      <c r="Y2757" s="41">
        <f t="shared" ref="Y2757" si="9027">(N2757*T2754+O2757*S2754+P2757*T2757+Q2757*S2757)</f>
        <v>-0.13790699190721967</v>
      </c>
      <c r="Z2757" s="39">
        <f t="shared" ref="Z2757" si="9028">N2757*U2754+P2757*U2757-O2757*V2754-Q2757*V2757</f>
        <v>0.97809273929827156</v>
      </c>
      <c r="AA2757" s="40">
        <f t="shared" ref="AA2757" si="9029">(N2757*V2754+O2757*U2754+P2757*V2757+Q2757*U2757)</f>
        <v>0</v>
      </c>
      <c r="AB2757" s="8"/>
      <c r="AC2757" s="37">
        <v>0</v>
      </c>
      <c r="AD2757" s="40">
        <f>-1/($AD$8*$B2754)</f>
        <v>-0.10253172588832511</v>
      </c>
      <c r="AE2757" s="39">
        <v>1</v>
      </c>
      <c r="AF2757" s="40">
        <v>0</v>
      </c>
      <c r="AH2757" s="37">
        <f>X2757*AC2754+Z2757*AC2757-Y2757*AD2754-AA2757*AD2757</f>
        <v>0</v>
      </c>
      <c r="AI2757" s="41">
        <f>(X2757*AD2754+Y2757*AC2754+Z2757*AD2757+AA2757*AC2757)</f>
        <v>-0.23819252854631107</v>
      </c>
      <c r="AJ2757" s="39">
        <f>X2757*AE2754+Z2757*AE2757-Y2757*AF2754-AA2757*AF2757</f>
        <v>0.97809273929827156</v>
      </c>
      <c r="AK2757" s="40">
        <f>(X2757*AF2754+Y2757*AE2754+Z2757*AF2757+AA2757*AE2757)</f>
        <v>0</v>
      </c>
      <c r="AL2757" s="8"/>
      <c r="AM2757" s="54">
        <f t="shared" ref="AM2757" si="9030">(180/PI())*ATAN(-1*(($AH2745*AI2754+AK2754+$AH$8*AI2757+AK2757)/($AH$8*AH2754+AJ2754+$AH$8*AH2757+AJ2757)))</f>
        <v>13.77955745167132</v>
      </c>
      <c r="AO2757" s="151">
        <f t="shared" ref="AO2757" si="9031">20*LOG(((($AH$8*AH2754+AJ2754-$AH$8*AH2757-AJ2757)^2+($AH$8*AI2754+AK2754-$AH$8*AI2757-AK2757)^2)/(($AH$8*AH2754+AJ2754+$AH$8*AH2757+AJ2757)^2+($AH$8*AI2754+AK2754+$AH$8*AI2757+AK2757)^2))^0.5)</f>
        <v>-43.285599920462417</v>
      </c>
      <c r="AP2757" s="149"/>
      <c r="AQ2757" s="44"/>
      <c r="AR2757" s="44"/>
      <c r="AS2757" s="44"/>
      <c r="AT2757" s="44"/>
    </row>
    <row r="2758" spans="2:46" ht="18.649999999999999" customHeight="1">
      <c r="AO2758" s="48"/>
    </row>
    <row r="2759" spans="2:46" ht="18.649999999999999" customHeight="1" thickBot="1">
      <c r="E2759" s="29" t="s">
        <v>9</v>
      </c>
      <c r="J2759" s="29" t="s">
        <v>10</v>
      </c>
      <c r="O2759" s="29" t="s">
        <v>11</v>
      </c>
      <c r="T2759" s="29" t="s">
        <v>12</v>
      </c>
      <c r="Y2759" s="29" t="s">
        <v>13</v>
      </c>
      <c r="AD2759" s="29" t="s">
        <v>12</v>
      </c>
      <c r="AI2759" s="29" t="s">
        <v>81</v>
      </c>
    </row>
    <row r="2760" spans="2:46" ht="18.649999999999999" customHeight="1" thickBot="1">
      <c r="B2760" s="28"/>
      <c r="D2760" s="227" t="s">
        <v>70</v>
      </c>
      <c r="E2760" s="228"/>
      <c r="F2760" s="229" t="s">
        <v>71</v>
      </c>
      <c r="G2760" s="230"/>
      <c r="H2760" s="203"/>
      <c r="I2760" s="231" t="s">
        <v>15</v>
      </c>
      <c r="J2760" s="232"/>
      <c r="K2760" s="233" t="s">
        <v>16</v>
      </c>
      <c r="L2760" s="234"/>
      <c r="M2760" s="30"/>
      <c r="N2760" s="231" t="s">
        <v>72</v>
      </c>
      <c r="O2760" s="232"/>
      <c r="P2760" s="233" t="s">
        <v>73</v>
      </c>
      <c r="Q2760" s="234"/>
      <c r="R2760" s="30"/>
      <c r="S2760" s="227" t="s">
        <v>74</v>
      </c>
      <c r="T2760" s="228"/>
      <c r="U2760" s="229" t="s">
        <v>75</v>
      </c>
      <c r="V2760" s="230"/>
      <c r="W2760" s="8"/>
      <c r="X2760" s="231" t="s">
        <v>76</v>
      </c>
      <c r="Y2760" s="232"/>
      <c r="Z2760" s="233" t="s">
        <v>77</v>
      </c>
      <c r="AA2760" s="234"/>
      <c r="AB2760" s="8"/>
      <c r="AC2760" s="231" t="s">
        <v>78</v>
      </c>
      <c r="AD2760" s="232"/>
      <c r="AE2760" s="233" t="s">
        <v>17</v>
      </c>
      <c r="AF2760" s="234"/>
      <c r="AG2760" s="8"/>
      <c r="AH2760" s="231" t="s">
        <v>79</v>
      </c>
      <c r="AI2760" s="232"/>
      <c r="AJ2760" s="233" t="s">
        <v>80</v>
      </c>
      <c r="AK2760" s="234"/>
      <c r="AL2760" s="8"/>
      <c r="AM2760" s="35" t="s">
        <v>82</v>
      </c>
      <c r="AO2760" s="147" t="s">
        <v>83</v>
      </c>
      <c r="AP2760" s="4"/>
      <c r="AQ2760" s="44"/>
      <c r="AR2760" s="44"/>
      <c r="AS2760" s="44"/>
      <c r="AT2760" s="44"/>
    </row>
    <row r="2761" spans="2:46" ht="18.649999999999999" customHeight="1" thickTop="1" thickBot="1">
      <c r="B2761" s="55">
        <v>7.8999999999999799</v>
      </c>
      <c r="D2761" s="37">
        <v>1</v>
      </c>
      <c r="E2761" s="38">
        <v>0</v>
      </c>
      <c r="F2761" s="39">
        <v>0</v>
      </c>
      <c r="G2761" s="40">
        <f t="shared" ref="G2761" si="9032">-1/($E$8*$B2761)</f>
        <v>-8.090886075949387E-2</v>
      </c>
      <c r="I2761" s="37">
        <v>1</v>
      </c>
      <c r="J2761" s="41">
        <v>0</v>
      </c>
      <c r="K2761" s="39">
        <v>0</v>
      </c>
      <c r="L2761" s="40">
        <v>0</v>
      </c>
      <c r="N2761" s="37">
        <f t="shared" ref="N2761" si="9033">D2761*I2761+F2761*I2764-E2761*J2761-G2761*J2764</f>
        <v>0.98887054236159833</v>
      </c>
      <c r="O2761" s="41">
        <f t="shared" ref="O2761" si="9034">(D2761*J2761+E2761*I2761+F2761*J2764+G2761*I2764)</f>
        <v>0</v>
      </c>
      <c r="P2761" s="39">
        <f t="shared" ref="P2761" si="9035">D2761*K2761+F2761*K2764-E2761*L2761-G2761*L2764</f>
        <v>0</v>
      </c>
      <c r="Q2761" s="40">
        <f t="shared" ref="Q2761" si="9036">(D2761*L2761+E2761*K2761+F2761*L2764+G2761*K2764)</f>
        <v>-8.090886075949387E-2</v>
      </c>
      <c r="S2761" s="37">
        <v>1</v>
      </c>
      <c r="T2761" s="38">
        <v>0</v>
      </c>
      <c r="U2761" s="39">
        <v>0</v>
      </c>
      <c r="V2761" s="40">
        <f t="shared" ref="V2761" si="9037">-1/($T$8*$B2761)</f>
        <v>-0.1584531645569624</v>
      </c>
      <c r="X2761" s="37">
        <f t="shared" ref="X2761" si="9038">N2761*S2761+P2761*S2764-O2761*T2761-Q2761*T2764</f>
        <v>0.98887054236159833</v>
      </c>
      <c r="Y2761" s="41">
        <f t="shared" ref="Y2761" si="9039">(N2761*T2761+O2761*S2761+P2761*T2764+Q2761*S2764)</f>
        <v>0</v>
      </c>
      <c r="Z2761" s="39">
        <f t="shared" ref="Z2761" si="9040">N2761*U2761+P2761*U2764-O2761*V2761-Q2761*V2764</f>
        <v>0</v>
      </c>
      <c r="AA2761" s="40">
        <f t="shared" ref="AA2761" si="9041">(N2761*V2761+O2761*U2761+P2761*V2764+Q2761*U2764)</f>
        <v>-0.23759852753384886</v>
      </c>
      <c r="AB2761" s="8"/>
      <c r="AC2761" s="37">
        <v>1</v>
      </c>
      <c r="AD2761" s="38">
        <v>0</v>
      </c>
      <c r="AE2761" s="39">
        <v>0</v>
      </c>
      <c r="AF2761" s="40">
        <v>0</v>
      </c>
      <c r="AH2761" s="37">
        <f>X2761*AC2761+Z2761*AC2764-Y2761*AD2761-AA2761*AD2764</f>
        <v>0.96457082966274088</v>
      </c>
      <c r="AI2761" s="41">
        <f>(X2761*AD2761+Y2761*AC2761+Z2761*AD2764+AA2761*AC2764)</f>
        <v>0</v>
      </c>
      <c r="AJ2761" s="39">
        <f>X2761*AE2761+Z2761*AE2764-Y2761*AF2761-AA2761*AF2764</f>
        <v>0</v>
      </c>
      <c r="AK2761" s="40">
        <f>(X2761*AF2761+Y2761*AE2761+Z2761*AF2764+AA2761*AE2764)</f>
        <v>-0.23759852753384886</v>
      </c>
      <c r="AL2761" s="8"/>
      <c r="AM2761" s="43">
        <f t="shared" ref="AM2761" si="9042">20*LOG((2*$AH$8)/(($AH$8*AH2761+AJ2761+$AH$8*AH2764+AJ2764)^2+($AH$8*AI2761+AK2761+$AH$8*AI2764+AK2764)^2)^0.5)</f>
        <v>-2.017908422857768E-4</v>
      </c>
      <c r="AO2761" s="148">
        <f t="shared" ref="AO2761" si="9043">((AH2761^2+AI2761^2)/(AH2764^2+AI2764^2))^0.5</f>
        <v>4.0596671112437415</v>
      </c>
      <c r="AP2761" s="4"/>
      <c r="AQ2761" s="44"/>
      <c r="AR2761" s="44"/>
      <c r="AS2761" s="44"/>
      <c r="AT2761" s="44"/>
    </row>
    <row r="2762" spans="2:46" ht="18.649999999999999" customHeight="1" thickBot="1">
      <c r="D2762" s="45"/>
      <c r="G2762" s="46"/>
      <c r="I2762" s="45"/>
      <c r="L2762" s="46"/>
      <c r="N2762" s="45"/>
      <c r="Q2762" s="46"/>
      <c r="S2762" s="45"/>
      <c r="V2762" s="46"/>
      <c r="X2762" s="45"/>
      <c r="AA2762" s="46"/>
      <c r="AC2762" s="45"/>
      <c r="AF2762" s="46"/>
      <c r="AH2762" s="45"/>
      <c r="AK2762" s="46"/>
      <c r="AO2762" s="149"/>
      <c r="AP2762" s="149"/>
      <c r="AQ2762" s="44"/>
      <c r="AR2762" s="44"/>
      <c r="AS2762" s="44"/>
      <c r="AT2762" s="44"/>
    </row>
    <row r="2763" spans="2:46" ht="18.649999999999999" customHeight="1" thickBot="1">
      <c r="D2763" s="227" t="s">
        <v>70</v>
      </c>
      <c r="E2763" s="228"/>
      <c r="F2763" s="229" t="s">
        <v>71</v>
      </c>
      <c r="G2763" s="230"/>
      <c r="H2763" s="203"/>
      <c r="I2763" s="231" t="s">
        <v>15</v>
      </c>
      <c r="J2763" s="232"/>
      <c r="K2763" s="233" t="s">
        <v>16</v>
      </c>
      <c r="L2763" s="234"/>
      <c r="M2763" s="30"/>
      <c r="N2763" s="231" t="s">
        <v>72</v>
      </c>
      <c r="O2763" s="232"/>
      <c r="P2763" s="233" t="s">
        <v>73</v>
      </c>
      <c r="Q2763" s="234"/>
      <c r="R2763" s="30"/>
      <c r="S2763" s="227" t="s">
        <v>74</v>
      </c>
      <c r="T2763" s="228"/>
      <c r="U2763" s="229" t="s">
        <v>75</v>
      </c>
      <c r="V2763" s="230"/>
      <c r="W2763" s="8"/>
      <c r="X2763" s="231" t="s">
        <v>76</v>
      </c>
      <c r="Y2763" s="232"/>
      <c r="Z2763" s="233" t="s">
        <v>77</v>
      </c>
      <c r="AA2763" s="234"/>
      <c r="AB2763" s="8"/>
      <c r="AC2763" s="231" t="s">
        <v>78</v>
      </c>
      <c r="AD2763" s="232"/>
      <c r="AE2763" s="233" t="s">
        <v>17</v>
      </c>
      <c r="AF2763" s="234"/>
      <c r="AG2763" s="8"/>
      <c r="AH2763" s="231" t="s">
        <v>79</v>
      </c>
      <c r="AI2763" s="232"/>
      <c r="AJ2763" s="233" t="s">
        <v>80</v>
      </c>
      <c r="AK2763" s="234"/>
      <c r="AL2763" s="8"/>
      <c r="AM2763" s="52" t="s">
        <v>84</v>
      </c>
      <c r="AO2763" s="150" t="s">
        <v>85</v>
      </c>
      <c r="AP2763" s="149"/>
      <c r="AQ2763" s="44"/>
      <c r="AR2763" s="44"/>
      <c r="AS2763" s="44"/>
      <c r="AT2763" s="44"/>
    </row>
    <row r="2764" spans="2:46" ht="18.649999999999999" customHeight="1" thickTop="1" thickBot="1">
      <c r="D2764" s="37">
        <v>0</v>
      </c>
      <c r="E2764" s="41">
        <v>0</v>
      </c>
      <c r="F2764" s="39">
        <v>1</v>
      </c>
      <c r="G2764" s="40">
        <v>0</v>
      </c>
      <c r="I2764" s="37">
        <v>0</v>
      </c>
      <c r="J2764" s="41">
        <f t="shared" ref="J2764" si="9044">IF(0=(1-$J$8*$K$8*$B2761^2),10^14,$B2761*$K$8/(1-$J$8*$K$8*$B2761^2))</f>
        <v>-0.13755548569006038</v>
      </c>
      <c r="K2764" s="39">
        <v>1</v>
      </c>
      <c r="L2764" s="40">
        <v>0</v>
      </c>
      <c r="N2764" s="37">
        <f t="shared" ref="N2764" si="9045">D2764*I2761+F2764*I2764-E2764*J2761-G2764*J2764</f>
        <v>0</v>
      </c>
      <c r="O2764" s="41">
        <f t="shared" ref="O2764" si="9046">(D2764*J2761+E2764*I2761+F2764*J2764+G2764*I2764)</f>
        <v>-0.13755548569006038</v>
      </c>
      <c r="P2764" s="39">
        <f t="shared" ref="P2764" si="9047">D2764*K2761+F2764*K2764-E2764*L2761-G2764*L2764</f>
        <v>1</v>
      </c>
      <c r="Q2764" s="40">
        <f t="shared" ref="Q2764" si="9048">(D2764*L2761+E2764*K2761+F2764*L2764+G2764*K2764)</f>
        <v>0</v>
      </c>
      <c r="S2764" s="37">
        <v>0</v>
      </c>
      <c r="T2764" s="41">
        <v>0</v>
      </c>
      <c r="U2764" s="39">
        <v>1</v>
      </c>
      <c r="V2764" s="40">
        <v>0</v>
      </c>
      <c r="X2764" s="37">
        <f t="shared" ref="X2764" si="9049">N2764*S2761+P2764*S2764-O2764*T2761-Q2764*T2764</f>
        <v>0</v>
      </c>
      <c r="Y2764" s="41">
        <f t="shared" ref="Y2764" si="9050">(N2764*T2761+O2764*S2761+P2764*T2764+Q2764*S2764)</f>
        <v>-0.13755548569006038</v>
      </c>
      <c r="Z2764" s="39">
        <f t="shared" ref="Z2764" si="9051">N2764*U2761+P2764*U2764-O2764*V2761-Q2764*V2764</f>
        <v>0.97820389799023999</v>
      </c>
      <c r="AA2764" s="40">
        <f t="shared" ref="AA2764" si="9052">(N2764*V2761+O2764*U2761+P2764*V2764+Q2764*U2764)</f>
        <v>0</v>
      </c>
      <c r="AB2764" s="8"/>
      <c r="AC2764" s="37">
        <v>0</v>
      </c>
      <c r="AD2764" s="40">
        <f>-1/($AD$8*$B2761)</f>
        <v>-0.10227215189873441</v>
      </c>
      <c r="AE2764" s="39">
        <v>1</v>
      </c>
      <c r="AF2764" s="40">
        <v>0</v>
      </c>
      <c r="AH2764" s="37">
        <f>X2764*AC2761+Z2764*AC2764-Y2764*AD2761-AA2764*AD2764</f>
        <v>0</v>
      </c>
      <c r="AI2764" s="41">
        <f>(X2764*AD2761+Y2764*AC2761+Z2764*AD2764+AA2764*AC2764)</f>
        <v>-0.2375985033332523</v>
      </c>
      <c r="AJ2764" s="39">
        <f>X2764*AE2761+Z2764*AE2764-Y2764*AF2761-AA2764*AF2764</f>
        <v>0.97820389799023999</v>
      </c>
      <c r="AK2764" s="40">
        <f>(X2764*AF2761+Y2764*AE2761+Z2764*AF2764+AA2764*AE2764)</f>
        <v>0</v>
      </c>
      <c r="AL2764" s="8"/>
      <c r="AM2764" s="54">
        <f t="shared" ref="AM2764" si="9053">(180/PI())*ATAN(-1*(($AH2752*AI2761+AK2761+$AH$8*AI2764+AK2764)/($AH$8*AH2761+AJ2761+$AH$8*AH2764+AJ2764)))</f>
        <v>13.744520439173941</v>
      </c>
      <c r="AO2764" s="151">
        <f t="shared" ref="AO2764" si="9054">20*LOG(((($AH$8*AH2761+AJ2761-$AH$8*AH2764-AJ2764)^2+($AH$8*AI2761+AK2761-$AH$8*AI2764-AK2764)^2)/(($AH$8*AH2761+AJ2761+$AH$8*AH2764+AJ2764)^2+($AH$8*AI2761+AK2761+$AH$8*AI2764+AK2764)^2))^0.5)</f>
        <v>-43.328929477019756</v>
      </c>
      <c r="AP2764" s="149"/>
      <c r="AQ2764" s="44"/>
      <c r="AR2764" s="44"/>
      <c r="AS2764" s="44"/>
      <c r="AT2764" s="44"/>
    </row>
    <row r="2765" spans="2:46" ht="18.649999999999999" customHeight="1">
      <c r="AO2765" s="48"/>
    </row>
    <row r="2766" spans="2:46" ht="18.649999999999999" customHeight="1" thickBot="1">
      <c r="E2766" s="29" t="s">
        <v>9</v>
      </c>
      <c r="J2766" s="29" t="s">
        <v>10</v>
      </c>
      <c r="O2766" s="29" t="s">
        <v>11</v>
      </c>
      <c r="T2766" s="29" t="s">
        <v>12</v>
      </c>
      <c r="Y2766" s="29" t="s">
        <v>13</v>
      </c>
      <c r="AD2766" s="29" t="s">
        <v>12</v>
      </c>
      <c r="AI2766" s="29" t="s">
        <v>81</v>
      </c>
    </row>
    <row r="2767" spans="2:46" ht="18.649999999999999" customHeight="1" thickBot="1">
      <c r="B2767" s="28"/>
      <c r="D2767" s="227" t="s">
        <v>70</v>
      </c>
      <c r="E2767" s="228"/>
      <c r="F2767" s="229" t="s">
        <v>71</v>
      </c>
      <c r="G2767" s="230"/>
      <c r="H2767" s="203"/>
      <c r="I2767" s="231" t="s">
        <v>15</v>
      </c>
      <c r="J2767" s="232"/>
      <c r="K2767" s="233" t="s">
        <v>16</v>
      </c>
      <c r="L2767" s="234"/>
      <c r="M2767" s="30"/>
      <c r="N2767" s="231" t="s">
        <v>72</v>
      </c>
      <c r="O2767" s="232"/>
      <c r="P2767" s="233" t="s">
        <v>73</v>
      </c>
      <c r="Q2767" s="234"/>
      <c r="R2767" s="30"/>
      <c r="S2767" s="227" t="s">
        <v>74</v>
      </c>
      <c r="T2767" s="228"/>
      <c r="U2767" s="229" t="s">
        <v>75</v>
      </c>
      <c r="V2767" s="230"/>
      <c r="W2767" s="8"/>
      <c r="X2767" s="231" t="s">
        <v>76</v>
      </c>
      <c r="Y2767" s="232"/>
      <c r="Z2767" s="233" t="s">
        <v>77</v>
      </c>
      <c r="AA2767" s="234"/>
      <c r="AB2767" s="8"/>
      <c r="AC2767" s="231" t="s">
        <v>78</v>
      </c>
      <c r="AD2767" s="232"/>
      <c r="AE2767" s="233" t="s">
        <v>17</v>
      </c>
      <c r="AF2767" s="234"/>
      <c r="AG2767" s="8"/>
      <c r="AH2767" s="231" t="s">
        <v>79</v>
      </c>
      <c r="AI2767" s="232"/>
      <c r="AJ2767" s="233" t="s">
        <v>80</v>
      </c>
      <c r="AK2767" s="234"/>
      <c r="AL2767" s="8"/>
      <c r="AM2767" s="35" t="s">
        <v>82</v>
      </c>
      <c r="AO2767" s="147" t="s">
        <v>83</v>
      </c>
      <c r="AP2767" s="4"/>
      <c r="AQ2767" s="44"/>
      <c r="AR2767" s="44"/>
      <c r="AS2767" s="44"/>
      <c r="AT2767" s="44"/>
    </row>
    <row r="2768" spans="2:46" ht="18.649999999999999" customHeight="1" thickTop="1" thickBot="1">
      <c r="B2768" s="55">
        <v>7.9199999999999697</v>
      </c>
      <c r="D2768" s="37">
        <v>1</v>
      </c>
      <c r="E2768" s="38">
        <v>0</v>
      </c>
      <c r="F2768" s="39">
        <v>0</v>
      </c>
      <c r="G2768" s="40">
        <f t="shared" ref="G2768" si="9055">-1/($E$8*$B2768)</f>
        <v>-8.0704545454545751E-2</v>
      </c>
      <c r="I2768" s="37">
        <v>1</v>
      </c>
      <c r="J2768" s="41">
        <v>0</v>
      </c>
      <c r="K2768" s="39">
        <v>0</v>
      </c>
      <c r="L2768" s="40">
        <v>0</v>
      </c>
      <c r="N2768" s="37">
        <f t="shared" ref="N2768" si="9056">D2768*I2768+F2768*I2771-E2768*J2768-G2768*J2771</f>
        <v>0.98892687047575201</v>
      </c>
      <c r="O2768" s="41">
        <f t="shared" ref="O2768" si="9057">(D2768*J2768+E2768*I2768+F2768*J2771+G2768*I2771)</f>
        <v>0</v>
      </c>
      <c r="P2768" s="39">
        <f t="shared" ref="P2768" si="9058">D2768*K2768+F2768*K2771-E2768*L2768-G2768*L2771</f>
        <v>0</v>
      </c>
      <c r="Q2768" s="40">
        <f t="shared" ref="Q2768" si="9059">(D2768*L2768+E2768*K2768+F2768*L2771+G2768*K2771)</f>
        <v>-8.0704545454545751E-2</v>
      </c>
      <c r="S2768" s="37">
        <v>1</v>
      </c>
      <c r="T2768" s="38">
        <v>0</v>
      </c>
      <c r="U2768" s="39">
        <v>0</v>
      </c>
      <c r="V2768" s="40">
        <f t="shared" ref="V2768" si="9060">-1/($T$8*$B2768)</f>
        <v>-0.15805303030303089</v>
      </c>
      <c r="X2768" s="37">
        <f t="shared" ref="X2768" si="9061">N2768*S2768+P2768*S2771-O2768*T2768-Q2768*T2771</f>
        <v>0.98892687047575201</v>
      </c>
      <c r="Y2768" s="41">
        <f t="shared" ref="Y2768" si="9062">(N2768*T2768+O2768*S2768+P2768*T2771+Q2768*S2771)</f>
        <v>0</v>
      </c>
      <c r="Z2768" s="39">
        <f t="shared" ref="Z2768" si="9063">N2768*U2768+P2768*U2771-O2768*V2768-Q2768*V2771</f>
        <v>0</v>
      </c>
      <c r="AA2768" s="40">
        <f t="shared" ref="AA2768" si="9064">(N2768*V2768+O2768*U2768+P2768*V2771+Q2768*U2771)</f>
        <v>-0.23700743408133129</v>
      </c>
      <c r="AB2768" s="8"/>
      <c r="AC2768" s="37">
        <v>1</v>
      </c>
      <c r="AD2768" s="38">
        <v>0</v>
      </c>
      <c r="AE2768" s="39">
        <v>0</v>
      </c>
      <c r="AF2768" s="40">
        <v>0</v>
      </c>
      <c r="AH2768" s="37">
        <f>X2768*AC2768+Z2768*AC2771-Y2768*AD2768-AA2768*AD2771</f>
        <v>0.96474882042953836</v>
      </c>
      <c r="AI2768" s="41">
        <f>(X2768*AD2768+Y2768*AC2768+Z2768*AD2771+AA2768*AC2771)</f>
        <v>0</v>
      </c>
      <c r="AJ2768" s="39">
        <f>X2768*AE2768+Z2768*AE2771-Y2768*AF2768-AA2768*AF2771</f>
        <v>0</v>
      </c>
      <c r="AK2768" s="40">
        <f>(X2768*AF2768+Y2768*AE2768+Z2768*AF2771+AA2768*AE2771)</f>
        <v>-0.23700743408133129</v>
      </c>
      <c r="AL2768" s="8"/>
      <c r="AM2768" s="43">
        <f t="shared" ref="AM2768" si="9065">20*LOG((2*$AH$8)/(($AH$8*AH2768+AJ2768+$AH$8*AH2771+AJ2771)^2+($AH$8*AI2768+AK2768+$AH$8*AI2771+AK2771)^2)^0.5)</f>
        <v>-1.9979241148017861E-4</v>
      </c>
      <c r="AO2768" s="148">
        <f t="shared" ref="AO2768" si="9066">((AH2768^2+AI2768^2)/(AH2771^2+AI2771^2))^0.5</f>
        <v>4.0705428584234404</v>
      </c>
      <c r="AP2768" s="4"/>
      <c r="AQ2768" s="44"/>
      <c r="AR2768" s="44"/>
      <c r="AS2768" s="44"/>
      <c r="AT2768" s="44"/>
    </row>
    <row r="2769" spans="2:46" ht="18.649999999999999" customHeight="1" thickBot="1">
      <c r="D2769" s="45"/>
      <c r="G2769" s="46"/>
      <c r="I2769" s="45"/>
      <c r="L2769" s="46"/>
      <c r="N2769" s="45"/>
      <c r="Q2769" s="46"/>
      <c r="S2769" s="45"/>
      <c r="V2769" s="46"/>
      <c r="X2769" s="45"/>
      <c r="AA2769" s="46"/>
      <c r="AC2769" s="45"/>
      <c r="AF2769" s="46"/>
      <c r="AH2769" s="45"/>
      <c r="AK2769" s="46"/>
      <c r="AO2769" s="149"/>
      <c r="AP2769" s="149"/>
      <c r="AQ2769" s="44"/>
      <c r="AR2769" s="44"/>
      <c r="AS2769" s="44"/>
      <c r="AT2769" s="44"/>
    </row>
    <row r="2770" spans="2:46" ht="18.649999999999999" customHeight="1" thickBot="1">
      <c r="D2770" s="227" t="s">
        <v>70</v>
      </c>
      <c r="E2770" s="228"/>
      <c r="F2770" s="229" t="s">
        <v>71</v>
      </c>
      <c r="G2770" s="230"/>
      <c r="H2770" s="203"/>
      <c r="I2770" s="231" t="s">
        <v>15</v>
      </c>
      <c r="J2770" s="232"/>
      <c r="K2770" s="233" t="s">
        <v>16</v>
      </c>
      <c r="L2770" s="234"/>
      <c r="M2770" s="30"/>
      <c r="N2770" s="231" t="s">
        <v>72</v>
      </c>
      <c r="O2770" s="232"/>
      <c r="P2770" s="233" t="s">
        <v>73</v>
      </c>
      <c r="Q2770" s="234"/>
      <c r="R2770" s="30"/>
      <c r="S2770" s="227" t="s">
        <v>74</v>
      </c>
      <c r="T2770" s="228"/>
      <c r="U2770" s="229" t="s">
        <v>75</v>
      </c>
      <c r="V2770" s="230"/>
      <c r="W2770" s="8"/>
      <c r="X2770" s="231" t="s">
        <v>76</v>
      </c>
      <c r="Y2770" s="232"/>
      <c r="Z2770" s="233" t="s">
        <v>77</v>
      </c>
      <c r="AA2770" s="234"/>
      <c r="AB2770" s="8"/>
      <c r="AC2770" s="231" t="s">
        <v>78</v>
      </c>
      <c r="AD2770" s="232"/>
      <c r="AE2770" s="233" t="s">
        <v>17</v>
      </c>
      <c r="AF2770" s="234"/>
      <c r="AG2770" s="8"/>
      <c r="AH2770" s="231" t="s">
        <v>79</v>
      </c>
      <c r="AI2770" s="232"/>
      <c r="AJ2770" s="233" t="s">
        <v>80</v>
      </c>
      <c r="AK2770" s="234"/>
      <c r="AL2770" s="8"/>
      <c r="AM2770" s="52" t="s">
        <v>84</v>
      </c>
      <c r="AO2770" s="150" t="s">
        <v>85</v>
      </c>
      <c r="AP2770" s="149"/>
      <c r="AQ2770" s="44"/>
      <c r="AR2770" s="44"/>
      <c r="AS2770" s="44"/>
      <c r="AT2770" s="44"/>
    </row>
    <row r="2771" spans="2:46" ht="18.649999999999999" customHeight="1" thickTop="1" thickBot="1">
      <c r="D2771" s="37">
        <v>0</v>
      </c>
      <c r="E2771" s="41">
        <v>0</v>
      </c>
      <c r="F2771" s="39">
        <v>1</v>
      </c>
      <c r="G2771" s="40">
        <v>0</v>
      </c>
      <c r="I2771" s="37">
        <v>0</v>
      </c>
      <c r="J2771" s="41">
        <f t="shared" ref="J2771" si="9067">IF(0=(1-$J$8*$K$8*$B2768^2),10^14,$B2768*$K$8/(1-$J$8*$K$8*$B2768^2))</f>
        <v>-0.13720577275891521</v>
      </c>
      <c r="K2771" s="39">
        <v>1</v>
      </c>
      <c r="L2771" s="40">
        <v>0</v>
      </c>
      <c r="N2771" s="37">
        <f t="shared" ref="N2771" si="9068">D2771*I2768+F2771*I2771-E2771*J2768-G2771*J2771</f>
        <v>0</v>
      </c>
      <c r="O2771" s="41">
        <f t="shared" ref="O2771" si="9069">(D2771*J2768+E2771*I2768+F2771*J2771+G2771*I2771)</f>
        <v>-0.13720577275891521</v>
      </c>
      <c r="P2771" s="39">
        <f t="shared" ref="P2771" si="9070">D2771*K2768+F2771*K2771-E2771*L2768-G2771*L2771</f>
        <v>1</v>
      </c>
      <c r="Q2771" s="40">
        <f t="shared" ref="Q2771" si="9071">(D2771*L2768+E2771*K2768+F2771*L2771+G2771*K2771)</f>
        <v>0</v>
      </c>
      <c r="S2771" s="37">
        <v>0</v>
      </c>
      <c r="T2771" s="41">
        <v>0</v>
      </c>
      <c r="U2771" s="39">
        <v>1</v>
      </c>
      <c r="V2771" s="40">
        <v>0</v>
      </c>
      <c r="X2771" s="37">
        <f t="shared" ref="X2771" si="9072">N2771*S2768+P2771*S2771-O2771*T2768-Q2771*T2771</f>
        <v>0</v>
      </c>
      <c r="Y2771" s="41">
        <f t="shared" ref="Y2771" si="9073">(N2771*T2768+O2771*S2768+P2771*T2771+Q2771*S2771)</f>
        <v>-0.13720577275891521</v>
      </c>
      <c r="Z2771" s="39">
        <f t="shared" ref="Z2771" si="9074">N2771*U2768+P2771*U2771-O2771*V2768-Q2771*V2771</f>
        <v>0.97831421184038436</v>
      </c>
      <c r="AA2771" s="40">
        <f t="shared" ref="AA2771" si="9075">(N2771*V2768+O2771*U2768+P2771*V2771+Q2771*U2771)</f>
        <v>0</v>
      </c>
      <c r="AB2771" s="8"/>
      <c r="AC2771" s="37">
        <v>0</v>
      </c>
      <c r="AD2771" s="40">
        <f>-1/($AD$8*$B2768)</f>
        <v>-0.10201388888888926</v>
      </c>
      <c r="AE2771" s="39">
        <v>1</v>
      </c>
      <c r="AF2771" s="40">
        <v>0</v>
      </c>
      <c r="AH2771" s="37">
        <f>X2771*AC2768+Z2771*AC2771-Y2771*AD2768-AA2771*AD2771</f>
        <v>0</v>
      </c>
      <c r="AI2771" s="41">
        <f>(X2771*AD2768+Y2771*AC2768+Z2771*AD2771+AA2771*AC2771)</f>
        <v>-0.23700741006402146</v>
      </c>
      <c r="AJ2771" s="39">
        <f>X2771*AE2768+Z2771*AE2771-Y2771*AF2768-AA2771*AF2771</f>
        <v>0.97831421184038436</v>
      </c>
      <c r="AK2771" s="40">
        <f>(X2771*AF2768+Y2771*AE2768+Z2771*AF2771+AA2771*AE2771)</f>
        <v>0</v>
      </c>
      <c r="AL2771" s="8"/>
      <c r="AM2771" s="54">
        <f t="shared" ref="AM2771" si="9076">(180/PI())*ATAN(-1*(($AH2759*AI2768+AK2768+$AH$8*AI2771+AK2771)/($AH$8*AH2768+AJ2768+$AH$8*AH2771+AJ2771)))</f>
        <v>13.709661520526593</v>
      </c>
      <c r="AO2771" s="151">
        <f t="shared" ref="AO2771" si="9077">20*LOG(((($AH$8*AH2768+AJ2768-$AH$8*AH2771-AJ2771)^2+($AH$8*AI2768+AK2768-$AH$8*AI2771-AK2771)^2)/(($AH$8*AH2768+AJ2768+$AH$8*AH2771+AJ2771)^2+($AH$8*AI2768+AK2768+$AH$8*AI2771+AK2771)^2))^0.5)</f>
        <v>-43.372153120624304</v>
      </c>
      <c r="AP2771" s="149"/>
      <c r="AQ2771" s="44"/>
      <c r="AR2771" s="44"/>
      <c r="AS2771" s="44"/>
      <c r="AT2771" s="44"/>
    </row>
    <row r="2772" spans="2:46" ht="18.649999999999999" customHeight="1">
      <c r="AO2772" s="48"/>
    </row>
    <row r="2773" spans="2:46" ht="18.649999999999999" customHeight="1" thickBot="1">
      <c r="E2773" s="29" t="s">
        <v>9</v>
      </c>
      <c r="J2773" s="29" t="s">
        <v>10</v>
      </c>
      <c r="O2773" s="29" t="s">
        <v>11</v>
      </c>
      <c r="T2773" s="29" t="s">
        <v>12</v>
      </c>
      <c r="Y2773" s="29" t="s">
        <v>13</v>
      </c>
      <c r="AD2773" s="29" t="s">
        <v>12</v>
      </c>
      <c r="AI2773" s="29" t="s">
        <v>81</v>
      </c>
    </row>
    <row r="2774" spans="2:46" ht="18.649999999999999" customHeight="1" thickBot="1">
      <c r="B2774" s="28"/>
      <c r="D2774" s="227" t="s">
        <v>70</v>
      </c>
      <c r="E2774" s="228"/>
      <c r="F2774" s="229" t="s">
        <v>71</v>
      </c>
      <c r="G2774" s="230"/>
      <c r="H2774" s="203"/>
      <c r="I2774" s="231" t="s">
        <v>15</v>
      </c>
      <c r="J2774" s="232"/>
      <c r="K2774" s="233" t="s">
        <v>16</v>
      </c>
      <c r="L2774" s="234"/>
      <c r="M2774" s="30"/>
      <c r="N2774" s="231" t="s">
        <v>72</v>
      </c>
      <c r="O2774" s="232"/>
      <c r="P2774" s="233" t="s">
        <v>73</v>
      </c>
      <c r="Q2774" s="234"/>
      <c r="R2774" s="30"/>
      <c r="S2774" s="227" t="s">
        <v>74</v>
      </c>
      <c r="T2774" s="228"/>
      <c r="U2774" s="229" t="s">
        <v>75</v>
      </c>
      <c r="V2774" s="230"/>
      <c r="W2774" s="8"/>
      <c r="X2774" s="231" t="s">
        <v>76</v>
      </c>
      <c r="Y2774" s="232"/>
      <c r="Z2774" s="233" t="s">
        <v>77</v>
      </c>
      <c r="AA2774" s="234"/>
      <c r="AB2774" s="8"/>
      <c r="AC2774" s="231" t="s">
        <v>78</v>
      </c>
      <c r="AD2774" s="232"/>
      <c r="AE2774" s="233" t="s">
        <v>17</v>
      </c>
      <c r="AF2774" s="234"/>
      <c r="AG2774" s="8"/>
      <c r="AH2774" s="231" t="s">
        <v>79</v>
      </c>
      <c r="AI2774" s="232"/>
      <c r="AJ2774" s="233" t="s">
        <v>80</v>
      </c>
      <c r="AK2774" s="234"/>
      <c r="AL2774" s="8"/>
      <c r="AM2774" s="35" t="s">
        <v>82</v>
      </c>
      <c r="AO2774" s="147" t="s">
        <v>83</v>
      </c>
      <c r="AP2774" s="4"/>
      <c r="AQ2774" s="44"/>
      <c r="AR2774" s="44"/>
      <c r="AS2774" s="44"/>
      <c r="AT2774" s="44"/>
    </row>
    <row r="2775" spans="2:46" ht="18.649999999999999" customHeight="1" thickTop="1" thickBot="1">
      <c r="B2775" s="55">
        <v>7.9399999999999702</v>
      </c>
      <c r="D2775" s="37">
        <v>1</v>
      </c>
      <c r="E2775" s="38">
        <v>0</v>
      </c>
      <c r="F2775" s="39">
        <v>0</v>
      </c>
      <c r="G2775" s="40">
        <f t="shared" ref="G2775" si="9078">-1/($E$8*$B2775)</f>
        <v>-8.0501259445844117E-2</v>
      </c>
      <c r="I2775" s="37">
        <v>1</v>
      </c>
      <c r="J2775" s="41">
        <v>0</v>
      </c>
      <c r="K2775" s="39">
        <v>0</v>
      </c>
      <c r="L2775" s="40">
        <v>0</v>
      </c>
      <c r="N2775" s="37">
        <f t="shared" ref="N2775" si="9079">D2775*I2775+F2775*I2778-E2775*J2775-G2775*J2778</f>
        <v>0.98898277156480907</v>
      </c>
      <c r="O2775" s="41">
        <f t="shared" ref="O2775" si="9080">(D2775*J2775+E2775*I2775+F2775*J2778+G2775*I2778)</f>
        <v>0</v>
      </c>
      <c r="P2775" s="39">
        <f t="shared" ref="P2775" si="9081">D2775*K2775+F2775*K2778-E2775*L2775-G2775*L2778</f>
        <v>0</v>
      </c>
      <c r="Q2775" s="40">
        <f t="shared" ref="Q2775" si="9082">(D2775*L2775+E2775*K2775+F2775*L2778+G2775*K2778)</f>
        <v>-8.0501259445844117E-2</v>
      </c>
      <c r="S2775" s="37">
        <v>1</v>
      </c>
      <c r="T2775" s="38">
        <v>0</v>
      </c>
      <c r="U2775" s="39">
        <v>0</v>
      </c>
      <c r="V2775" s="40">
        <f t="shared" ref="V2775" si="9083">-1/($T$8*$B2775)</f>
        <v>-0.15765491183879149</v>
      </c>
      <c r="X2775" s="37">
        <f t="shared" ref="X2775" si="9084">N2775*S2775+P2775*S2778-O2775*T2775-Q2775*T2778</f>
        <v>0.98898277156480907</v>
      </c>
      <c r="Y2775" s="41">
        <f t="shared" ref="Y2775" si="9085">(N2775*T2775+O2775*S2775+P2775*T2778+Q2775*S2778)</f>
        <v>0</v>
      </c>
      <c r="Z2775" s="39">
        <f t="shared" ref="Z2775" si="9086">N2775*U2775+P2775*U2778-O2775*V2775-Q2775*V2778</f>
        <v>0</v>
      </c>
      <c r="AA2775" s="40">
        <f t="shared" ref="AA2775" si="9087">(N2775*V2775+O2775*U2775+P2775*V2778+Q2775*U2778)</f>
        <v>-0.23641925110697776</v>
      </c>
      <c r="AB2775" s="8"/>
      <c r="AC2775" s="37">
        <v>1</v>
      </c>
      <c r="AD2775" s="38">
        <v>0</v>
      </c>
      <c r="AE2775" s="39">
        <v>0</v>
      </c>
      <c r="AF2775" s="40">
        <v>0</v>
      </c>
      <c r="AH2775" s="37">
        <f>X2775*AC2775+Z2775*AC2778-Y2775*AD2775-AA2775*AD2778</f>
        <v>0.96492547509983639</v>
      </c>
      <c r="AI2775" s="41">
        <f>(X2775*AD2775+Y2775*AC2775+Z2775*AD2778+AA2775*AC2778)</f>
        <v>0</v>
      </c>
      <c r="AJ2775" s="39">
        <f>X2775*AE2775+Z2775*AE2778-Y2775*AF2775-AA2775*AF2778</f>
        <v>0</v>
      </c>
      <c r="AK2775" s="40">
        <f>(X2775*AF2775+Y2775*AE2775+Z2775*AF2778+AA2775*AE2778)</f>
        <v>-0.23641925110697776</v>
      </c>
      <c r="AL2775" s="8"/>
      <c r="AM2775" s="43">
        <f t="shared" ref="AM2775" si="9088">20*LOG((2*$AH$8)/(($AH$8*AH2775+AJ2775+$AH$8*AH2778+AJ2778)^2+($AH$8*AI2775+AK2775+$AH$8*AI2778+AK2778)^2)^0.5)</f>
        <v>-1.9781857382014894E-4</v>
      </c>
      <c r="AO2775" s="148">
        <f t="shared" ref="AO2775" si="9089">((AH2775^2+AI2775^2)/(AH2778^2+AI2778^2))^0.5</f>
        <v>4.0814170921611801</v>
      </c>
      <c r="AP2775" s="4"/>
      <c r="AQ2775" s="44"/>
      <c r="AR2775" s="44"/>
      <c r="AS2775" s="44"/>
      <c r="AT2775" s="44"/>
    </row>
    <row r="2776" spans="2:46" ht="18.649999999999999" customHeight="1" thickBot="1">
      <c r="D2776" s="45"/>
      <c r="G2776" s="46"/>
      <c r="I2776" s="45"/>
      <c r="L2776" s="46"/>
      <c r="N2776" s="45"/>
      <c r="Q2776" s="46"/>
      <c r="S2776" s="45"/>
      <c r="V2776" s="46"/>
      <c r="X2776" s="45"/>
      <c r="AA2776" s="46"/>
      <c r="AC2776" s="45"/>
      <c r="AF2776" s="46"/>
      <c r="AH2776" s="45"/>
      <c r="AK2776" s="46"/>
      <c r="AO2776" s="149"/>
      <c r="AP2776" s="149"/>
      <c r="AQ2776" s="44"/>
      <c r="AR2776" s="44"/>
      <c r="AS2776" s="44"/>
      <c r="AT2776" s="44"/>
    </row>
    <row r="2777" spans="2:46" ht="18.649999999999999" customHeight="1" thickBot="1">
      <c r="D2777" s="227" t="s">
        <v>70</v>
      </c>
      <c r="E2777" s="228"/>
      <c r="F2777" s="229" t="s">
        <v>71</v>
      </c>
      <c r="G2777" s="230"/>
      <c r="H2777" s="203"/>
      <c r="I2777" s="231" t="s">
        <v>15</v>
      </c>
      <c r="J2777" s="232"/>
      <c r="K2777" s="233" t="s">
        <v>16</v>
      </c>
      <c r="L2777" s="234"/>
      <c r="M2777" s="30"/>
      <c r="N2777" s="231" t="s">
        <v>72</v>
      </c>
      <c r="O2777" s="232"/>
      <c r="P2777" s="233" t="s">
        <v>73</v>
      </c>
      <c r="Q2777" s="234"/>
      <c r="R2777" s="30"/>
      <c r="S2777" s="227" t="s">
        <v>74</v>
      </c>
      <c r="T2777" s="228"/>
      <c r="U2777" s="229" t="s">
        <v>75</v>
      </c>
      <c r="V2777" s="230"/>
      <c r="W2777" s="8"/>
      <c r="X2777" s="231" t="s">
        <v>76</v>
      </c>
      <c r="Y2777" s="232"/>
      <c r="Z2777" s="233" t="s">
        <v>77</v>
      </c>
      <c r="AA2777" s="234"/>
      <c r="AB2777" s="8"/>
      <c r="AC2777" s="231" t="s">
        <v>78</v>
      </c>
      <c r="AD2777" s="232"/>
      <c r="AE2777" s="233" t="s">
        <v>17</v>
      </c>
      <c r="AF2777" s="234"/>
      <c r="AG2777" s="8"/>
      <c r="AH2777" s="231" t="s">
        <v>79</v>
      </c>
      <c r="AI2777" s="232"/>
      <c r="AJ2777" s="233" t="s">
        <v>80</v>
      </c>
      <c r="AK2777" s="234"/>
      <c r="AL2777" s="8"/>
      <c r="AM2777" s="52" t="s">
        <v>84</v>
      </c>
      <c r="AO2777" s="150" t="s">
        <v>85</v>
      </c>
      <c r="AP2777" s="149"/>
      <c r="AQ2777" s="44"/>
      <c r="AR2777" s="44"/>
      <c r="AS2777" s="44"/>
      <c r="AT2777" s="44"/>
    </row>
    <row r="2778" spans="2:46" ht="18.649999999999999" customHeight="1" thickTop="1" thickBot="1">
      <c r="D2778" s="37">
        <v>0</v>
      </c>
      <c r="E2778" s="41">
        <v>0</v>
      </c>
      <c r="F2778" s="39">
        <v>1</v>
      </c>
      <c r="G2778" s="40">
        <v>0</v>
      </c>
      <c r="I2778" s="37">
        <v>0</v>
      </c>
      <c r="J2778" s="41">
        <f t="shared" ref="J2778" si="9090">IF(0=(1-$J$8*$K$8*$B2775^2),10^14,$B2775*$K$8/(1-$J$8*$K$8*$B2775^2))</f>
        <v>-0.13685783938079313</v>
      </c>
      <c r="K2778" s="39">
        <v>1</v>
      </c>
      <c r="L2778" s="40">
        <v>0</v>
      </c>
      <c r="N2778" s="37">
        <f t="shared" ref="N2778" si="9091">D2778*I2775+F2778*I2778-E2778*J2775-G2778*J2778</f>
        <v>0</v>
      </c>
      <c r="O2778" s="41">
        <f t="shared" ref="O2778" si="9092">(D2778*J2775+E2778*I2775+F2778*J2778+G2778*I2778)</f>
        <v>-0.13685783938079313</v>
      </c>
      <c r="P2778" s="39">
        <f t="shared" ref="P2778" si="9093">D2778*K2775+F2778*K2778-E2778*L2775-G2778*L2778</f>
        <v>1</v>
      </c>
      <c r="Q2778" s="40">
        <f t="shared" ref="Q2778" si="9094">(D2778*L2775+E2778*K2775+F2778*L2778+G2778*K2778)</f>
        <v>0</v>
      </c>
      <c r="S2778" s="37">
        <v>0</v>
      </c>
      <c r="T2778" s="41">
        <v>0</v>
      </c>
      <c r="U2778" s="39">
        <v>1</v>
      </c>
      <c r="V2778" s="40">
        <v>0</v>
      </c>
      <c r="X2778" s="37">
        <f t="shared" ref="X2778" si="9095">N2778*S2775+P2778*S2778-O2778*T2775-Q2778*T2778</f>
        <v>0</v>
      </c>
      <c r="Y2778" s="41">
        <f t="shared" ref="Y2778" si="9096">(N2778*T2775+O2778*S2775+P2778*T2778+Q2778*S2778)</f>
        <v>-0.13685783938079313</v>
      </c>
      <c r="Z2778" s="39">
        <f t="shared" ref="Z2778" si="9097">N2778*U2775+P2778*U2778-O2778*V2775-Q2778*V2778</f>
        <v>0.97842368939797353</v>
      </c>
      <c r="AA2778" s="40">
        <f t="shared" ref="AA2778" si="9098">(N2778*V2775+O2778*U2775+P2778*V2778+Q2778*U2778)</f>
        <v>0</v>
      </c>
      <c r="AB2778" s="8"/>
      <c r="AC2778" s="37">
        <v>0</v>
      </c>
      <c r="AD2778" s="40">
        <f>-1/($AD$8*$B2775)</f>
        <v>-0.10175692695214143</v>
      </c>
      <c r="AE2778" s="39">
        <v>1</v>
      </c>
      <c r="AF2778" s="40">
        <v>0</v>
      </c>
      <c r="AH2778" s="37">
        <f>X2778*AC2775+Z2778*AC2778-Y2778*AD2775-AA2778*AD2778</f>
        <v>0</v>
      </c>
      <c r="AI2778" s="41">
        <f>(X2778*AD2775+Y2778*AC2775+Z2778*AD2778+AA2778*AC2778)</f>
        <v>-0.23641922727110742</v>
      </c>
      <c r="AJ2778" s="39">
        <f>X2778*AE2775+Z2778*AE2778-Y2778*AF2775-AA2778*AF2778</f>
        <v>0.97842368939797353</v>
      </c>
      <c r="AK2778" s="40">
        <f>(X2778*AF2775+Y2778*AE2775+Z2778*AF2778+AA2778*AE2778)</f>
        <v>0</v>
      </c>
      <c r="AL2778" s="8"/>
      <c r="AM2778" s="54">
        <f t="shared" ref="AM2778" si="9099">(180/PI())*ATAN(-1*(($AH2766*AI2775+AK2775+$AH$8*AI2778+AK2778)/($AH$8*AH2775+AJ2775+$AH$8*AH2778+AJ2778)))</f>
        <v>13.674979338597399</v>
      </c>
      <c r="AO2778" s="151">
        <f t="shared" ref="AO2778" si="9100">20*LOG(((($AH$8*AH2775+AJ2775-$AH$8*AH2778-AJ2778)^2+($AH$8*AI2775+AK2775-$AH$8*AI2778-AK2778)^2)/(($AH$8*AH2775+AJ2775+$AH$8*AH2778+AJ2778)^2+($AH$8*AI2775+AK2775+$AH$8*AI2778+AK2778)^2))^0.5)</f>
        <v>-43.415271357140625</v>
      </c>
      <c r="AP2778" s="149"/>
      <c r="AQ2778" s="44"/>
      <c r="AR2778" s="44"/>
      <c r="AS2778" s="44"/>
      <c r="AT2778" s="44"/>
    </row>
    <row r="2779" spans="2:46" ht="18.649999999999999" customHeight="1">
      <c r="AO2779" s="48"/>
    </row>
    <row r="2780" spans="2:46" ht="18.649999999999999" customHeight="1" thickBot="1">
      <c r="E2780" s="29" t="s">
        <v>9</v>
      </c>
      <c r="J2780" s="29" t="s">
        <v>10</v>
      </c>
      <c r="O2780" s="29" t="s">
        <v>11</v>
      </c>
      <c r="T2780" s="29" t="s">
        <v>12</v>
      </c>
      <c r="Y2780" s="29" t="s">
        <v>13</v>
      </c>
      <c r="AD2780" s="29" t="s">
        <v>12</v>
      </c>
      <c r="AI2780" s="29" t="s">
        <v>81</v>
      </c>
    </row>
    <row r="2781" spans="2:46" ht="18.649999999999999" customHeight="1" thickBot="1">
      <c r="B2781" s="28"/>
      <c r="D2781" s="227" t="s">
        <v>70</v>
      </c>
      <c r="E2781" s="228"/>
      <c r="F2781" s="229" t="s">
        <v>71</v>
      </c>
      <c r="G2781" s="230"/>
      <c r="H2781" s="203"/>
      <c r="I2781" s="231" t="s">
        <v>15</v>
      </c>
      <c r="J2781" s="232"/>
      <c r="K2781" s="233" t="s">
        <v>16</v>
      </c>
      <c r="L2781" s="234"/>
      <c r="M2781" s="30"/>
      <c r="N2781" s="231" t="s">
        <v>72</v>
      </c>
      <c r="O2781" s="232"/>
      <c r="P2781" s="233" t="s">
        <v>73</v>
      </c>
      <c r="Q2781" s="234"/>
      <c r="R2781" s="30"/>
      <c r="S2781" s="227" t="s">
        <v>74</v>
      </c>
      <c r="T2781" s="228"/>
      <c r="U2781" s="229" t="s">
        <v>75</v>
      </c>
      <c r="V2781" s="230"/>
      <c r="W2781" s="8"/>
      <c r="X2781" s="231" t="s">
        <v>76</v>
      </c>
      <c r="Y2781" s="232"/>
      <c r="Z2781" s="233" t="s">
        <v>77</v>
      </c>
      <c r="AA2781" s="234"/>
      <c r="AB2781" s="8"/>
      <c r="AC2781" s="231" t="s">
        <v>78</v>
      </c>
      <c r="AD2781" s="232"/>
      <c r="AE2781" s="233" t="s">
        <v>17</v>
      </c>
      <c r="AF2781" s="234"/>
      <c r="AG2781" s="8"/>
      <c r="AH2781" s="231" t="s">
        <v>79</v>
      </c>
      <c r="AI2781" s="232"/>
      <c r="AJ2781" s="233" t="s">
        <v>80</v>
      </c>
      <c r="AK2781" s="234"/>
      <c r="AL2781" s="8"/>
      <c r="AM2781" s="35" t="s">
        <v>82</v>
      </c>
      <c r="AO2781" s="147" t="s">
        <v>83</v>
      </c>
      <c r="AP2781" s="4"/>
      <c r="AQ2781" s="44"/>
      <c r="AR2781" s="44"/>
      <c r="AS2781" s="44"/>
      <c r="AT2781" s="44"/>
    </row>
    <row r="2782" spans="2:46" ht="18.649999999999999" customHeight="1" thickTop="1" thickBot="1">
      <c r="B2782" s="55">
        <v>7.9599999999999698</v>
      </c>
      <c r="D2782" s="37">
        <v>1</v>
      </c>
      <c r="E2782" s="38">
        <v>0</v>
      </c>
      <c r="F2782" s="39">
        <v>0</v>
      </c>
      <c r="G2782" s="40">
        <f t="shared" ref="G2782" si="9101">-1/($E$8*$B2782)</f>
        <v>-8.0298994974874666E-2</v>
      </c>
      <c r="I2782" s="37">
        <v>1</v>
      </c>
      <c r="J2782" s="41">
        <v>0</v>
      </c>
      <c r="K2782" s="39">
        <v>0</v>
      </c>
      <c r="L2782" s="40">
        <v>0</v>
      </c>
      <c r="N2782" s="37">
        <f t="shared" ref="N2782" si="9102">D2782*I2782+F2782*I2785-E2782*J2782-G2782*J2785</f>
        <v>0.98903824993903022</v>
      </c>
      <c r="O2782" s="41">
        <f t="shared" ref="O2782" si="9103">(D2782*J2782+E2782*I2782+F2782*J2785+G2782*I2785)</f>
        <v>0</v>
      </c>
      <c r="P2782" s="39">
        <f t="shared" ref="P2782" si="9104">D2782*K2782+F2782*K2785-E2782*L2782-G2782*L2785</f>
        <v>0</v>
      </c>
      <c r="Q2782" s="40">
        <f t="shared" ref="Q2782" si="9105">(D2782*L2782+E2782*K2782+F2782*L2785+G2782*K2785)</f>
        <v>-8.0298994974874666E-2</v>
      </c>
      <c r="S2782" s="37">
        <v>1</v>
      </c>
      <c r="T2782" s="38">
        <v>0</v>
      </c>
      <c r="U2782" s="39">
        <v>0</v>
      </c>
      <c r="V2782" s="40">
        <f t="shared" ref="V2782" si="9106">-1/($T$8*$B2782)</f>
        <v>-0.15725879396984982</v>
      </c>
      <c r="X2782" s="37">
        <f t="shared" ref="X2782" si="9107">N2782*S2782+P2782*S2785-O2782*T2782-Q2782*T2785</f>
        <v>0.98903824993903022</v>
      </c>
      <c r="Y2782" s="41">
        <f t="shared" ref="Y2782" si="9108">(N2782*T2782+O2782*S2782+P2782*T2785+Q2782*S2785)</f>
        <v>0</v>
      </c>
      <c r="Z2782" s="39">
        <f t="shared" ref="Z2782" si="9109">N2782*U2782+P2782*U2785-O2782*V2782-Q2782*V2785</f>
        <v>0</v>
      </c>
      <c r="AA2782" s="40">
        <f t="shared" ref="AA2782" si="9110">(N2782*V2782+O2782*U2782+P2782*V2785+Q2782*U2785)</f>
        <v>-0.23583395735033744</v>
      </c>
      <c r="AB2782" s="8"/>
      <c r="AC2782" s="37">
        <v>1</v>
      </c>
      <c r="AD2782" s="38">
        <v>0</v>
      </c>
      <c r="AE2782" s="39">
        <v>0</v>
      </c>
      <c r="AF2782" s="40">
        <v>0</v>
      </c>
      <c r="AH2782" s="37">
        <f>X2782*AC2782+Z2782*AC2785-Y2782*AD2782-AA2782*AD2785</f>
        <v>0.96510080699415512</v>
      </c>
      <c r="AI2782" s="41">
        <f>(X2782*AD2782+Y2782*AC2782+Z2782*AD2785+AA2782*AC2785)</f>
        <v>0</v>
      </c>
      <c r="AJ2782" s="39">
        <f>X2782*AE2782+Z2782*AE2785-Y2782*AF2782-AA2782*AF2785</f>
        <v>0</v>
      </c>
      <c r="AK2782" s="40">
        <f>(X2782*AF2782+Y2782*AE2782+Z2782*AF2785+AA2782*AE2785)</f>
        <v>-0.23583395735033744</v>
      </c>
      <c r="AL2782" s="8"/>
      <c r="AM2782" s="43">
        <f t="shared" ref="AM2782" si="9111">20*LOG((2*$AH$8)/(($AH$8*AH2782+AJ2782+$AH$8*AH2785+AJ2785)^2+($AH$8*AI2782+AK2782+$AH$8*AI2785+AK2785)^2)^0.5)</f>
        <v>-1.95868968323368E-4</v>
      </c>
      <c r="AO2782" s="148">
        <f t="shared" ref="AO2782" si="9112">((AH2782^2+AI2782^2)/(AH2785^2+AI2785^2))^0.5</f>
        <v>4.0922898239320284</v>
      </c>
      <c r="AP2782" s="4"/>
      <c r="AQ2782" s="44"/>
      <c r="AR2782" s="44"/>
      <c r="AS2782" s="44"/>
      <c r="AT2782" s="44"/>
    </row>
    <row r="2783" spans="2:46" ht="18.649999999999999" customHeight="1" thickBot="1">
      <c r="D2783" s="45"/>
      <c r="G2783" s="46"/>
      <c r="I2783" s="45"/>
      <c r="L2783" s="46"/>
      <c r="N2783" s="45"/>
      <c r="Q2783" s="46"/>
      <c r="S2783" s="45"/>
      <c r="V2783" s="46"/>
      <c r="X2783" s="45"/>
      <c r="AA2783" s="46"/>
      <c r="AC2783" s="45"/>
      <c r="AF2783" s="46"/>
      <c r="AH2783" s="45"/>
      <c r="AK2783" s="46"/>
      <c r="AO2783" s="149"/>
      <c r="AP2783" s="149"/>
      <c r="AQ2783" s="44"/>
      <c r="AR2783" s="44"/>
      <c r="AS2783" s="44"/>
      <c r="AT2783" s="44"/>
    </row>
    <row r="2784" spans="2:46" ht="18.649999999999999" customHeight="1" thickBot="1">
      <c r="D2784" s="227" t="s">
        <v>70</v>
      </c>
      <c r="E2784" s="228"/>
      <c r="F2784" s="229" t="s">
        <v>71</v>
      </c>
      <c r="G2784" s="230"/>
      <c r="H2784" s="203"/>
      <c r="I2784" s="231" t="s">
        <v>15</v>
      </c>
      <c r="J2784" s="232"/>
      <c r="K2784" s="233" t="s">
        <v>16</v>
      </c>
      <c r="L2784" s="234"/>
      <c r="M2784" s="30"/>
      <c r="N2784" s="231" t="s">
        <v>72</v>
      </c>
      <c r="O2784" s="232"/>
      <c r="P2784" s="233" t="s">
        <v>73</v>
      </c>
      <c r="Q2784" s="234"/>
      <c r="R2784" s="30"/>
      <c r="S2784" s="227" t="s">
        <v>74</v>
      </c>
      <c r="T2784" s="228"/>
      <c r="U2784" s="229" t="s">
        <v>75</v>
      </c>
      <c r="V2784" s="230"/>
      <c r="W2784" s="8"/>
      <c r="X2784" s="231" t="s">
        <v>76</v>
      </c>
      <c r="Y2784" s="232"/>
      <c r="Z2784" s="233" t="s">
        <v>77</v>
      </c>
      <c r="AA2784" s="234"/>
      <c r="AB2784" s="8"/>
      <c r="AC2784" s="231" t="s">
        <v>78</v>
      </c>
      <c r="AD2784" s="232"/>
      <c r="AE2784" s="233" t="s">
        <v>17</v>
      </c>
      <c r="AF2784" s="234"/>
      <c r="AG2784" s="8"/>
      <c r="AH2784" s="231" t="s">
        <v>79</v>
      </c>
      <c r="AI2784" s="232"/>
      <c r="AJ2784" s="233" t="s">
        <v>80</v>
      </c>
      <c r="AK2784" s="234"/>
      <c r="AL2784" s="8"/>
      <c r="AM2784" s="52" t="s">
        <v>84</v>
      </c>
      <c r="AO2784" s="150" t="s">
        <v>85</v>
      </c>
      <c r="AP2784" s="149"/>
      <c r="AQ2784" s="44"/>
      <c r="AR2784" s="44"/>
      <c r="AS2784" s="44"/>
      <c r="AT2784" s="44"/>
    </row>
    <row r="2785" spans="2:46" ht="18.649999999999999" customHeight="1" thickTop="1" thickBot="1">
      <c r="D2785" s="37">
        <v>0</v>
      </c>
      <c r="E2785" s="41">
        <v>0</v>
      </c>
      <c r="F2785" s="39">
        <v>1</v>
      </c>
      <c r="G2785" s="40">
        <v>0</v>
      </c>
      <c r="I2785" s="37">
        <v>0</v>
      </c>
      <c r="J2785" s="41">
        <f t="shared" ref="J2785" si="9113">IF(0=(1-$J$8*$K$8*$B2782^2),10^14,$B2782*$K$8/(1-$J$8*$K$8*$B2782^2))</f>
        <v>-0.13651167196301314</v>
      </c>
      <c r="K2785" s="39">
        <v>1</v>
      </c>
      <c r="L2785" s="40">
        <v>0</v>
      </c>
      <c r="N2785" s="37">
        <f t="shared" ref="N2785" si="9114">D2785*I2782+F2785*I2785-E2785*J2782-G2785*J2785</f>
        <v>0</v>
      </c>
      <c r="O2785" s="41">
        <f t="shared" ref="O2785" si="9115">(D2785*J2782+E2785*I2782+F2785*J2785+G2785*I2785)</f>
        <v>-0.13651167196301314</v>
      </c>
      <c r="P2785" s="39">
        <f t="shared" ref="P2785" si="9116">D2785*K2782+F2785*K2785-E2785*L2782-G2785*L2785</f>
        <v>1</v>
      </c>
      <c r="Q2785" s="40">
        <f t="shared" ref="Q2785" si="9117">(D2785*L2782+E2785*K2782+F2785*L2785+G2785*K2785)</f>
        <v>0</v>
      </c>
      <c r="S2785" s="37">
        <v>0</v>
      </c>
      <c r="T2785" s="41">
        <v>0</v>
      </c>
      <c r="U2785" s="39">
        <v>1</v>
      </c>
      <c r="V2785" s="40">
        <v>0</v>
      </c>
      <c r="X2785" s="37">
        <f t="shared" ref="X2785" si="9118">N2785*S2782+P2785*S2785-O2785*T2782-Q2785*T2785</f>
        <v>0</v>
      </c>
      <c r="Y2785" s="41">
        <f t="shared" ref="Y2785" si="9119">(N2785*T2782+O2785*S2782+P2785*T2785+Q2785*S2785)</f>
        <v>-0.13651167196301314</v>
      </c>
      <c r="Z2785" s="39">
        <f t="shared" ref="Z2785" si="9120">N2785*U2782+P2785*U2785-O2785*V2782-Q2785*V2785</f>
        <v>0.97853233910428883</v>
      </c>
      <c r="AA2785" s="40">
        <f t="shared" ref="AA2785" si="9121">(N2785*V2782+O2785*U2782+P2785*V2785+Q2785*U2785)</f>
        <v>0</v>
      </c>
      <c r="AB2785" s="8"/>
      <c r="AC2785" s="37">
        <v>0</v>
      </c>
      <c r="AD2785" s="40">
        <f>-1/($AD$8*$B2782)</f>
        <v>-0.10150125628140742</v>
      </c>
      <c r="AE2785" s="39">
        <v>1</v>
      </c>
      <c r="AF2785" s="40">
        <v>0</v>
      </c>
      <c r="AH2785" s="37">
        <f>X2785*AC2782+Z2785*AC2785-Y2785*AD2782-AA2785*AD2785</f>
        <v>0</v>
      </c>
      <c r="AI2785" s="41">
        <f>(X2785*AD2782+Y2785*AC2782+Z2785*AD2785+AA2785*AC2785)</f>
        <v>-0.23583393369408262</v>
      </c>
      <c r="AJ2785" s="39">
        <f>X2785*AE2782+Z2785*AE2785-Y2785*AF2782-AA2785*AF2785</f>
        <v>0.97853233910428883</v>
      </c>
      <c r="AK2785" s="40">
        <f>(X2785*AF2782+Y2785*AE2782+Z2785*AF2785+AA2785*AE2785)</f>
        <v>0</v>
      </c>
      <c r="AL2785" s="8"/>
      <c r="AM2785" s="54">
        <f t="shared" ref="AM2785" si="9122">(180/PI())*ATAN(-1*(($AH2773*AI2782+AK2782+$AH$8*AI2785+AK2785)/($AH$8*AH2782+AJ2782+$AH$8*AH2785+AJ2785)))</f>
        <v>13.640472550034492</v>
      </c>
      <c r="AO2785" s="151">
        <f t="shared" ref="AO2785" si="9123">20*LOG(((($AH$8*AH2782+AJ2782-$AH$8*AH2785-AJ2785)^2+($AH$8*AI2782+AK2782-$AH$8*AI2785-AK2785)^2)/(($AH$8*AH2782+AJ2782+$AH$8*AH2785+AJ2785)^2+($AH$8*AI2782+AK2782+$AH$8*AI2785+AK2785)^2))^0.5)</f>
        <v>-43.458284688911455</v>
      </c>
      <c r="AP2785" s="149"/>
      <c r="AQ2785" s="44"/>
      <c r="AR2785" s="44"/>
      <c r="AS2785" s="44"/>
      <c r="AT2785" s="44"/>
    </row>
    <row r="2786" spans="2:46" ht="18.649999999999999" customHeight="1">
      <c r="AO2786" s="48"/>
    </row>
    <row r="2787" spans="2:46" ht="18.649999999999999" customHeight="1" thickBot="1">
      <c r="E2787" s="29" t="s">
        <v>9</v>
      </c>
      <c r="J2787" s="29" t="s">
        <v>10</v>
      </c>
      <c r="O2787" s="29" t="s">
        <v>11</v>
      </c>
      <c r="T2787" s="29" t="s">
        <v>12</v>
      </c>
      <c r="Y2787" s="29" t="s">
        <v>13</v>
      </c>
      <c r="AD2787" s="29" t="s">
        <v>12</v>
      </c>
      <c r="AI2787" s="29" t="s">
        <v>81</v>
      </c>
    </row>
    <row r="2788" spans="2:46" ht="18.649999999999999" customHeight="1" thickBot="1">
      <c r="B2788" s="28"/>
      <c r="D2788" s="227" t="s">
        <v>70</v>
      </c>
      <c r="E2788" s="228"/>
      <c r="F2788" s="229" t="s">
        <v>71</v>
      </c>
      <c r="G2788" s="230"/>
      <c r="H2788" s="203"/>
      <c r="I2788" s="231" t="s">
        <v>15</v>
      </c>
      <c r="J2788" s="232"/>
      <c r="K2788" s="233" t="s">
        <v>16</v>
      </c>
      <c r="L2788" s="234"/>
      <c r="M2788" s="30"/>
      <c r="N2788" s="231" t="s">
        <v>72</v>
      </c>
      <c r="O2788" s="232"/>
      <c r="P2788" s="233" t="s">
        <v>73</v>
      </c>
      <c r="Q2788" s="234"/>
      <c r="R2788" s="30"/>
      <c r="S2788" s="227" t="s">
        <v>74</v>
      </c>
      <c r="T2788" s="228"/>
      <c r="U2788" s="229" t="s">
        <v>75</v>
      </c>
      <c r="V2788" s="230"/>
      <c r="W2788" s="8"/>
      <c r="X2788" s="231" t="s">
        <v>76</v>
      </c>
      <c r="Y2788" s="232"/>
      <c r="Z2788" s="233" t="s">
        <v>77</v>
      </c>
      <c r="AA2788" s="234"/>
      <c r="AB2788" s="8"/>
      <c r="AC2788" s="231" t="s">
        <v>78</v>
      </c>
      <c r="AD2788" s="232"/>
      <c r="AE2788" s="233" t="s">
        <v>17</v>
      </c>
      <c r="AF2788" s="234"/>
      <c r="AG2788" s="8"/>
      <c r="AH2788" s="231" t="s">
        <v>79</v>
      </c>
      <c r="AI2788" s="232"/>
      <c r="AJ2788" s="233" t="s">
        <v>80</v>
      </c>
      <c r="AK2788" s="234"/>
      <c r="AL2788" s="8"/>
      <c r="AM2788" s="35" t="s">
        <v>82</v>
      </c>
      <c r="AO2788" s="147" t="s">
        <v>83</v>
      </c>
      <c r="AP2788" s="4"/>
      <c r="AQ2788" s="44"/>
      <c r="AR2788" s="44"/>
      <c r="AS2788" s="44"/>
      <c r="AT2788" s="44"/>
    </row>
    <row r="2789" spans="2:46" ht="18.649999999999999" customHeight="1" thickTop="1" thickBot="1">
      <c r="B2789" s="55">
        <v>7.9799999999999702</v>
      </c>
      <c r="D2789" s="37">
        <v>1</v>
      </c>
      <c r="E2789" s="38">
        <v>0</v>
      </c>
      <c r="F2789" s="39">
        <v>0</v>
      </c>
      <c r="G2789" s="40">
        <f t="shared" ref="G2789" si="9124">-1/($E$8*$B2789)</f>
        <v>-8.0097744360902542E-2</v>
      </c>
      <c r="I2789" s="37">
        <v>1</v>
      </c>
      <c r="J2789" s="41">
        <v>0</v>
      </c>
      <c r="K2789" s="39">
        <v>0</v>
      </c>
      <c r="L2789" s="40">
        <v>0</v>
      </c>
      <c r="N2789" s="37">
        <f t="shared" ref="N2789" si="9125">D2789*I2789+F2789*I2792-E2789*J2789-G2789*J2792</f>
        <v>0.98909330985437083</v>
      </c>
      <c r="O2789" s="41">
        <f t="shared" ref="O2789" si="9126">(D2789*J2789+E2789*I2789+F2789*J2792+G2789*I2792)</f>
        <v>0</v>
      </c>
      <c r="P2789" s="39">
        <f t="shared" ref="P2789" si="9127">D2789*K2789+F2789*K2792-E2789*L2789-G2789*L2792</f>
        <v>0</v>
      </c>
      <c r="Q2789" s="40">
        <f t="shared" ref="Q2789" si="9128">(D2789*L2789+E2789*K2789+F2789*L2792+G2789*K2792)</f>
        <v>-8.0097744360902542E-2</v>
      </c>
      <c r="S2789" s="37">
        <v>1</v>
      </c>
      <c r="T2789" s="38">
        <v>0</v>
      </c>
      <c r="U2789" s="39">
        <v>0</v>
      </c>
      <c r="V2789" s="40">
        <f t="shared" ref="V2789" si="9129">-1/($T$8*$B2789)</f>
        <v>-0.1568646616541359</v>
      </c>
      <c r="X2789" s="37">
        <f t="shared" ref="X2789" si="9130">N2789*S2789+P2789*S2792-O2789*T2789-Q2789*T2792</f>
        <v>0.98909330985437083</v>
      </c>
      <c r="Y2789" s="41">
        <f t="shared" ref="Y2789" si="9131">(N2789*T2789+O2789*S2789+P2789*T2792+Q2789*S2792)</f>
        <v>0</v>
      </c>
      <c r="Z2789" s="39">
        <f t="shared" ref="Z2789" si="9132">N2789*U2789+P2789*U2792-O2789*V2789-Q2789*V2792</f>
        <v>0</v>
      </c>
      <c r="AA2789" s="40">
        <f t="shared" ref="AA2789" si="9133">(N2789*V2789+O2789*U2789+P2789*V2792+Q2789*U2792)</f>
        <v>-0.23525153175557784</v>
      </c>
      <c r="AB2789" s="8"/>
      <c r="AC2789" s="37">
        <v>1</v>
      </c>
      <c r="AD2789" s="38">
        <v>0</v>
      </c>
      <c r="AE2789" s="39">
        <v>0</v>
      </c>
      <c r="AF2789" s="40">
        <v>0</v>
      </c>
      <c r="AH2789" s="37">
        <f>X2789*AC2789+Z2789*AC2792-Y2789*AD2789-AA2789*AD2792</f>
        <v>0.96527482926766406</v>
      </c>
      <c r="AI2789" s="41">
        <f>(X2789*AD2789+Y2789*AC2789+Z2789*AD2792+AA2789*AC2792)</f>
        <v>0</v>
      </c>
      <c r="AJ2789" s="39">
        <f>X2789*AE2789+Z2789*AE2792-Y2789*AF2789-AA2789*AF2792</f>
        <v>0</v>
      </c>
      <c r="AK2789" s="40">
        <f>(X2789*AF2789+Y2789*AE2789+Z2789*AF2792+AA2789*AE2792)</f>
        <v>-0.23525153175557784</v>
      </c>
      <c r="AL2789" s="8"/>
      <c r="AM2789" s="43">
        <f t="shared" ref="AM2789" si="9134">20*LOG((2*$AH$8)/(($AH$8*AH2789+AJ2789+$AH$8*AH2792+AJ2792)^2+($AH$8*AI2789+AK2789+$AH$8*AI2792+AK2792)^2)^0.5)</f>
        <v>-1.9394324014612626E-4</v>
      </c>
      <c r="AO2789" s="148">
        <f t="shared" ref="AO2789" si="9135">((AH2789^2+AI2789^2)/(AH2792^2+AI2792^2))^0.5</f>
        <v>4.1031610650951693</v>
      </c>
      <c r="AP2789" s="4"/>
      <c r="AQ2789" s="44"/>
      <c r="AR2789" s="44"/>
      <c r="AS2789" s="44"/>
      <c r="AT2789" s="44"/>
    </row>
    <row r="2790" spans="2:46" ht="18.649999999999999" customHeight="1" thickBot="1">
      <c r="D2790" s="45"/>
      <c r="G2790" s="46"/>
      <c r="I2790" s="45"/>
      <c r="L2790" s="46"/>
      <c r="N2790" s="45"/>
      <c r="Q2790" s="46"/>
      <c r="S2790" s="45"/>
      <c r="V2790" s="46"/>
      <c r="X2790" s="45"/>
      <c r="AA2790" s="46"/>
      <c r="AC2790" s="45"/>
      <c r="AF2790" s="46"/>
      <c r="AH2790" s="45"/>
      <c r="AK2790" s="46"/>
      <c r="AO2790" s="149"/>
      <c r="AP2790" s="149"/>
      <c r="AQ2790" s="44"/>
      <c r="AR2790" s="44"/>
      <c r="AS2790" s="44"/>
      <c r="AT2790" s="44"/>
    </row>
    <row r="2791" spans="2:46" ht="18.649999999999999" customHeight="1" thickBot="1">
      <c r="D2791" s="227" t="s">
        <v>70</v>
      </c>
      <c r="E2791" s="228"/>
      <c r="F2791" s="229" t="s">
        <v>71</v>
      </c>
      <c r="G2791" s="230"/>
      <c r="H2791" s="203"/>
      <c r="I2791" s="231" t="s">
        <v>15</v>
      </c>
      <c r="J2791" s="232"/>
      <c r="K2791" s="233" t="s">
        <v>16</v>
      </c>
      <c r="L2791" s="234"/>
      <c r="M2791" s="30"/>
      <c r="N2791" s="231" t="s">
        <v>72</v>
      </c>
      <c r="O2791" s="232"/>
      <c r="P2791" s="233" t="s">
        <v>73</v>
      </c>
      <c r="Q2791" s="234"/>
      <c r="R2791" s="30"/>
      <c r="S2791" s="227" t="s">
        <v>74</v>
      </c>
      <c r="T2791" s="228"/>
      <c r="U2791" s="229" t="s">
        <v>75</v>
      </c>
      <c r="V2791" s="230"/>
      <c r="W2791" s="8"/>
      <c r="X2791" s="231" t="s">
        <v>76</v>
      </c>
      <c r="Y2791" s="232"/>
      <c r="Z2791" s="233" t="s">
        <v>77</v>
      </c>
      <c r="AA2791" s="234"/>
      <c r="AB2791" s="8"/>
      <c r="AC2791" s="231" t="s">
        <v>78</v>
      </c>
      <c r="AD2791" s="232"/>
      <c r="AE2791" s="233" t="s">
        <v>17</v>
      </c>
      <c r="AF2791" s="234"/>
      <c r="AG2791" s="8"/>
      <c r="AH2791" s="231" t="s">
        <v>79</v>
      </c>
      <c r="AI2791" s="232"/>
      <c r="AJ2791" s="233" t="s">
        <v>80</v>
      </c>
      <c r="AK2791" s="234"/>
      <c r="AL2791" s="8"/>
      <c r="AM2791" s="52" t="s">
        <v>84</v>
      </c>
      <c r="AO2791" s="150" t="s">
        <v>85</v>
      </c>
      <c r="AP2791" s="149"/>
      <c r="AQ2791" s="44"/>
      <c r="AR2791" s="44"/>
      <c r="AS2791" s="44"/>
      <c r="AT2791" s="44"/>
    </row>
    <row r="2792" spans="2:46" ht="18.649999999999999" customHeight="1" thickTop="1" thickBot="1">
      <c r="D2792" s="37">
        <v>0</v>
      </c>
      <c r="E2792" s="41">
        <v>0</v>
      </c>
      <c r="F2792" s="39">
        <v>1</v>
      </c>
      <c r="G2792" s="40">
        <v>0</v>
      </c>
      <c r="I2792" s="37">
        <v>0</v>
      </c>
      <c r="J2792" s="41">
        <f t="shared" ref="J2792" si="9136">IF(0=(1-$J$8*$K$8*$B2789^2),10^14,$B2789*$K$8/(1-$J$8*$K$8*$B2789^2))</f>
        <v>-0.13616725705141064</v>
      </c>
      <c r="K2792" s="39">
        <v>1</v>
      </c>
      <c r="L2792" s="40">
        <v>0</v>
      </c>
      <c r="N2792" s="37">
        <f t="shared" ref="N2792" si="9137">D2792*I2789+F2792*I2792-E2792*J2789-G2792*J2792</f>
        <v>0</v>
      </c>
      <c r="O2792" s="41">
        <f t="shared" ref="O2792" si="9138">(D2792*J2789+E2792*I2789+F2792*J2792+G2792*I2792)</f>
        <v>-0.13616725705141064</v>
      </c>
      <c r="P2792" s="39">
        <f t="shared" ref="P2792" si="9139">D2792*K2789+F2792*K2792-E2792*L2789-G2792*L2792</f>
        <v>1</v>
      </c>
      <c r="Q2792" s="40">
        <f t="shared" ref="Q2792" si="9140">(D2792*L2789+E2792*K2789+F2792*L2792+G2792*K2792)</f>
        <v>0</v>
      </c>
      <c r="S2792" s="37">
        <v>0</v>
      </c>
      <c r="T2792" s="41">
        <v>0</v>
      </c>
      <c r="U2792" s="39">
        <v>1</v>
      </c>
      <c r="V2792" s="40">
        <v>0</v>
      </c>
      <c r="X2792" s="37">
        <f t="shared" ref="X2792" si="9141">N2792*S2789+P2792*S2792-O2792*T2789-Q2792*T2792</f>
        <v>0</v>
      </c>
      <c r="Y2792" s="41">
        <f t="shared" ref="Y2792" si="9142">(N2792*T2789+O2792*S2789+P2792*T2792+Q2792*S2792)</f>
        <v>-0.13616725705141064</v>
      </c>
      <c r="Z2792" s="39">
        <f t="shared" ref="Z2792" si="9143">N2792*U2789+P2792*U2792-O2792*V2789-Q2792*V2792</f>
        <v>0.97864016929425868</v>
      </c>
      <c r="AA2792" s="40">
        <f t="shared" ref="AA2792" si="9144">(N2792*V2789+O2792*U2789+P2792*V2792+Q2792*U2792)</f>
        <v>0</v>
      </c>
      <c r="AB2792" s="8"/>
      <c r="AC2792" s="37">
        <v>0</v>
      </c>
      <c r="AD2792" s="40">
        <f>-1/($AD$8*$B2789)</f>
        <v>-0.10124686716792017</v>
      </c>
      <c r="AE2792" s="39">
        <v>1</v>
      </c>
      <c r="AF2792" s="40">
        <v>0</v>
      </c>
      <c r="AH2792" s="37">
        <f>X2792*AC2789+Z2792*AC2792-Y2792*AD2789-AA2792*AD2792</f>
        <v>0</v>
      </c>
      <c r="AI2792" s="41">
        <f>(X2792*AD2789+Y2792*AC2789+Z2792*AD2792+AA2792*AC2792)</f>
        <v>-0.23525150827713737</v>
      </c>
      <c r="AJ2792" s="39">
        <f>X2792*AE2789+Z2792*AE2792-Y2792*AF2789-AA2792*AF2792</f>
        <v>0.97864016929425868</v>
      </c>
      <c r="AK2792" s="40">
        <f>(X2792*AF2789+Y2792*AE2789+Z2792*AF2792+AA2792*AE2792)</f>
        <v>0</v>
      </c>
      <c r="AL2792" s="8"/>
      <c r="AM2792" s="54">
        <f t="shared" ref="AM2792" si="9145">(180/PI())*ATAN(-1*(($AH2780*AI2789+AK2789+$AH$8*AI2792+AK2792)/($AH$8*AH2789+AJ2789+$AH$8*AH2792+AJ2792)))</f>
        <v>13.606139825091129</v>
      </c>
      <c r="AO2792" s="151">
        <f t="shared" ref="AO2792" si="9146">20*LOG(((($AH$8*AH2789+AJ2789-$AH$8*AH2792-AJ2792)^2+($AH$8*AI2789+AK2789-$AH$8*AI2792-AK2792)^2)/(($AH$8*AH2789+AJ2789+$AH$8*AH2792+AJ2792)^2+($AH$8*AI2789+AK2789+$AH$8*AI2792+AK2792)^2))^0.5)</f>
        <v>-43.501193614789521</v>
      </c>
      <c r="AP2792" s="149"/>
      <c r="AQ2792" s="44"/>
      <c r="AR2792" s="44"/>
      <c r="AS2792" s="44"/>
      <c r="AT2792" s="44"/>
    </row>
    <row r="2793" spans="2:46" ht="18.649999999999999" customHeight="1">
      <c r="AO2793" s="48"/>
    </row>
    <row r="2794" spans="2:46" ht="18.649999999999999" customHeight="1" thickBot="1">
      <c r="E2794" s="29" t="s">
        <v>9</v>
      </c>
      <c r="J2794" s="29" t="s">
        <v>10</v>
      </c>
      <c r="O2794" s="29" t="s">
        <v>11</v>
      </c>
      <c r="T2794" s="29" t="s">
        <v>12</v>
      </c>
      <c r="Y2794" s="29" t="s">
        <v>13</v>
      </c>
      <c r="AD2794" s="29" t="s">
        <v>12</v>
      </c>
      <c r="AI2794" s="29" t="s">
        <v>81</v>
      </c>
    </row>
    <row r="2795" spans="2:46" ht="18.649999999999999" customHeight="1" thickBot="1">
      <c r="B2795" s="28"/>
      <c r="D2795" s="227" t="s">
        <v>70</v>
      </c>
      <c r="E2795" s="228"/>
      <c r="F2795" s="229" t="s">
        <v>71</v>
      </c>
      <c r="G2795" s="230"/>
      <c r="H2795" s="203"/>
      <c r="I2795" s="231" t="s">
        <v>15</v>
      </c>
      <c r="J2795" s="232"/>
      <c r="K2795" s="233" t="s">
        <v>16</v>
      </c>
      <c r="L2795" s="234"/>
      <c r="M2795" s="30"/>
      <c r="N2795" s="231" t="s">
        <v>72</v>
      </c>
      <c r="O2795" s="232"/>
      <c r="P2795" s="233" t="s">
        <v>73</v>
      </c>
      <c r="Q2795" s="234"/>
      <c r="R2795" s="30"/>
      <c r="S2795" s="227" t="s">
        <v>74</v>
      </c>
      <c r="T2795" s="228"/>
      <c r="U2795" s="229" t="s">
        <v>75</v>
      </c>
      <c r="V2795" s="230"/>
      <c r="W2795" s="8"/>
      <c r="X2795" s="231" t="s">
        <v>76</v>
      </c>
      <c r="Y2795" s="232"/>
      <c r="Z2795" s="233" t="s">
        <v>77</v>
      </c>
      <c r="AA2795" s="234"/>
      <c r="AB2795" s="8"/>
      <c r="AC2795" s="231" t="s">
        <v>78</v>
      </c>
      <c r="AD2795" s="232"/>
      <c r="AE2795" s="233" t="s">
        <v>17</v>
      </c>
      <c r="AF2795" s="234"/>
      <c r="AG2795" s="8"/>
      <c r="AH2795" s="231" t="s">
        <v>79</v>
      </c>
      <c r="AI2795" s="232"/>
      <c r="AJ2795" s="233" t="s">
        <v>80</v>
      </c>
      <c r="AK2795" s="234"/>
      <c r="AL2795" s="8"/>
      <c r="AM2795" s="35" t="s">
        <v>82</v>
      </c>
      <c r="AO2795" s="147" t="s">
        <v>83</v>
      </c>
      <c r="AP2795" s="4"/>
      <c r="AQ2795" s="44"/>
      <c r="AR2795" s="44"/>
      <c r="AS2795" s="44"/>
      <c r="AT2795" s="44"/>
    </row>
    <row r="2796" spans="2:46" ht="18.649999999999999" customHeight="1" thickTop="1" thickBot="1">
      <c r="B2796" s="55">
        <v>7.9999999999999698</v>
      </c>
      <c r="D2796" s="37">
        <v>1</v>
      </c>
      <c r="E2796" s="38">
        <v>0</v>
      </c>
      <c r="F2796" s="39">
        <v>0</v>
      </c>
      <c r="G2796" s="40">
        <f t="shared" ref="G2796" si="9147">-1/($E$8*$B2796)</f>
        <v>-7.9897500000000302E-2</v>
      </c>
      <c r="I2796" s="37">
        <v>1</v>
      </c>
      <c r="J2796" s="41">
        <v>0</v>
      </c>
      <c r="K2796" s="39">
        <v>0</v>
      </c>
      <c r="L2796" s="40">
        <v>0</v>
      </c>
      <c r="N2796" s="37">
        <f t="shared" ref="N2796" si="9148">D2796*I2796+F2796*I2799-E2796*J2796-G2796*J2799</f>
        <v>0.98914795551330037</v>
      </c>
      <c r="O2796" s="41">
        <f t="shared" ref="O2796" si="9149">(D2796*J2796+E2796*I2796+F2796*J2799+G2796*I2799)</f>
        <v>0</v>
      </c>
      <c r="P2796" s="39">
        <f t="shared" ref="P2796" si="9150">D2796*K2796+F2796*K2799-E2796*L2796-G2796*L2799</f>
        <v>0</v>
      </c>
      <c r="Q2796" s="40">
        <f t="shared" ref="Q2796" si="9151">(D2796*L2796+E2796*K2796+F2796*L2799+G2796*K2799)</f>
        <v>-7.9897500000000302E-2</v>
      </c>
      <c r="S2796" s="37">
        <v>1</v>
      </c>
      <c r="T2796" s="38">
        <v>0</v>
      </c>
      <c r="U2796" s="39">
        <v>0</v>
      </c>
      <c r="V2796" s="40">
        <f t="shared" ref="V2796" si="9152">-1/($T$8*$B2796)</f>
        <v>-0.15647250000000057</v>
      </c>
      <c r="X2796" s="37">
        <f t="shared" ref="X2796" si="9153">N2796*S2796+P2796*S2799-O2796*T2796-Q2796*T2799</f>
        <v>0.98914795551330037</v>
      </c>
      <c r="Y2796" s="41">
        <f t="shared" ref="Y2796" si="9154">(N2796*T2796+O2796*S2796+P2796*T2799+Q2796*S2799)</f>
        <v>0</v>
      </c>
      <c r="Z2796" s="39">
        <f t="shared" ref="Z2796" si="9155">N2796*U2796+P2796*U2799-O2796*V2796-Q2796*V2799</f>
        <v>0</v>
      </c>
      <c r="AA2796" s="40">
        <f t="shared" ref="AA2796" si="9156">(N2796*V2796+O2796*U2796+P2796*V2799+Q2796*U2799)</f>
        <v>-0.23467195346905578</v>
      </c>
      <c r="AB2796" s="8"/>
      <c r="AC2796" s="37">
        <v>1</v>
      </c>
      <c r="AD2796" s="38">
        <v>0</v>
      </c>
      <c r="AE2796" s="39">
        <v>0</v>
      </c>
      <c r="AF2796" s="40">
        <v>0</v>
      </c>
      <c r="AH2796" s="37">
        <f>X2796*AC2796+Z2796*AC2799-Y2796*AD2796-AA2796*AD2799</f>
        <v>0.96544755491263479</v>
      </c>
      <c r="AI2796" s="41">
        <f>(X2796*AD2796+Y2796*AC2796+Z2796*AD2799+AA2796*AC2799)</f>
        <v>0</v>
      </c>
      <c r="AJ2796" s="39">
        <f>X2796*AE2796+Z2796*AE2799-Y2796*AF2796-AA2796*AF2799</f>
        <v>0</v>
      </c>
      <c r="AK2796" s="40">
        <f>(X2796*AF2796+Y2796*AE2796+Z2796*AF2799+AA2796*AE2799)</f>
        <v>-0.23467195346905578</v>
      </c>
      <c r="AL2796" s="8"/>
      <c r="AM2796" s="43">
        <f t="shared" ref="AM2796" si="9157">20*LOG((2*$AH$8)/(($AH$8*AH2796+AJ2796+$AH$8*AH2799+AJ2799)^2+($AH$8*AI2796+AK2796+$AH$8*AI2799+AK2799)^2)^0.5)</f>
        <v>-1.920410404733721E-4</v>
      </c>
      <c r="AO2796" s="148">
        <f t="shared" ref="AO2796" si="9158">((AH2796^2+AI2796^2)/(AH2799^2+AI2799^2))^0.5</f>
        <v>4.1140308268953492</v>
      </c>
      <c r="AP2796" s="4"/>
      <c r="AQ2796" s="44"/>
      <c r="AR2796" s="44"/>
      <c r="AS2796" s="44"/>
      <c r="AT2796" s="44"/>
    </row>
    <row r="2797" spans="2:46" ht="18.649999999999999" customHeight="1" thickBot="1">
      <c r="D2797" s="45"/>
      <c r="G2797" s="46"/>
      <c r="I2797" s="45"/>
      <c r="L2797" s="46"/>
      <c r="N2797" s="45"/>
      <c r="Q2797" s="46"/>
      <c r="S2797" s="45"/>
      <c r="V2797" s="46"/>
      <c r="X2797" s="45"/>
      <c r="AA2797" s="46"/>
      <c r="AC2797" s="45"/>
      <c r="AF2797" s="46"/>
      <c r="AH2797" s="45"/>
      <c r="AK2797" s="46"/>
      <c r="AO2797" s="149"/>
      <c r="AP2797" s="149"/>
      <c r="AQ2797" s="44"/>
      <c r="AR2797" s="44"/>
      <c r="AS2797" s="44"/>
      <c r="AT2797" s="44"/>
    </row>
    <row r="2798" spans="2:46" ht="18.649999999999999" customHeight="1" thickBot="1">
      <c r="D2798" s="227" t="s">
        <v>70</v>
      </c>
      <c r="E2798" s="228"/>
      <c r="F2798" s="229" t="s">
        <v>71</v>
      </c>
      <c r="G2798" s="230"/>
      <c r="H2798" s="203"/>
      <c r="I2798" s="231" t="s">
        <v>15</v>
      </c>
      <c r="J2798" s="232"/>
      <c r="K2798" s="233" t="s">
        <v>16</v>
      </c>
      <c r="L2798" s="234"/>
      <c r="M2798" s="30"/>
      <c r="N2798" s="231" t="s">
        <v>72</v>
      </c>
      <c r="O2798" s="232"/>
      <c r="P2798" s="233" t="s">
        <v>73</v>
      </c>
      <c r="Q2798" s="234"/>
      <c r="R2798" s="30"/>
      <c r="S2798" s="227" t="s">
        <v>74</v>
      </c>
      <c r="T2798" s="228"/>
      <c r="U2798" s="229" t="s">
        <v>75</v>
      </c>
      <c r="V2798" s="230"/>
      <c r="W2798" s="8"/>
      <c r="X2798" s="231" t="s">
        <v>76</v>
      </c>
      <c r="Y2798" s="232"/>
      <c r="Z2798" s="233" t="s">
        <v>77</v>
      </c>
      <c r="AA2798" s="234"/>
      <c r="AB2798" s="8"/>
      <c r="AC2798" s="231" t="s">
        <v>78</v>
      </c>
      <c r="AD2798" s="232"/>
      <c r="AE2798" s="233" t="s">
        <v>17</v>
      </c>
      <c r="AF2798" s="234"/>
      <c r="AG2798" s="8"/>
      <c r="AH2798" s="231" t="s">
        <v>79</v>
      </c>
      <c r="AI2798" s="232"/>
      <c r="AJ2798" s="233" t="s">
        <v>80</v>
      </c>
      <c r="AK2798" s="234"/>
      <c r="AL2798" s="8"/>
      <c r="AM2798" s="52" t="s">
        <v>84</v>
      </c>
      <c r="AO2798" s="150" t="s">
        <v>85</v>
      </c>
      <c r="AP2798" s="149"/>
      <c r="AQ2798" s="44"/>
      <c r="AR2798" s="44"/>
      <c r="AS2798" s="44"/>
      <c r="AT2798" s="44"/>
    </row>
    <row r="2799" spans="2:46" ht="18.649999999999999" customHeight="1" thickTop="1" thickBot="1">
      <c r="D2799" s="37">
        <v>0</v>
      </c>
      <c r="E2799" s="41">
        <v>0</v>
      </c>
      <c r="F2799" s="39">
        <v>1</v>
      </c>
      <c r="G2799" s="40">
        <v>0</v>
      </c>
      <c r="I2799" s="37">
        <v>0</v>
      </c>
      <c r="J2799" s="41">
        <f t="shared" ref="J2799" si="9159">IF(0=(1-$J$8*$K$8*$B2796^2),10^14,$B2796*$K$8/(1-$J$8*$K$8*$B2796^2))</f>
        <v>-0.13582458132857234</v>
      </c>
      <c r="K2799" s="39">
        <v>1</v>
      </c>
      <c r="L2799" s="40">
        <v>0</v>
      </c>
      <c r="N2799" s="37">
        <f t="shared" ref="N2799" si="9160">D2799*I2796+F2799*I2799-E2799*J2796-G2799*J2799</f>
        <v>0</v>
      </c>
      <c r="O2799" s="41">
        <f t="shared" ref="O2799" si="9161">(D2799*J2796+E2799*I2796+F2799*J2799+G2799*I2799)</f>
        <v>-0.13582458132857234</v>
      </c>
      <c r="P2799" s="39">
        <f t="shared" ref="P2799" si="9162">D2799*K2796+F2799*K2799-E2799*L2796-G2799*L2799</f>
        <v>1</v>
      </c>
      <c r="Q2799" s="40">
        <f t="shared" ref="Q2799" si="9163">(D2799*L2796+E2799*K2796+F2799*L2799+G2799*K2799)</f>
        <v>0</v>
      </c>
      <c r="S2799" s="37">
        <v>0</v>
      </c>
      <c r="T2799" s="41">
        <v>0</v>
      </c>
      <c r="U2799" s="39">
        <v>1</v>
      </c>
      <c r="V2799" s="40">
        <v>0</v>
      </c>
      <c r="X2799" s="37">
        <f t="shared" ref="X2799" si="9164">N2799*S2796+P2799*S2799-O2799*T2796-Q2799*T2799</f>
        <v>0</v>
      </c>
      <c r="Y2799" s="41">
        <f t="shared" ref="Y2799" si="9165">(N2799*T2796+O2799*S2796+P2799*T2799+Q2799*S2799)</f>
        <v>-0.13582458132857234</v>
      </c>
      <c r="Z2799" s="39">
        <f t="shared" ref="Z2799" si="9166">N2799*U2796+P2799*U2799-O2799*V2796-Q2799*V2799</f>
        <v>0.97874718819806494</v>
      </c>
      <c r="AA2799" s="40">
        <f t="shared" ref="AA2799" si="9167">(N2799*V2796+O2799*U2796+P2799*V2799+Q2799*U2799)</f>
        <v>0</v>
      </c>
      <c r="AB2799" s="8"/>
      <c r="AC2799" s="37">
        <v>0</v>
      </c>
      <c r="AD2799" s="40">
        <f>-1/($AD$8*$B2796)</f>
        <v>-0.10099375000000037</v>
      </c>
      <c r="AE2799" s="39">
        <v>1</v>
      </c>
      <c r="AF2799" s="40">
        <v>0</v>
      </c>
      <c r="AH2799" s="37">
        <f>X2799*AC2796+Z2799*AC2799-Y2799*AD2796-AA2799*AD2799</f>
        <v>0</v>
      </c>
      <c r="AI2799" s="41">
        <f>(X2799*AD2796+Y2799*AC2796+Z2799*AD2799+AA2799*AC2799)</f>
        <v>-0.234671930166651</v>
      </c>
      <c r="AJ2799" s="39">
        <f>X2799*AE2796+Z2799*AE2799-Y2799*AF2796-AA2799*AF2799</f>
        <v>0.97874718819806494</v>
      </c>
      <c r="AK2799" s="40">
        <f>(X2799*AF2796+Y2799*AE2796+Z2799*AF2799+AA2799*AE2799)</f>
        <v>0</v>
      </c>
      <c r="AL2799" s="8"/>
      <c r="AM2799" s="54">
        <f t="shared" ref="AM2799" si="9168">(180/PI())*ATAN(-1*(($AH2787*AI2796+AK2796+$AH$8*AI2799+AK2799)/($AH$8*AH2796+AJ2796+$AH$8*AH2799+AJ2799)))</f>
        <v>13.571979847453649</v>
      </c>
      <c r="AO2799" s="151">
        <f t="shared" ref="AO2799" si="9169">20*LOG(((($AH$8*AH2796+AJ2796-$AH$8*AH2799-AJ2799)^2+($AH$8*AI2796+AK2796-$AH$8*AI2799-AK2799)^2)/(($AH$8*AH2796+AJ2796+$AH$8*AH2799+AJ2799)^2+($AH$8*AI2796+AK2796+$AH$8*AI2799+AK2799)^2))^0.5)</f>
        <v>-43.543998630167735</v>
      </c>
      <c r="AP2799" s="149"/>
      <c r="AQ2799" s="44"/>
      <c r="AR2799" s="44"/>
      <c r="AS2799" s="44"/>
      <c r="AT2799" s="44"/>
    </row>
    <row r="2800" spans="2:46" ht="18.649999999999999" customHeight="1">
      <c r="AO2800" s="48"/>
    </row>
    <row r="2801" spans="2:46" ht="18.649999999999999" customHeight="1" thickBot="1">
      <c r="E2801" s="29" t="s">
        <v>9</v>
      </c>
      <c r="J2801" s="29" t="s">
        <v>10</v>
      </c>
      <c r="O2801" s="29" t="s">
        <v>11</v>
      </c>
      <c r="T2801" s="29" t="s">
        <v>12</v>
      </c>
      <c r="Y2801" s="29" t="s">
        <v>13</v>
      </c>
      <c r="AD2801" s="29" t="s">
        <v>12</v>
      </c>
      <c r="AI2801" s="29" t="s">
        <v>81</v>
      </c>
    </row>
    <row r="2802" spans="2:46" ht="18.649999999999999" customHeight="1" thickBot="1">
      <c r="B2802" s="28"/>
      <c r="D2802" s="227" t="s">
        <v>70</v>
      </c>
      <c r="E2802" s="228"/>
      <c r="F2802" s="229" t="s">
        <v>71</v>
      </c>
      <c r="G2802" s="230"/>
      <c r="H2802" s="203"/>
      <c r="I2802" s="231" t="s">
        <v>15</v>
      </c>
      <c r="J2802" s="232"/>
      <c r="K2802" s="233" t="s">
        <v>16</v>
      </c>
      <c r="L2802" s="234"/>
      <c r="M2802" s="30"/>
      <c r="N2802" s="231" t="s">
        <v>72</v>
      </c>
      <c r="O2802" s="232"/>
      <c r="P2802" s="233" t="s">
        <v>73</v>
      </c>
      <c r="Q2802" s="234"/>
      <c r="R2802" s="30"/>
      <c r="S2802" s="227" t="s">
        <v>74</v>
      </c>
      <c r="T2802" s="228"/>
      <c r="U2802" s="229" t="s">
        <v>75</v>
      </c>
      <c r="V2802" s="230"/>
      <c r="W2802" s="8"/>
      <c r="X2802" s="231" t="s">
        <v>76</v>
      </c>
      <c r="Y2802" s="232"/>
      <c r="Z2802" s="233" t="s">
        <v>77</v>
      </c>
      <c r="AA2802" s="234"/>
      <c r="AB2802" s="8"/>
      <c r="AC2802" s="231" t="s">
        <v>78</v>
      </c>
      <c r="AD2802" s="232"/>
      <c r="AE2802" s="233" t="s">
        <v>17</v>
      </c>
      <c r="AF2802" s="234"/>
      <c r="AG2802" s="8"/>
      <c r="AH2802" s="231" t="s">
        <v>79</v>
      </c>
      <c r="AI2802" s="232"/>
      <c r="AJ2802" s="233" t="s">
        <v>80</v>
      </c>
      <c r="AK2802" s="234"/>
      <c r="AL2802" s="8"/>
      <c r="AM2802" s="35" t="s">
        <v>82</v>
      </c>
      <c r="AO2802" s="147" t="s">
        <v>83</v>
      </c>
      <c r="AP2802" s="4"/>
      <c r="AQ2802" s="44"/>
      <c r="AR2802" s="44"/>
      <c r="AS2802" s="44"/>
      <c r="AT2802" s="44"/>
    </row>
    <row r="2803" spans="2:46" ht="18.649999999999999" customHeight="1" thickTop="1" thickBot="1">
      <c r="B2803" s="55">
        <v>8.0199999999999694</v>
      </c>
      <c r="D2803" s="37">
        <v>1</v>
      </c>
      <c r="E2803" s="38">
        <v>0</v>
      </c>
      <c r="F2803" s="39">
        <v>0</v>
      </c>
      <c r="G2803" s="40">
        <f t="shared" ref="G2803" si="9170">-1/($E$8*$B2803)</f>
        <v>-7.9698254364090074E-2</v>
      </c>
      <c r="I2803" s="37">
        <v>1</v>
      </c>
      <c r="J2803" s="41">
        <v>0</v>
      </c>
      <c r="K2803" s="39">
        <v>0</v>
      </c>
      <c r="L2803" s="40">
        <v>0</v>
      </c>
      <c r="N2803" s="37">
        <f t="shared" ref="N2803" si="9171">D2803*I2803+F2803*I2806-E2803*J2803-G2803*J2806</f>
        <v>0.98920219106560836</v>
      </c>
      <c r="O2803" s="41">
        <f t="shared" ref="O2803" si="9172">(D2803*J2803+E2803*I2803+F2803*J2806+G2803*I2806)</f>
        <v>0</v>
      </c>
      <c r="P2803" s="39">
        <f t="shared" ref="P2803" si="9173">D2803*K2803+F2803*K2806-E2803*L2803-G2803*L2806</f>
        <v>0</v>
      </c>
      <c r="Q2803" s="40">
        <f t="shared" ref="Q2803" si="9174">(D2803*L2803+E2803*K2803+F2803*L2806+G2803*K2806)</f>
        <v>-7.9698254364090074E-2</v>
      </c>
      <c r="S2803" s="37">
        <v>1</v>
      </c>
      <c r="T2803" s="38">
        <v>0</v>
      </c>
      <c r="U2803" s="39">
        <v>0</v>
      </c>
      <c r="V2803" s="40">
        <f t="shared" ref="V2803" si="9175">-1/($T$8*$B2803)</f>
        <v>-0.15608229426433973</v>
      </c>
      <c r="X2803" s="37">
        <f t="shared" ref="X2803" si="9176">N2803*S2803+P2803*S2806-O2803*T2803-Q2803*T2806</f>
        <v>0.98920219106560836</v>
      </c>
      <c r="Y2803" s="41">
        <f t="shared" ref="Y2803" si="9177">(N2803*T2803+O2803*S2803+P2803*T2806+Q2803*S2806)</f>
        <v>0</v>
      </c>
      <c r="Z2803" s="39">
        <f t="shared" ref="Z2803" si="9178">N2803*U2803+P2803*U2806-O2803*V2803-Q2803*V2806</f>
        <v>0</v>
      </c>
      <c r="AA2803" s="40">
        <f t="shared" ref="AA2803" si="9179">(N2803*V2803+O2803*U2803+P2803*V2806+Q2803*U2806)</f>
        <v>-0.23409520183692195</v>
      </c>
      <c r="AB2803" s="8"/>
      <c r="AC2803" s="37">
        <v>1</v>
      </c>
      <c r="AD2803" s="38">
        <v>0</v>
      </c>
      <c r="AE2803" s="39">
        <v>0</v>
      </c>
      <c r="AF2803" s="40">
        <v>0</v>
      </c>
      <c r="AH2803" s="37">
        <f>X2803*AC2803+Z2803*AC2806-Y2803*AD2803-AA2803*AD2806</f>
        <v>0.9656189967608525</v>
      </c>
      <c r="AI2803" s="41">
        <f>(X2803*AD2803+Y2803*AC2803+Z2803*AD2806+AA2803*AC2806)</f>
        <v>0</v>
      </c>
      <c r="AJ2803" s="39">
        <f>X2803*AE2803+Z2803*AE2806-Y2803*AF2803-AA2803*AF2806</f>
        <v>0</v>
      </c>
      <c r="AK2803" s="40">
        <f>(X2803*AF2803+Y2803*AE2803+Z2803*AF2806+AA2803*AE2806)</f>
        <v>-0.23409520183692195</v>
      </c>
      <c r="AL2803" s="8"/>
      <c r="AM2803" s="43">
        <f t="shared" ref="AM2803" si="9180">20*LOG((2*$AH$8)/(($AH$8*AH2803+AJ2803+$AH$8*AH2806+AJ2806)^2+($AH$8*AI2803+AK2803+$AH$8*AI2806+AK2806)^2)^0.5)</f>
        <v>-1.9016202640200931E-4</v>
      </c>
      <c r="AO2803" s="148">
        <f t="shared" ref="AO2803" si="9181">((AH2803^2+AI2803^2)/(AH2806^2+AI2806^2))^0.5</f>
        <v>4.1248991204643177</v>
      </c>
      <c r="AP2803" s="4"/>
      <c r="AQ2803" s="44"/>
      <c r="AR2803" s="44"/>
      <c r="AS2803" s="44"/>
      <c r="AT2803" s="44"/>
    </row>
    <row r="2804" spans="2:46" ht="18.649999999999999" customHeight="1" thickBot="1">
      <c r="D2804" s="45"/>
      <c r="G2804" s="46"/>
      <c r="I2804" s="45"/>
      <c r="L2804" s="46"/>
      <c r="N2804" s="45"/>
      <c r="Q2804" s="46"/>
      <c r="S2804" s="45"/>
      <c r="V2804" s="46"/>
      <c r="X2804" s="45"/>
      <c r="AA2804" s="46"/>
      <c r="AC2804" s="45"/>
      <c r="AF2804" s="46"/>
      <c r="AH2804" s="45"/>
      <c r="AK2804" s="46"/>
      <c r="AO2804" s="149"/>
      <c r="AP2804" s="149"/>
      <c r="AQ2804" s="44"/>
      <c r="AR2804" s="44"/>
      <c r="AS2804" s="44"/>
      <c r="AT2804" s="44"/>
    </row>
    <row r="2805" spans="2:46" ht="18.649999999999999" customHeight="1" thickBot="1">
      <c r="D2805" s="227" t="s">
        <v>70</v>
      </c>
      <c r="E2805" s="228"/>
      <c r="F2805" s="229" t="s">
        <v>71</v>
      </c>
      <c r="G2805" s="230"/>
      <c r="H2805" s="203"/>
      <c r="I2805" s="231" t="s">
        <v>15</v>
      </c>
      <c r="J2805" s="232"/>
      <c r="K2805" s="233" t="s">
        <v>16</v>
      </c>
      <c r="L2805" s="234"/>
      <c r="M2805" s="30"/>
      <c r="N2805" s="231" t="s">
        <v>72</v>
      </c>
      <c r="O2805" s="232"/>
      <c r="P2805" s="233" t="s">
        <v>73</v>
      </c>
      <c r="Q2805" s="234"/>
      <c r="R2805" s="30"/>
      <c r="S2805" s="227" t="s">
        <v>74</v>
      </c>
      <c r="T2805" s="228"/>
      <c r="U2805" s="229" t="s">
        <v>75</v>
      </c>
      <c r="V2805" s="230"/>
      <c r="W2805" s="8"/>
      <c r="X2805" s="231" t="s">
        <v>76</v>
      </c>
      <c r="Y2805" s="232"/>
      <c r="Z2805" s="233" t="s">
        <v>77</v>
      </c>
      <c r="AA2805" s="234"/>
      <c r="AB2805" s="8"/>
      <c r="AC2805" s="231" t="s">
        <v>78</v>
      </c>
      <c r="AD2805" s="232"/>
      <c r="AE2805" s="233" t="s">
        <v>17</v>
      </c>
      <c r="AF2805" s="234"/>
      <c r="AG2805" s="8"/>
      <c r="AH2805" s="231" t="s">
        <v>79</v>
      </c>
      <c r="AI2805" s="232"/>
      <c r="AJ2805" s="233" t="s">
        <v>80</v>
      </c>
      <c r="AK2805" s="234"/>
      <c r="AL2805" s="8"/>
      <c r="AM2805" s="52" t="s">
        <v>84</v>
      </c>
      <c r="AO2805" s="150" t="s">
        <v>85</v>
      </c>
      <c r="AP2805" s="149"/>
      <c r="AQ2805" s="44"/>
      <c r="AR2805" s="44"/>
      <c r="AS2805" s="44"/>
      <c r="AT2805" s="44"/>
    </row>
    <row r="2806" spans="2:46" ht="18.649999999999999" customHeight="1" thickTop="1" thickBot="1">
      <c r="D2806" s="37">
        <v>0</v>
      </c>
      <c r="E2806" s="41">
        <v>0</v>
      </c>
      <c r="F2806" s="39">
        <v>1</v>
      </c>
      <c r="G2806" s="40">
        <v>0</v>
      </c>
      <c r="I2806" s="37">
        <v>0</v>
      </c>
      <c r="J2806" s="41">
        <f t="shared" ref="J2806" si="9182">IF(0=(1-$J$8*$K$8*$B2803^2),10^14,$B2803*$K$8/(1-$J$8*$K$8*$B2803^2))</f>
        <v>-0.135483631612098</v>
      </c>
      <c r="K2806" s="39">
        <v>1</v>
      </c>
      <c r="L2806" s="40">
        <v>0</v>
      </c>
      <c r="N2806" s="37">
        <f t="shared" ref="N2806" si="9183">D2806*I2803+F2806*I2806-E2806*J2803-G2806*J2806</f>
        <v>0</v>
      </c>
      <c r="O2806" s="41">
        <f t="shared" ref="O2806" si="9184">(D2806*J2803+E2806*I2803+F2806*J2806+G2806*I2806)</f>
        <v>-0.135483631612098</v>
      </c>
      <c r="P2806" s="39">
        <f t="shared" ref="P2806" si="9185">D2806*K2803+F2806*K2806-E2806*L2803-G2806*L2806</f>
        <v>1</v>
      </c>
      <c r="Q2806" s="40">
        <f t="shared" ref="Q2806" si="9186">(D2806*L2803+E2806*K2803+F2806*L2806+G2806*K2806)</f>
        <v>0</v>
      </c>
      <c r="S2806" s="37">
        <v>0</v>
      </c>
      <c r="T2806" s="41">
        <v>0</v>
      </c>
      <c r="U2806" s="39">
        <v>1</v>
      </c>
      <c r="V2806" s="40">
        <v>0</v>
      </c>
      <c r="X2806" s="37">
        <f t="shared" ref="X2806" si="9187">N2806*S2803+P2806*S2806-O2806*T2803-Q2806*T2806</f>
        <v>0</v>
      </c>
      <c r="Y2806" s="41">
        <f t="shared" ref="Y2806" si="9188">(N2806*T2803+O2806*S2803+P2806*T2806+Q2806*S2806)</f>
        <v>-0.135483631612098</v>
      </c>
      <c r="Z2806" s="39">
        <f t="shared" ref="Z2806" si="9189">N2806*U2803+P2806*U2806-O2806*V2803-Q2806*V2806</f>
        <v>0.97885340394271914</v>
      </c>
      <c r="AA2806" s="40">
        <f t="shared" ref="AA2806" si="9190">(N2806*V2803+O2806*U2803+P2806*V2806+Q2806*U2806)</f>
        <v>0</v>
      </c>
      <c r="AB2806" s="8"/>
      <c r="AC2806" s="37">
        <v>0</v>
      </c>
      <c r="AD2806" s="40">
        <f>-1/($AD$8*$B2803)</f>
        <v>-0.10074189526184577</v>
      </c>
      <c r="AE2806" s="39">
        <v>1</v>
      </c>
      <c r="AF2806" s="40">
        <v>0</v>
      </c>
      <c r="AH2806" s="37">
        <f>X2806*AC2803+Z2806*AC2806-Y2806*AD2803-AA2806*AD2806</f>
        <v>0</v>
      </c>
      <c r="AI2806" s="41">
        <f>(X2806*AD2803+Y2806*AC2803+Z2806*AD2806+AA2806*AC2806)</f>
        <v>-0.23409517870879662</v>
      </c>
      <c r="AJ2806" s="39">
        <f>X2806*AE2803+Z2806*AE2806-Y2806*AF2803-AA2806*AF2806</f>
        <v>0.97885340394271914</v>
      </c>
      <c r="AK2806" s="40">
        <f>(X2806*AF2803+Y2806*AE2803+Z2806*AF2806+AA2806*AE2806)</f>
        <v>0</v>
      </c>
      <c r="AL2806" s="8"/>
      <c r="AM2806" s="54">
        <f t="shared" ref="AM2806" si="9191">(180/PI())*ATAN(-1*(($AH2794*AI2803+AK2803+$AH$8*AI2806+AK2806)/($AH$8*AH2803+AJ2803+$AH$8*AH2806+AJ2806)))</f>
        <v>13.537991314071958</v>
      </c>
      <c r="AO2806" s="151">
        <f t="shared" ref="AO2806" si="9192">20*LOG(((($AH$8*AH2803+AJ2803-$AH$8*AH2806-AJ2806)^2+($AH$8*AI2803+AK2803-$AH$8*AI2806-AK2806)^2)/(($AH$8*AH2803+AJ2803+$AH$8*AH2806+AJ2806)^2+($AH$8*AI2803+AK2803+$AH$8*AI2806+AK2806)^2))^0.5)</f>
        <v>-43.586700227011228</v>
      </c>
      <c r="AP2806" s="149"/>
      <c r="AQ2806" s="44"/>
      <c r="AR2806" s="44"/>
      <c r="AS2806" s="44"/>
      <c r="AT2806" s="44"/>
    </row>
    <row r="2807" spans="2:46" ht="18.649999999999999" customHeight="1">
      <c r="AO2807" s="48"/>
    </row>
    <row r="2808" spans="2:46" ht="18.649999999999999" customHeight="1" thickBot="1">
      <c r="E2808" s="29" t="s">
        <v>9</v>
      </c>
      <c r="J2808" s="29" t="s">
        <v>10</v>
      </c>
      <c r="O2808" s="29" t="s">
        <v>11</v>
      </c>
      <c r="T2808" s="29" t="s">
        <v>12</v>
      </c>
      <c r="Y2808" s="29" t="s">
        <v>13</v>
      </c>
      <c r="AD2808" s="29" t="s">
        <v>12</v>
      </c>
      <c r="AI2808" s="29" t="s">
        <v>81</v>
      </c>
    </row>
    <row r="2809" spans="2:46" ht="18.649999999999999" customHeight="1" thickBot="1">
      <c r="B2809" s="28"/>
      <c r="D2809" s="227" t="s">
        <v>70</v>
      </c>
      <c r="E2809" s="228"/>
      <c r="F2809" s="229" t="s">
        <v>71</v>
      </c>
      <c r="G2809" s="230"/>
      <c r="H2809" s="203"/>
      <c r="I2809" s="231" t="s">
        <v>15</v>
      </c>
      <c r="J2809" s="232"/>
      <c r="K2809" s="233" t="s">
        <v>16</v>
      </c>
      <c r="L2809" s="234"/>
      <c r="M2809" s="30"/>
      <c r="N2809" s="231" t="s">
        <v>72</v>
      </c>
      <c r="O2809" s="232"/>
      <c r="P2809" s="233" t="s">
        <v>73</v>
      </c>
      <c r="Q2809" s="234"/>
      <c r="R2809" s="30"/>
      <c r="S2809" s="227" t="s">
        <v>74</v>
      </c>
      <c r="T2809" s="228"/>
      <c r="U2809" s="229" t="s">
        <v>75</v>
      </c>
      <c r="V2809" s="230"/>
      <c r="W2809" s="8"/>
      <c r="X2809" s="231" t="s">
        <v>76</v>
      </c>
      <c r="Y2809" s="232"/>
      <c r="Z2809" s="233" t="s">
        <v>77</v>
      </c>
      <c r="AA2809" s="234"/>
      <c r="AB2809" s="8"/>
      <c r="AC2809" s="231" t="s">
        <v>78</v>
      </c>
      <c r="AD2809" s="232"/>
      <c r="AE2809" s="233" t="s">
        <v>17</v>
      </c>
      <c r="AF2809" s="234"/>
      <c r="AG2809" s="8"/>
      <c r="AH2809" s="231" t="s">
        <v>79</v>
      </c>
      <c r="AI2809" s="232"/>
      <c r="AJ2809" s="233" t="s">
        <v>80</v>
      </c>
      <c r="AK2809" s="234"/>
      <c r="AL2809" s="8"/>
      <c r="AM2809" s="35" t="s">
        <v>82</v>
      </c>
      <c r="AO2809" s="147" t="s">
        <v>83</v>
      </c>
      <c r="AP2809" s="4"/>
      <c r="AQ2809" s="44"/>
      <c r="AR2809" s="44"/>
      <c r="AS2809" s="44"/>
      <c r="AT2809" s="44"/>
    </row>
    <row r="2810" spans="2:46" ht="18.649999999999999" customHeight="1" thickTop="1" thickBot="1">
      <c r="B2810" s="55">
        <v>8.0399999999999707</v>
      </c>
      <c r="D2810" s="37">
        <v>1</v>
      </c>
      <c r="E2810" s="38">
        <v>0</v>
      </c>
      <c r="F2810" s="39">
        <v>0</v>
      </c>
      <c r="G2810" s="40">
        <f t="shared" ref="G2810" si="9193">-1/($E$8*$B2810)</f>
        <v>-7.9500000000000279E-2</v>
      </c>
      <c r="I2810" s="37">
        <v>1</v>
      </c>
      <c r="J2810" s="41">
        <v>0</v>
      </c>
      <c r="K2810" s="39">
        <v>0</v>
      </c>
      <c r="L2810" s="40">
        <v>0</v>
      </c>
      <c r="N2810" s="37">
        <f t="shared" ref="N2810" si="9194">D2810*I2810+F2810*I2813-E2810*J2810-G2810*J2813</f>
        <v>0.98925602060919537</v>
      </c>
      <c r="O2810" s="41">
        <f t="shared" ref="O2810" si="9195">(D2810*J2810+E2810*I2810+F2810*J2813+G2810*I2813)</f>
        <v>0</v>
      </c>
      <c r="P2810" s="39">
        <f t="shared" ref="P2810" si="9196">D2810*K2810+F2810*K2813-E2810*L2810-G2810*L2813</f>
        <v>0</v>
      </c>
      <c r="Q2810" s="40">
        <f t="shared" ref="Q2810" si="9197">(D2810*L2810+E2810*K2810+F2810*L2813+G2810*K2813)</f>
        <v>-7.9500000000000279E-2</v>
      </c>
      <c r="S2810" s="37">
        <v>1</v>
      </c>
      <c r="T2810" s="38">
        <v>0</v>
      </c>
      <c r="U2810" s="39">
        <v>0</v>
      </c>
      <c r="V2810" s="40">
        <f t="shared" ref="V2810" si="9198">-1/($T$8*$B2810)</f>
        <v>-0.15569402985074682</v>
      </c>
      <c r="X2810" s="37">
        <f t="shared" ref="X2810" si="9199">N2810*S2810+P2810*S2813-O2810*T2810-Q2810*T2813</f>
        <v>0.98925602060919537</v>
      </c>
      <c r="Y2810" s="41">
        <f t="shared" ref="Y2810" si="9200">(N2810*T2810+O2810*S2810+P2810*T2813+Q2810*S2813)</f>
        <v>0</v>
      </c>
      <c r="Z2810" s="39">
        <f t="shared" ref="Z2810" si="9201">N2810*U2810+P2810*U2813-O2810*V2810-Q2810*V2813</f>
        <v>0</v>
      </c>
      <c r="AA2810" s="40">
        <f t="shared" ref="AA2810" si="9202">(N2810*V2810+O2810*U2810+P2810*V2813+Q2810*U2813)</f>
        <v>-0.23352125640275934</v>
      </c>
      <c r="AB2810" s="8"/>
      <c r="AC2810" s="37">
        <v>1</v>
      </c>
      <c r="AD2810" s="38">
        <v>0</v>
      </c>
      <c r="AE2810" s="39">
        <v>0</v>
      </c>
      <c r="AF2810" s="40">
        <v>0</v>
      </c>
      <c r="AH2810" s="37">
        <f>X2810*AC2810+Z2810*AC2813-Y2810*AD2810-AA2810*AD2813</f>
        <v>0.9657891674859852</v>
      </c>
      <c r="AI2810" s="41">
        <f>(X2810*AD2810+Y2810*AC2810+Z2810*AD2813+AA2810*AC2813)</f>
        <v>0</v>
      </c>
      <c r="AJ2810" s="39">
        <f>X2810*AE2810+Z2810*AE2813-Y2810*AF2810-AA2810*AF2813</f>
        <v>0</v>
      </c>
      <c r="AK2810" s="40">
        <f>(X2810*AF2810+Y2810*AE2810+Z2810*AF2813+AA2810*AE2813)</f>
        <v>-0.23352125640275934</v>
      </c>
      <c r="AL2810" s="8"/>
      <c r="AM2810" s="43">
        <f t="shared" ref="AM2810" si="9203">20*LOG((2*$AH$8)/(($AH$8*AH2810+AJ2810+$AH$8*AH2813+AJ2813)^2+($AH$8*AI2810+AK2810+$AH$8*AI2813+AK2813)^2)^0.5)</f>
        <v>-1.8830586081648051E-4</v>
      </c>
      <c r="AO2810" s="148">
        <f t="shared" ref="AO2810" si="9204">((AH2810^2+AI2810^2)/(AH2813^2+AI2813^2))^0.5</f>
        <v>4.1357659568222562</v>
      </c>
      <c r="AP2810" s="4"/>
      <c r="AQ2810" s="44"/>
      <c r="AR2810" s="44"/>
      <c r="AS2810" s="44"/>
      <c r="AT2810" s="44"/>
    </row>
    <row r="2811" spans="2:46" ht="18.649999999999999" customHeight="1" thickBot="1">
      <c r="D2811" s="45"/>
      <c r="G2811" s="46"/>
      <c r="I2811" s="45"/>
      <c r="L2811" s="46"/>
      <c r="N2811" s="45"/>
      <c r="Q2811" s="46"/>
      <c r="S2811" s="45"/>
      <c r="V2811" s="46"/>
      <c r="X2811" s="45"/>
      <c r="AA2811" s="46"/>
      <c r="AC2811" s="45"/>
      <c r="AF2811" s="46"/>
      <c r="AH2811" s="45"/>
      <c r="AK2811" s="46"/>
      <c r="AO2811" s="149"/>
      <c r="AP2811" s="149"/>
      <c r="AQ2811" s="44"/>
      <c r="AR2811" s="44"/>
      <c r="AS2811" s="44"/>
      <c r="AT2811" s="44"/>
    </row>
    <row r="2812" spans="2:46" ht="18.649999999999999" customHeight="1" thickBot="1">
      <c r="D2812" s="227" t="s">
        <v>70</v>
      </c>
      <c r="E2812" s="228"/>
      <c r="F2812" s="229" t="s">
        <v>71</v>
      </c>
      <c r="G2812" s="230"/>
      <c r="H2812" s="203"/>
      <c r="I2812" s="231" t="s">
        <v>15</v>
      </c>
      <c r="J2812" s="232"/>
      <c r="K2812" s="233" t="s">
        <v>16</v>
      </c>
      <c r="L2812" s="234"/>
      <c r="M2812" s="30"/>
      <c r="N2812" s="231" t="s">
        <v>72</v>
      </c>
      <c r="O2812" s="232"/>
      <c r="P2812" s="233" t="s">
        <v>73</v>
      </c>
      <c r="Q2812" s="234"/>
      <c r="R2812" s="30"/>
      <c r="S2812" s="227" t="s">
        <v>74</v>
      </c>
      <c r="T2812" s="228"/>
      <c r="U2812" s="229" t="s">
        <v>75</v>
      </c>
      <c r="V2812" s="230"/>
      <c r="W2812" s="8"/>
      <c r="X2812" s="231" t="s">
        <v>76</v>
      </c>
      <c r="Y2812" s="232"/>
      <c r="Z2812" s="233" t="s">
        <v>77</v>
      </c>
      <c r="AA2812" s="234"/>
      <c r="AB2812" s="8"/>
      <c r="AC2812" s="231" t="s">
        <v>78</v>
      </c>
      <c r="AD2812" s="232"/>
      <c r="AE2812" s="233" t="s">
        <v>17</v>
      </c>
      <c r="AF2812" s="234"/>
      <c r="AG2812" s="8"/>
      <c r="AH2812" s="231" t="s">
        <v>79</v>
      </c>
      <c r="AI2812" s="232"/>
      <c r="AJ2812" s="233" t="s">
        <v>80</v>
      </c>
      <c r="AK2812" s="234"/>
      <c r="AL2812" s="8"/>
      <c r="AM2812" s="52" t="s">
        <v>84</v>
      </c>
      <c r="AO2812" s="150" t="s">
        <v>85</v>
      </c>
      <c r="AP2812" s="149"/>
      <c r="AQ2812" s="44"/>
      <c r="AR2812" s="44"/>
      <c r="AS2812" s="44"/>
      <c r="AT2812" s="44"/>
    </row>
    <row r="2813" spans="2:46" ht="18.649999999999999" customHeight="1" thickTop="1" thickBot="1">
      <c r="D2813" s="37">
        <v>0</v>
      </c>
      <c r="E2813" s="41">
        <v>0</v>
      </c>
      <c r="F2813" s="39">
        <v>1</v>
      </c>
      <c r="G2813" s="40">
        <v>0</v>
      </c>
      <c r="I2813" s="37">
        <v>0</v>
      </c>
      <c r="J2813" s="41">
        <f t="shared" ref="J2813" si="9205">IF(0=(1-$J$8*$K$8*$B2810^2),10^14,$B2810*$K$8/(1-$J$8*$K$8*$B2810^2))</f>
        <v>-0.13514439485288846</v>
      </c>
      <c r="K2813" s="39">
        <v>1</v>
      </c>
      <c r="L2813" s="40">
        <v>0</v>
      </c>
      <c r="N2813" s="37">
        <f t="shared" ref="N2813" si="9206">D2813*I2810+F2813*I2813-E2813*J2810-G2813*J2813</f>
        <v>0</v>
      </c>
      <c r="O2813" s="41">
        <f t="shared" ref="O2813" si="9207">(D2813*J2810+E2813*I2810+F2813*J2813+G2813*I2813)</f>
        <v>-0.13514439485288846</v>
      </c>
      <c r="P2813" s="39">
        <f t="shared" ref="P2813" si="9208">D2813*K2810+F2813*K2813-E2813*L2810-G2813*L2813</f>
        <v>1</v>
      </c>
      <c r="Q2813" s="40">
        <f t="shared" ref="Q2813" si="9209">(D2813*L2810+E2813*K2810+F2813*L2813+G2813*K2813)</f>
        <v>0</v>
      </c>
      <c r="S2813" s="37">
        <v>0</v>
      </c>
      <c r="T2813" s="41">
        <v>0</v>
      </c>
      <c r="U2813" s="39">
        <v>1</v>
      </c>
      <c r="V2813" s="40">
        <v>0</v>
      </c>
      <c r="X2813" s="37">
        <f t="shared" ref="X2813" si="9210">N2813*S2810+P2813*S2813-O2813*T2810-Q2813*T2813</f>
        <v>0</v>
      </c>
      <c r="Y2813" s="41">
        <f t="shared" ref="Y2813" si="9211">(N2813*T2810+O2813*S2810+P2813*T2813+Q2813*S2813)</f>
        <v>-0.13514439485288846</v>
      </c>
      <c r="Z2813" s="39">
        <f t="shared" ref="Z2813" si="9212">N2813*U2810+P2813*U2813-O2813*V2810-Q2813*V2813</f>
        <v>0.97895882455361327</v>
      </c>
      <c r="AA2813" s="40">
        <f t="shared" ref="AA2813" si="9213">(N2813*V2810+O2813*U2810+P2813*V2813+Q2813*U2813)</f>
        <v>0</v>
      </c>
      <c r="AB2813" s="8"/>
      <c r="AC2813" s="37">
        <v>0</v>
      </c>
      <c r="AD2813" s="40">
        <f>-1/($AD$8*$B2810)</f>
        <v>-0.10049129353233867</v>
      </c>
      <c r="AE2813" s="39">
        <v>1</v>
      </c>
      <c r="AF2813" s="40">
        <v>0</v>
      </c>
      <c r="AH2813" s="37">
        <f>X2813*AC2810+Z2813*AC2813-Y2813*AD2810-AA2813*AD2813</f>
        <v>0</v>
      </c>
      <c r="AI2813" s="41">
        <f>(X2813*AD2810+Y2813*AC2810+Z2813*AD2813+AA2813*AC2813)</f>
        <v>-0.23352123344717884</v>
      </c>
      <c r="AJ2813" s="39">
        <f>X2813*AE2810+Z2813*AE2813-Y2813*AF2810-AA2813*AF2813</f>
        <v>0.97895882455361327</v>
      </c>
      <c r="AK2813" s="40">
        <f>(X2813*AF2810+Y2813*AE2810+Z2813*AF2813+AA2813*AE2813)</f>
        <v>0</v>
      </c>
      <c r="AL2813" s="8"/>
      <c r="AM2813" s="54">
        <f t="shared" ref="AM2813" si="9214">(180/PI())*ATAN(-1*(($AH2801*AI2810+AK2810+$AH$8*AI2813+AK2813)/($AH$8*AH2810+AJ2810+$AH$8*AH2813+AJ2813)))</f>
        <v>13.504172934992601</v>
      </c>
      <c r="AO2813" s="151">
        <f t="shared" ref="AO2813" si="9215">20*LOG(((($AH$8*AH2810+AJ2810-$AH$8*AH2813-AJ2813)^2+($AH$8*AI2810+AK2810-$AH$8*AI2813-AK2813)^2)/(($AH$8*AH2810+AJ2810+$AH$8*AH2813+AJ2813)^2+($AH$8*AI2810+AK2810+$AH$8*AI2813+AK2813)^2))^0.5)</f>
        <v>-43.629298893886805</v>
      </c>
      <c r="AP2813" s="149"/>
      <c r="AQ2813" s="44"/>
      <c r="AR2813" s="44"/>
      <c r="AS2813" s="44"/>
      <c r="AT2813" s="44"/>
    </row>
    <row r="2814" spans="2:46" ht="18.649999999999999" customHeight="1">
      <c r="AO2814" s="48"/>
    </row>
    <row r="2815" spans="2:46" ht="18.649999999999999" customHeight="1" thickBot="1">
      <c r="E2815" s="29" t="s">
        <v>9</v>
      </c>
      <c r="J2815" s="29" t="s">
        <v>10</v>
      </c>
      <c r="O2815" s="29" t="s">
        <v>11</v>
      </c>
      <c r="T2815" s="29" t="s">
        <v>12</v>
      </c>
      <c r="Y2815" s="29" t="s">
        <v>13</v>
      </c>
      <c r="AD2815" s="29" t="s">
        <v>12</v>
      </c>
      <c r="AI2815" s="29" t="s">
        <v>81</v>
      </c>
    </row>
    <row r="2816" spans="2:46" ht="18.649999999999999" customHeight="1" thickBot="1">
      <c r="B2816" s="28"/>
      <c r="D2816" s="227" t="s">
        <v>70</v>
      </c>
      <c r="E2816" s="228"/>
      <c r="F2816" s="229" t="s">
        <v>71</v>
      </c>
      <c r="G2816" s="230"/>
      <c r="H2816" s="203"/>
      <c r="I2816" s="231" t="s">
        <v>15</v>
      </c>
      <c r="J2816" s="232"/>
      <c r="K2816" s="233" t="s">
        <v>16</v>
      </c>
      <c r="L2816" s="234"/>
      <c r="M2816" s="30"/>
      <c r="N2816" s="231" t="s">
        <v>72</v>
      </c>
      <c r="O2816" s="232"/>
      <c r="P2816" s="233" t="s">
        <v>73</v>
      </c>
      <c r="Q2816" s="234"/>
      <c r="R2816" s="30"/>
      <c r="S2816" s="227" t="s">
        <v>74</v>
      </c>
      <c r="T2816" s="228"/>
      <c r="U2816" s="229" t="s">
        <v>75</v>
      </c>
      <c r="V2816" s="230"/>
      <c r="W2816" s="8"/>
      <c r="X2816" s="231" t="s">
        <v>76</v>
      </c>
      <c r="Y2816" s="232"/>
      <c r="Z2816" s="233" t="s">
        <v>77</v>
      </c>
      <c r="AA2816" s="234"/>
      <c r="AB2816" s="8"/>
      <c r="AC2816" s="231" t="s">
        <v>78</v>
      </c>
      <c r="AD2816" s="232"/>
      <c r="AE2816" s="233" t="s">
        <v>17</v>
      </c>
      <c r="AF2816" s="234"/>
      <c r="AG2816" s="8"/>
      <c r="AH2816" s="231" t="s">
        <v>79</v>
      </c>
      <c r="AI2816" s="232"/>
      <c r="AJ2816" s="233" t="s">
        <v>80</v>
      </c>
      <c r="AK2816" s="234"/>
      <c r="AL2816" s="8"/>
      <c r="AM2816" s="35" t="s">
        <v>82</v>
      </c>
      <c r="AO2816" s="147" t="s">
        <v>83</v>
      </c>
      <c r="AP2816" s="4"/>
      <c r="AQ2816" s="44"/>
      <c r="AR2816" s="44"/>
      <c r="AS2816" s="44"/>
      <c r="AT2816" s="44"/>
    </row>
    <row r="2817" spans="2:46" ht="18.649999999999999" customHeight="1" thickTop="1" thickBot="1">
      <c r="B2817" s="55">
        <v>8.0599999999999703</v>
      </c>
      <c r="D2817" s="37">
        <v>1</v>
      </c>
      <c r="E2817" s="38">
        <v>0</v>
      </c>
      <c r="F2817" s="39">
        <v>0</v>
      </c>
      <c r="G2817" s="40">
        <f t="shared" ref="G2817" si="9216">-1/($E$8*$B2817)</f>
        <v>-7.9302729528536259E-2</v>
      </c>
      <c r="I2817" s="37">
        <v>1</v>
      </c>
      <c r="J2817" s="41">
        <v>0</v>
      </c>
      <c r="K2817" s="39">
        <v>0</v>
      </c>
      <c r="L2817" s="40">
        <v>0</v>
      </c>
      <c r="N2817" s="37">
        <f t="shared" ref="N2817" si="9217">D2817*I2817+F2817*I2820-E2817*J2817-G2817*J2820</f>
        <v>0.98930944819085043</v>
      </c>
      <c r="O2817" s="41">
        <f t="shared" ref="O2817" si="9218">(D2817*J2817+E2817*I2817+F2817*J2820+G2817*I2820)</f>
        <v>0</v>
      </c>
      <c r="P2817" s="39">
        <f t="shared" ref="P2817" si="9219">D2817*K2817+F2817*K2820-E2817*L2817-G2817*L2820</f>
        <v>0</v>
      </c>
      <c r="Q2817" s="40">
        <f t="shared" ref="Q2817" si="9220">(D2817*L2817+E2817*K2817+F2817*L2820+G2817*K2820)</f>
        <v>-7.9302729528536259E-2</v>
      </c>
      <c r="S2817" s="37">
        <v>1</v>
      </c>
      <c r="T2817" s="38">
        <v>0</v>
      </c>
      <c r="U2817" s="39">
        <v>0</v>
      </c>
      <c r="V2817" s="40">
        <f t="shared" ref="V2817" si="9221">-1/($T$8*$B2817)</f>
        <v>-0.15530769230769287</v>
      </c>
      <c r="X2817" s="37">
        <f t="shared" ref="X2817" si="9222">N2817*S2817+P2817*S2820-O2817*T2817-Q2817*T2820</f>
        <v>0.98930944819085043</v>
      </c>
      <c r="Y2817" s="41">
        <f t="shared" ref="Y2817" si="9223">(N2817*T2817+O2817*S2817+P2817*T2820+Q2817*S2820)</f>
        <v>0</v>
      </c>
      <c r="Z2817" s="39">
        <f t="shared" ref="Z2817" si="9224">N2817*U2817+P2817*U2820-O2817*V2817-Q2817*V2820</f>
        <v>0</v>
      </c>
      <c r="AA2817" s="40">
        <f t="shared" ref="AA2817" si="9225">(N2817*V2817+O2817*U2817+P2817*V2820+Q2817*U2820)</f>
        <v>-0.23295009690525428</v>
      </c>
      <c r="AB2817" s="8"/>
      <c r="AC2817" s="37">
        <v>1</v>
      </c>
      <c r="AD2817" s="38">
        <v>0</v>
      </c>
      <c r="AE2817" s="39">
        <v>0</v>
      </c>
      <c r="AF2817" s="40">
        <v>0</v>
      </c>
      <c r="AH2817" s="37">
        <f>X2817*AC2817+Z2817*AC2820-Y2817*AD2817-AA2817*AD2820</f>
        <v>0.9659580796059124</v>
      </c>
      <c r="AI2817" s="41">
        <f>(X2817*AD2817+Y2817*AC2817+Z2817*AD2820+AA2817*AC2820)</f>
        <v>0</v>
      </c>
      <c r="AJ2817" s="39">
        <f>X2817*AE2817+Z2817*AE2820-Y2817*AF2817-AA2817*AF2820</f>
        <v>0</v>
      </c>
      <c r="AK2817" s="40">
        <f>(X2817*AF2817+Y2817*AE2817+Z2817*AF2820+AA2817*AE2820)</f>
        <v>-0.23295009690525428</v>
      </c>
      <c r="AL2817" s="8"/>
      <c r="AM2817" s="43">
        <f t="shared" ref="AM2817" si="9226">20*LOG((2*$AH$8)/(($AH$8*AH2817+AJ2817+$AH$8*AH2820+AJ2820)^2+($AH$8*AI2817+AK2817+$AH$8*AI2820+AK2820)^2)^0.5)</f>
        <v>-1.8647221228749536E-4</v>
      </c>
      <c r="AO2817" s="148">
        <f t="shared" ref="AO2817" si="9227">((AH2817^2+AI2817^2)/(AH2820^2+AI2820^2))^0.5</f>
        <v>4.1466313468791602</v>
      </c>
      <c r="AP2817" s="4"/>
      <c r="AQ2817" s="44"/>
      <c r="AR2817" s="44"/>
      <c r="AS2817" s="44"/>
      <c r="AT2817" s="44"/>
    </row>
    <row r="2818" spans="2:46" ht="18.649999999999999" customHeight="1" thickBot="1">
      <c r="D2818" s="45"/>
      <c r="G2818" s="46"/>
      <c r="I2818" s="45"/>
      <c r="L2818" s="46"/>
      <c r="N2818" s="45"/>
      <c r="Q2818" s="46"/>
      <c r="S2818" s="45"/>
      <c r="V2818" s="46"/>
      <c r="X2818" s="45"/>
      <c r="AA2818" s="46"/>
      <c r="AC2818" s="45"/>
      <c r="AF2818" s="46"/>
      <c r="AH2818" s="45"/>
      <c r="AK2818" s="46"/>
      <c r="AO2818" s="149"/>
      <c r="AP2818" s="149"/>
      <c r="AQ2818" s="44"/>
      <c r="AR2818" s="44"/>
      <c r="AS2818" s="44"/>
      <c r="AT2818" s="44"/>
    </row>
    <row r="2819" spans="2:46" ht="18.649999999999999" customHeight="1" thickBot="1">
      <c r="D2819" s="227" t="s">
        <v>70</v>
      </c>
      <c r="E2819" s="228"/>
      <c r="F2819" s="229" t="s">
        <v>71</v>
      </c>
      <c r="G2819" s="230"/>
      <c r="H2819" s="203"/>
      <c r="I2819" s="231" t="s">
        <v>15</v>
      </c>
      <c r="J2819" s="232"/>
      <c r="K2819" s="233" t="s">
        <v>16</v>
      </c>
      <c r="L2819" s="234"/>
      <c r="M2819" s="30"/>
      <c r="N2819" s="231" t="s">
        <v>72</v>
      </c>
      <c r="O2819" s="232"/>
      <c r="P2819" s="233" t="s">
        <v>73</v>
      </c>
      <c r="Q2819" s="234"/>
      <c r="R2819" s="30"/>
      <c r="S2819" s="227" t="s">
        <v>74</v>
      </c>
      <c r="T2819" s="228"/>
      <c r="U2819" s="229" t="s">
        <v>75</v>
      </c>
      <c r="V2819" s="230"/>
      <c r="W2819" s="8"/>
      <c r="X2819" s="231" t="s">
        <v>76</v>
      </c>
      <c r="Y2819" s="232"/>
      <c r="Z2819" s="233" t="s">
        <v>77</v>
      </c>
      <c r="AA2819" s="234"/>
      <c r="AB2819" s="8"/>
      <c r="AC2819" s="231" t="s">
        <v>78</v>
      </c>
      <c r="AD2819" s="232"/>
      <c r="AE2819" s="233" t="s">
        <v>17</v>
      </c>
      <c r="AF2819" s="234"/>
      <c r="AG2819" s="8"/>
      <c r="AH2819" s="231" t="s">
        <v>79</v>
      </c>
      <c r="AI2819" s="232"/>
      <c r="AJ2819" s="233" t="s">
        <v>80</v>
      </c>
      <c r="AK2819" s="234"/>
      <c r="AL2819" s="8"/>
      <c r="AM2819" s="52" t="s">
        <v>84</v>
      </c>
      <c r="AO2819" s="150" t="s">
        <v>85</v>
      </c>
      <c r="AP2819" s="149"/>
      <c r="AQ2819" s="44"/>
      <c r="AR2819" s="44"/>
      <c r="AS2819" s="44"/>
      <c r="AT2819" s="44"/>
    </row>
    <row r="2820" spans="2:46" ht="18.649999999999999" customHeight="1" thickTop="1" thickBot="1">
      <c r="D2820" s="37">
        <v>0</v>
      </c>
      <c r="E2820" s="41">
        <v>0</v>
      </c>
      <c r="F2820" s="39">
        <v>1</v>
      </c>
      <c r="G2820" s="40">
        <v>0</v>
      </c>
      <c r="I2820" s="37">
        <v>0</v>
      </c>
      <c r="J2820" s="41">
        <f t="shared" ref="J2820" si="9228">IF(0=(1-$J$8*$K$8*$B2817^2),10^14,$B2817*$K$8/(1-$J$8*$K$8*$B2817^2))</f>
        <v>-0.13480685813346008</v>
      </c>
      <c r="K2820" s="39">
        <v>1</v>
      </c>
      <c r="L2820" s="40">
        <v>0</v>
      </c>
      <c r="N2820" s="37">
        <f t="shared" ref="N2820" si="9229">D2820*I2817+F2820*I2820-E2820*J2817-G2820*J2820</f>
        <v>0</v>
      </c>
      <c r="O2820" s="41">
        <f t="shared" ref="O2820" si="9230">(D2820*J2817+E2820*I2817+F2820*J2820+G2820*I2820)</f>
        <v>-0.13480685813346008</v>
      </c>
      <c r="P2820" s="39">
        <f t="shared" ref="P2820" si="9231">D2820*K2817+F2820*K2820-E2820*L2817-G2820*L2820</f>
        <v>1</v>
      </c>
      <c r="Q2820" s="40">
        <f t="shared" ref="Q2820" si="9232">(D2820*L2817+E2820*K2817+F2820*L2820+G2820*K2820)</f>
        <v>0</v>
      </c>
      <c r="S2820" s="37">
        <v>0</v>
      </c>
      <c r="T2820" s="41">
        <v>0</v>
      </c>
      <c r="U2820" s="39">
        <v>1</v>
      </c>
      <c r="V2820" s="40">
        <v>0</v>
      </c>
      <c r="X2820" s="37">
        <f t="shared" ref="X2820" si="9233">N2820*S2817+P2820*S2820-O2820*T2817-Q2820*T2820</f>
        <v>0</v>
      </c>
      <c r="Y2820" s="41">
        <f t="shared" ref="Y2820" si="9234">(N2820*T2817+O2820*S2817+P2820*T2820+Q2820*S2820)</f>
        <v>-0.13480685813346008</v>
      </c>
      <c r="Z2820" s="39">
        <f t="shared" ref="Z2820" si="9235">N2820*U2817+P2820*U2820-O2820*V2817-Q2820*V2820</f>
        <v>0.97906345795604177</v>
      </c>
      <c r="AA2820" s="40">
        <f t="shared" ref="AA2820" si="9236">(N2820*V2817+O2820*U2817+P2820*V2820+Q2820*U2820)</f>
        <v>0</v>
      </c>
      <c r="AB2820" s="8"/>
      <c r="AC2820" s="37">
        <v>0</v>
      </c>
      <c r="AD2820" s="40">
        <f>-1/($AD$8*$B2817)</f>
        <v>-0.10024193548387134</v>
      </c>
      <c r="AE2820" s="39">
        <v>1</v>
      </c>
      <c r="AF2820" s="40">
        <v>0</v>
      </c>
      <c r="AH2820" s="37">
        <f>X2820*AC2817+Z2820*AC2820-Y2820*AD2817-AA2820*AD2820</f>
        <v>0</v>
      </c>
      <c r="AI2820" s="41">
        <f>(X2820*AD2817+Y2820*AC2817+Z2820*AD2820+AA2820*AC2820)</f>
        <v>-0.23295007412050561</v>
      </c>
      <c r="AJ2820" s="39">
        <f>X2820*AE2817+Z2820*AE2820-Y2820*AF2817-AA2820*AF2820</f>
        <v>0.97906345795604177</v>
      </c>
      <c r="AK2820" s="40">
        <f>(X2820*AF2817+Y2820*AE2817+Z2820*AF2820+AA2820*AE2820)</f>
        <v>0</v>
      </c>
      <c r="AL2820" s="8"/>
      <c r="AM2820" s="54">
        <f t="shared" ref="AM2820" si="9237">(180/PI())*ATAN(-1*(($AH2808*AI2817+AK2817+$AH$8*AI2820+AK2820)/($AH$8*AH2817+AJ2817+$AH$8*AH2820+AJ2820)))</f>
        <v>13.470523433194366</v>
      </c>
      <c r="AO2820" s="151">
        <f t="shared" ref="AO2820" si="9238">20*LOG(((($AH$8*AH2817+AJ2817-$AH$8*AH2820-AJ2820)^2+($AH$8*AI2817+AK2817-$AH$8*AI2820-AK2820)^2)/(($AH$8*AH2817+AJ2817+$AH$8*AH2820+AJ2820)^2+($AH$8*AI2817+AK2817+$AH$8*AI2820+AK2820)^2))^0.5)</f>
        <v>-43.671795115993497</v>
      </c>
      <c r="AP2820" s="149"/>
      <c r="AQ2820" s="44"/>
      <c r="AR2820" s="44"/>
      <c r="AS2820" s="44"/>
      <c r="AT2820" s="44"/>
    </row>
    <row r="2821" spans="2:46" ht="18.649999999999999" customHeight="1">
      <c r="AO2821" s="48"/>
    </row>
    <row r="2822" spans="2:46" ht="18.649999999999999" customHeight="1" thickBot="1">
      <c r="E2822" s="29" t="s">
        <v>9</v>
      </c>
      <c r="J2822" s="29" t="s">
        <v>10</v>
      </c>
      <c r="O2822" s="29" t="s">
        <v>11</v>
      </c>
      <c r="T2822" s="29" t="s">
        <v>12</v>
      </c>
      <c r="Y2822" s="29" t="s">
        <v>13</v>
      </c>
      <c r="AD2822" s="29" t="s">
        <v>12</v>
      </c>
      <c r="AI2822" s="29" t="s">
        <v>81</v>
      </c>
    </row>
    <row r="2823" spans="2:46" ht="18.649999999999999" customHeight="1" thickBot="1">
      <c r="B2823" s="28"/>
      <c r="D2823" s="227" t="s">
        <v>70</v>
      </c>
      <c r="E2823" s="228"/>
      <c r="F2823" s="229" t="s">
        <v>71</v>
      </c>
      <c r="G2823" s="230"/>
      <c r="H2823" s="203"/>
      <c r="I2823" s="231" t="s">
        <v>15</v>
      </c>
      <c r="J2823" s="232"/>
      <c r="K2823" s="233" t="s">
        <v>16</v>
      </c>
      <c r="L2823" s="234"/>
      <c r="M2823" s="30"/>
      <c r="N2823" s="231" t="s">
        <v>72</v>
      </c>
      <c r="O2823" s="232"/>
      <c r="P2823" s="233" t="s">
        <v>73</v>
      </c>
      <c r="Q2823" s="234"/>
      <c r="R2823" s="30"/>
      <c r="S2823" s="227" t="s">
        <v>74</v>
      </c>
      <c r="T2823" s="228"/>
      <c r="U2823" s="229" t="s">
        <v>75</v>
      </c>
      <c r="V2823" s="230"/>
      <c r="W2823" s="8"/>
      <c r="X2823" s="231" t="s">
        <v>76</v>
      </c>
      <c r="Y2823" s="232"/>
      <c r="Z2823" s="233" t="s">
        <v>77</v>
      </c>
      <c r="AA2823" s="234"/>
      <c r="AB2823" s="8"/>
      <c r="AC2823" s="231" t="s">
        <v>78</v>
      </c>
      <c r="AD2823" s="232"/>
      <c r="AE2823" s="233" t="s">
        <v>17</v>
      </c>
      <c r="AF2823" s="234"/>
      <c r="AG2823" s="8"/>
      <c r="AH2823" s="231" t="s">
        <v>79</v>
      </c>
      <c r="AI2823" s="232"/>
      <c r="AJ2823" s="233" t="s">
        <v>80</v>
      </c>
      <c r="AK2823" s="234"/>
      <c r="AL2823" s="8"/>
      <c r="AM2823" s="35" t="s">
        <v>82</v>
      </c>
      <c r="AO2823" s="147" t="s">
        <v>83</v>
      </c>
      <c r="AP2823" s="4"/>
      <c r="AQ2823" s="44"/>
      <c r="AR2823" s="44"/>
      <c r="AS2823" s="44"/>
      <c r="AT2823" s="44"/>
    </row>
    <row r="2824" spans="2:46" ht="18.649999999999999" customHeight="1" thickTop="1" thickBot="1">
      <c r="B2824" s="55">
        <v>8.0799999999999699</v>
      </c>
      <c r="D2824" s="37">
        <v>1</v>
      </c>
      <c r="E2824" s="38">
        <v>0</v>
      </c>
      <c r="F2824" s="39">
        <v>0</v>
      </c>
      <c r="G2824" s="40">
        <f t="shared" ref="G2824" si="9239">-1/($E$8*$B2824)</f>
        <v>-7.9106435643564649E-2</v>
      </c>
      <c r="I2824" s="37">
        <v>1</v>
      </c>
      <c r="J2824" s="41">
        <v>0</v>
      </c>
      <c r="K2824" s="39">
        <v>0</v>
      </c>
      <c r="L2824" s="40">
        <v>0</v>
      </c>
      <c r="N2824" s="37">
        <f t="shared" ref="N2824" si="9240">D2824*I2824+F2824*I2827-E2824*J2824-G2824*J2827</f>
        <v>0.98936247780701536</v>
      </c>
      <c r="O2824" s="41">
        <f t="shared" ref="O2824" si="9241">(D2824*J2824+E2824*I2824+F2824*J2827+G2824*I2827)</f>
        <v>0</v>
      </c>
      <c r="P2824" s="39">
        <f t="shared" ref="P2824" si="9242">D2824*K2824+F2824*K2827-E2824*L2824-G2824*L2827</f>
        <v>0</v>
      </c>
      <c r="Q2824" s="40">
        <f t="shared" ref="Q2824" si="9243">(D2824*L2824+E2824*K2824+F2824*L2827+G2824*K2827)</f>
        <v>-7.9106435643564649E-2</v>
      </c>
      <c r="S2824" s="37">
        <v>1</v>
      </c>
      <c r="T2824" s="38">
        <v>0</v>
      </c>
      <c r="U2824" s="39">
        <v>0</v>
      </c>
      <c r="V2824" s="40">
        <f t="shared" ref="V2824" si="9244">-1/($T$8*$B2824)</f>
        <v>-0.15492326732673323</v>
      </c>
      <c r="X2824" s="37">
        <f t="shared" ref="X2824" si="9245">N2824*S2824+P2824*S2827-O2824*T2824-Q2824*T2827</f>
        <v>0.98936247780701536</v>
      </c>
      <c r="Y2824" s="41">
        <f t="shared" ref="Y2824" si="9246">(N2824*T2824+O2824*S2824+P2824*T2827+Q2824*S2827)</f>
        <v>0</v>
      </c>
      <c r="Z2824" s="39">
        <f t="shared" ref="Z2824" si="9247">N2824*U2824+P2824*U2827-O2824*V2824-Q2824*V2827</f>
        <v>0</v>
      </c>
      <c r="AA2824" s="40">
        <f t="shared" ref="AA2824" si="9248">(N2824*V2824+O2824*U2824+P2824*V2827+Q2824*U2827)</f>
        <v>-0.23238170327590005</v>
      </c>
      <c r="AB2824" s="8"/>
      <c r="AC2824" s="37">
        <v>1</v>
      </c>
      <c r="AD2824" s="38">
        <v>0</v>
      </c>
      <c r="AE2824" s="39">
        <v>0</v>
      </c>
      <c r="AF2824" s="40">
        <v>0</v>
      </c>
      <c r="AH2824" s="37">
        <f>X2824*AC2824+Z2824*AC2827-Y2824*AD2824-AA2824*AD2827</f>
        <v>0.96612574548501484</v>
      </c>
      <c r="AI2824" s="41">
        <f>(X2824*AD2824+Y2824*AC2824+Z2824*AD2827+AA2824*AC2827)</f>
        <v>0</v>
      </c>
      <c r="AJ2824" s="39">
        <f>X2824*AE2824+Z2824*AE2827-Y2824*AF2824-AA2824*AF2827</f>
        <v>0</v>
      </c>
      <c r="AK2824" s="40">
        <f>(X2824*AF2824+Y2824*AE2824+Z2824*AF2827+AA2824*AE2827)</f>
        <v>-0.23238170327590005</v>
      </c>
      <c r="AL2824" s="8"/>
      <c r="AM2824" s="43">
        <f t="shared" ref="AM2824" si="9249">20*LOG((2*$AH$8)/(($AH$8*AH2824+AJ2824+$AH$8*AH2827+AJ2827)^2+($AH$8*AI2824+AK2824+$AH$8*AI2827+AK2827)^2)^0.5)</f>
        <v>-1.8466075496304456E-4</v>
      </c>
      <c r="AO2824" s="148">
        <f t="shared" ref="AO2824" si="9250">((AH2824^2+AI2824^2)/(AH2827^2+AI2827^2))^0.5</f>
        <v>4.1574953014362261</v>
      </c>
      <c r="AP2824" s="4"/>
      <c r="AQ2824" s="44"/>
      <c r="AR2824" s="44"/>
      <c r="AS2824" s="44"/>
      <c r="AT2824" s="44"/>
    </row>
    <row r="2825" spans="2:46" ht="18.649999999999999" customHeight="1" thickBot="1">
      <c r="D2825" s="45"/>
      <c r="G2825" s="46"/>
      <c r="I2825" s="45"/>
      <c r="L2825" s="46"/>
      <c r="N2825" s="45"/>
      <c r="Q2825" s="46"/>
      <c r="S2825" s="45"/>
      <c r="V2825" s="46"/>
      <c r="X2825" s="45"/>
      <c r="AA2825" s="46"/>
      <c r="AC2825" s="45"/>
      <c r="AF2825" s="46"/>
      <c r="AH2825" s="45"/>
      <c r="AK2825" s="46"/>
      <c r="AO2825" s="149"/>
      <c r="AP2825" s="149"/>
      <c r="AQ2825" s="44"/>
      <c r="AR2825" s="44"/>
      <c r="AS2825" s="44"/>
      <c r="AT2825" s="44"/>
    </row>
    <row r="2826" spans="2:46" ht="18.649999999999999" customHeight="1" thickBot="1">
      <c r="D2826" s="227" t="s">
        <v>70</v>
      </c>
      <c r="E2826" s="228"/>
      <c r="F2826" s="229" t="s">
        <v>71</v>
      </c>
      <c r="G2826" s="230"/>
      <c r="H2826" s="203"/>
      <c r="I2826" s="231" t="s">
        <v>15</v>
      </c>
      <c r="J2826" s="232"/>
      <c r="K2826" s="233" t="s">
        <v>16</v>
      </c>
      <c r="L2826" s="234"/>
      <c r="M2826" s="30"/>
      <c r="N2826" s="231" t="s">
        <v>72</v>
      </c>
      <c r="O2826" s="232"/>
      <c r="P2826" s="233" t="s">
        <v>73</v>
      </c>
      <c r="Q2826" s="234"/>
      <c r="R2826" s="30"/>
      <c r="S2826" s="227" t="s">
        <v>74</v>
      </c>
      <c r="T2826" s="228"/>
      <c r="U2826" s="229" t="s">
        <v>75</v>
      </c>
      <c r="V2826" s="230"/>
      <c r="W2826" s="8"/>
      <c r="X2826" s="231" t="s">
        <v>76</v>
      </c>
      <c r="Y2826" s="232"/>
      <c r="Z2826" s="233" t="s">
        <v>77</v>
      </c>
      <c r="AA2826" s="234"/>
      <c r="AB2826" s="8"/>
      <c r="AC2826" s="231" t="s">
        <v>78</v>
      </c>
      <c r="AD2826" s="232"/>
      <c r="AE2826" s="233" t="s">
        <v>17</v>
      </c>
      <c r="AF2826" s="234"/>
      <c r="AG2826" s="8"/>
      <c r="AH2826" s="231" t="s">
        <v>79</v>
      </c>
      <c r="AI2826" s="232"/>
      <c r="AJ2826" s="233" t="s">
        <v>80</v>
      </c>
      <c r="AK2826" s="234"/>
      <c r="AL2826" s="8"/>
      <c r="AM2826" s="52" t="s">
        <v>84</v>
      </c>
      <c r="AO2826" s="150" t="s">
        <v>85</v>
      </c>
      <c r="AP2826" s="149"/>
      <c r="AQ2826" s="44"/>
      <c r="AR2826" s="44"/>
      <c r="AS2826" s="44"/>
      <c r="AT2826" s="44"/>
    </row>
    <row r="2827" spans="2:46" ht="18.649999999999999" customHeight="1" thickTop="1" thickBot="1">
      <c r="D2827" s="37">
        <v>0</v>
      </c>
      <c r="E2827" s="41">
        <v>0</v>
      </c>
      <c r="F2827" s="39">
        <v>1</v>
      </c>
      <c r="G2827" s="40">
        <v>0</v>
      </c>
      <c r="I2827" s="37">
        <v>0</v>
      </c>
      <c r="J2827" s="41">
        <f t="shared" ref="J2827" si="9251">IF(0=(1-$J$8*$K$8*$B2824^2),10^14,$B2824*$K$8/(1-$J$8*$K$8*$B2824^2))</f>
        <v>-0.13447100866628445</v>
      </c>
      <c r="K2827" s="39">
        <v>1</v>
      </c>
      <c r="L2827" s="40">
        <v>0</v>
      </c>
      <c r="N2827" s="37">
        <f t="shared" ref="N2827" si="9252">D2827*I2824+F2827*I2827-E2827*J2824-G2827*J2827</f>
        <v>0</v>
      </c>
      <c r="O2827" s="41">
        <f t="shared" ref="O2827" si="9253">(D2827*J2824+E2827*I2824+F2827*J2827+G2827*I2827)</f>
        <v>-0.13447100866628445</v>
      </c>
      <c r="P2827" s="39">
        <f t="shared" ref="P2827" si="9254">D2827*K2824+F2827*K2827-E2827*L2824-G2827*L2827</f>
        <v>1</v>
      </c>
      <c r="Q2827" s="40">
        <f t="shared" ref="Q2827" si="9255">(D2827*L2824+E2827*K2824+F2827*L2827+G2827*K2827)</f>
        <v>0</v>
      </c>
      <c r="S2827" s="37">
        <v>0</v>
      </c>
      <c r="T2827" s="41">
        <v>0</v>
      </c>
      <c r="U2827" s="39">
        <v>1</v>
      </c>
      <c r="V2827" s="40">
        <v>0</v>
      </c>
      <c r="X2827" s="37">
        <f t="shared" ref="X2827" si="9256">N2827*S2824+P2827*S2827-O2827*T2824-Q2827*T2827</f>
        <v>0</v>
      </c>
      <c r="Y2827" s="41">
        <f t="shared" ref="Y2827" si="9257">(N2827*T2824+O2827*S2824+P2827*T2827+Q2827*S2827)</f>
        <v>-0.13447100866628445</v>
      </c>
      <c r="Z2827" s="39">
        <f t="shared" ref="Z2827" si="9258">N2827*U2824+P2827*U2827-O2827*V2824-Q2827*V2827</f>
        <v>0.97916731197669771</v>
      </c>
      <c r="AA2827" s="40">
        <f t="shared" ref="AA2827" si="9259">(N2827*V2824+O2827*U2824+P2827*V2827+Q2827*U2827)</f>
        <v>0</v>
      </c>
      <c r="AB2827" s="8"/>
      <c r="AC2827" s="37">
        <v>0</v>
      </c>
      <c r="AD2827" s="40">
        <f>-1/($AD$8*$B2824)</f>
        <v>-9.9993811881188485E-2</v>
      </c>
      <c r="AE2827" s="39">
        <v>1</v>
      </c>
      <c r="AF2827" s="40">
        <v>0</v>
      </c>
      <c r="AH2827" s="37">
        <f>X2827*AC2824+Z2827*AC2827-Y2827*AD2824-AA2827*AD2827</f>
        <v>0</v>
      </c>
      <c r="AI2827" s="41">
        <f>(X2827*AD2824+Y2827*AC2824+Z2827*AD2827+AA2827*AC2827)</f>
        <v>-0.23238168066029136</v>
      </c>
      <c r="AJ2827" s="39">
        <f>X2827*AE2824+Z2827*AE2827-Y2827*AF2824-AA2827*AF2827</f>
        <v>0.97916731197669771</v>
      </c>
      <c r="AK2827" s="40">
        <f>(X2827*AF2824+Y2827*AE2824+Z2827*AF2827+AA2827*AE2827)</f>
        <v>0</v>
      </c>
      <c r="AL2827" s="8"/>
      <c r="AM2827" s="54">
        <f t="shared" ref="AM2827" si="9260">(180/PI())*ATAN(-1*(($AH2815*AI2824+AK2824+$AH$8*AI2827+AK2827)/($AH$8*AH2824+AJ2824+$AH$8*AH2827+AJ2827)))</f>
        <v>13.437041544426329</v>
      </c>
      <c r="AO2827" s="151">
        <f t="shared" ref="AO2827" si="9261">20*LOG(((($AH$8*AH2824+AJ2824-$AH$8*AH2827-AJ2827)^2+($AH$8*AI2824+AK2824-$AH$8*AI2827-AK2827)^2)/(($AH$8*AH2824+AJ2824+$AH$8*AH2827+AJ2827)^2+($AH$8*AI2824+AK2824+$AH$8*AI2827+AK2827)^2))^0.5)</f>
        <v>-43.714189375192703</v>
      </c>
      <c r="AP2827" s="149"/>
      <c r="AQ2827" s="44"/>
      <c r="AR2827" s="44"/>
      <c r="AS2827" s="44"/>
      <c r="AT2827" s="44"/>
    </row>
    <row r="2828" spans="2:46" ht="18.649999999999999" customHeight="1">
      <c r="AO2828" s="48"/>
    </row>
    <row r="2829" spans="2:46" ht="18.649999999999999" customHeight="1" thickBot="1">
      <c r="E2829" s="29" t="s">
        <v>9</v>
      </c>
      <c r="J2829" s="29" t="s">
        <v>10</v>
      </c>
      <c r="O2829" s="29" t="s">
        <v>11</v>
      </c>
      <c r="T2829" s="29" t="s">
        <v>12</v>
      </c>
      <c r="Y2829" s="29" t="s">
        <v>13</v>
      </c>
      <c r="AD2829" s="29" t="s">
        <v>12</v>
      </c>
      <c r="AI2829" s="29" t="s">
        <v>81</v>
      </c>
    </row>
    <row r="2830" spans="2:46" ht="18.649999999999999" customHeight="1" thickBot="1">
      <c r="B2830" s="28"/>
      <c r="D2830" s="227" t="s">
        <v>70</v>
      </c>
      <c r="E2830" s="228"/>
      <c r="F2830" s="229" t="s">
        <v>71</v>
      </c>
      <c r="G2830" s="230"/>
      <c r="H2830" s="203"/>
      <c r="I2830" s="231" t="s">
        <v>15</v>
      </c>
      <c r="J2830" s="232"/>
      <c r="K2830" s="233" t="s">
        <v>16</v>
      </c>
      <c r="L2830" s="234"/>
      <c r="M2830" s="30"/>
      <c r="N2830" s="231" t="s">
        <v>72</v>
      </c>
      <c r="O2830" s="232"/>
      <c r="P2830" s="233" t="s">
        <v>73</v>
      </c>
      <c r="Q2830" s="234"/>
      <c r="R2830" s="30"/>
      <c r="S2830" s="227" t="s">
        <v>74</v>
      </c>
      <c r="T2830" s="228"/>
      <c r="U2830" s="229" t="s">
        <v>75</v>
      </c>
      <c r="V2830" s="230"/>
      <c r="W2830" s="8"/>
      <c r="X2830" s="231" t="s">
        <v>76</v>
      </c>
      <c r="Y2830" s="232"/>
      <c r="Z2830" s="233" t="s">
        <v>77</v>
      </c>
      <c r="AA2830" s="234"/>
      <c r="AB2830" s="8"/>
      <c r="AC2830" s="231" t="s">
        <v>78</v>
      </c>
      <c r="AD2830" s="232"/>
      <c r="AE2830" s="233" t="s">
        <v>17</v>
      </c>
      <c r="AF2830" s="234"/>
      <c r="AG2830" s="8"/>
      <c r="AH2830" s="231" t="s">
        <v>79</v>
      </c>
      <c r="AI2830" s="232"/>
      <c r="AJ2830" s="233" t="s">
        <v>80</v>
      </c>
      <c r="AK2830" s="234"/>
      <c r="AL2830" s="8"/>
      <c r="AM2830" s="35" t="s">
        <v>82</v>
      </c>
      <c r="AO2830" s="147" t="s">
        <v>83</v>
      </c>
      <c r="AP2830" s="4"/>
      <c r="AQ2830" s="44"/>
      <c r="AR2830" s="44"/>
      <c r="AS2830" s="44"/>
      <c r="AT2830" s="44"/>
    </row>
    <row r="2831" spans="2:46" ht="18.649999999999999" customHeight="1" thickTop="1" thickBot="1">
      <c r="B2831" s="55">
        <v>8.0999999999999694</v>
      </c>
      <c r="D2831" s="37">
        <v>1</v>
      </c>
      <c r="E2831" s="38">
        <v>0</v>
      </c>
      <c r="F2831" s="39">
        <v>0</v>
      </c>
      <c r="G2831" s="40">
        <f t="shared" ref="G2831" si="9262">-1/($E$8*$B2831)</f>
        <v>-7.8911111111111404E-2</v>
      </c>
      <c r="I2831" s="37">
        <v>1</v>
      </c>
      <c r="J2831" s="41">
        <v>0</v>
      </c>
      <c r="K2831" s="39">
        <v>0</v>
      </c>
      <c r="L2831" s="40">
        <v>0</v>
      </c>
      <c r="N2831" s="37">
        <f t="shared" ref="N2831" si="9263">D2831*I2831+F2831*I2834-E2831*J2831-G2831*J2834</f>
        <v>0.9894151134045347</v>
      </c>
      <c r="O2831" s="41">
        <f t="shared" ref="O2831" si="9264">(D2831*J2831+E2831*I2831+F2831*J2834+G2831*I2834)</f>
        <v>0</v>
      </c>
      <c r="P2831" s="39">
        <f t="shared" ref="P2831" si="9265">D2831*K2831+F2831*K2834-E2831*L2831-G2831*L2834</f>
        <v>0</v>
      </c>
      <c r="Q2831" s="40">
        <f t="shared" ref="Q2831" si="9266">(D2831*L2831+E2831*K2831+F2831*L2834+G2831*K2834)</f>
        <v>-7.8911111111111404E-2</v>
      </c>
      <c r="S2831" s="37">
        <v>1</v>
      </c>
      <c r="T2831" s="38">
        <v>0</v>
      </c>
      <c r="U2831" s="39">
        <v>0</v>
      </c>
      <c r="V2831" s="40">
        <f t="shared" ref="V2831" si="9267">-1/($T$8*$B2831)</f>
        <v>-0.15454074074074131</v>
      </c>
      <c r="X2831" s="37">
        <f t="shared" ref="X2831" si="9268">N2831*S2831+P2831*S2834-O2831*T2831-Q2831*T2834</f>
        <v>0.9894151134045347</v>
      </c>
      <c r="Y2831" s="41">
        <f t="shared" ref="Y2831" si="9269">(N2831*T2831+O2831*S2831+P2831*T2834+Q2831*S2834)</f>
        <v>0</v>
      </c>
      <c r="Z2831" s="39">
        <f t="shared" ref="Z2831" si="9270">N2831*U2831+P2831*U2834-O2831*V2831-Q2831*V2834</f>
        <v>0</v>
      </c>
      <c r="AA2831" s="40">
        <f t="shared" ref="AA2831" si="9271">(N2831*V2831+O2831*U2831+P2831*V2834+Q2831*U2834)</f>
        <v>-0.23181605563673277</v>
      </c>
      <c r="AB2831" s="8"/>
      <c r="AC2831" s="37">
        <v>1</v>
      </c>
      <c r="AD2831" s="38">
        <v>0</v>
      </c>
      <c r="AE2831" s="39">
        <v>0</v>
      </c>
      <c r="AF2831" s="40">
        <v>0</v>
      </c>
      <c r="AH2831" s="37">
        <f>X2831*AC2831+Z2831*AC2834-Y2831*AD2831-AA2831*AD2834</f>
        <v>0.9662921773364237</v>
      </c>
      <c r="AI2831" s="41">
        <f>(X2831*AD2831+Y2831*AC2831+Z2831*AD2834+AA2831*AC2834)</f>
        <v>0</v>
      </c>
      <c r="AJ2831" s="39">
        <f>X2831*AE2831+Z2831*AE2834-Y2831*AF2831-AA2831*AF2834</f>
        <v>0</v>
      </c>
      <c r="AK2831" s="40">
        <f>(X2831*AF2831+Y2831*AE2831+Z2831*AF2834+AA2831*AE2834)</f>
        <v>-0.23181605563673277</v>
      </c>
      <c r="AL2831" s="8"/>
      <c r="AM2831" s="43">
        <f t="shared" ref="AM2831" si="9272">20*LOG((2*$AH$8)/(($AH$8*AH2831+AJ2831+$AH$8*AH2834+AJ2834)^2+($AH$8*AI2831+AK2831+$AH$8*AI2834+AK2834)^2)^0.5)</f>
        <v>-1.8287116845459248E-4</v>
      </c>
      <c r="AO2831" s="148">
        <f t="shared" ref="AO2831" si="9273">((AH2831^2+AI2831^2)/(AH2834^2+AI2834^2))^0.5</f>
        <v>4.1683578311871967</v>
      </c>
      <c r="AP2831" s="4"/>
      <c r="AQ2831" s="44"/>
      <c r="AR2831" s="44"/>
      <c r="AS2831" s="44"/>
      <c r="AT2831" s="44"/>
    </row>
    <row r="2832" spans="2:46" ht="18.649999999999999" customHeight="1" thickBot="1">
      <c r="D2832" s="45"/>
      <c r="G2832" s="46"/>
      <c r="I2832" s="45"/>
      <c r="L2832" s="46"/>
      <c r="N2832" s="45"/>
      <c r="Q2832" s="46"/>
      <c r="S2832" s="45"/>
      <c r="V2832" s="46"/>
      <c r="X2832" s="45"/>
      <c r="AA2832" s="46"/>
      <c r="AC2832" s="45"/>
      <c r="AF2832" s="46"/>
      <c r="AH2832" s="45"/>
      <c r="AK2832" s="46"/>
      <c r="AO2832" s="149"/>
      <c r="AP2832" s="149"/>
      <c r="AQ2832" s="44"/>
      <c r="AR2832" s="44"/>
      <c r="AS2832" s="44"/>
      <c r="AT2832" s="44"/>
    </row>
    <row r="2833" spans="2:46" ht="18.649999999999999" customHeight="1" thickBot="1">
      <c r="D2833" s="227" t="s">
        <v>70</v>
      </c>
      <c r="E2833" s="228"/>
      <c r="F2833" s="229" t="s">
        <v>71</v>
      </c>
      <c r="G2833" s="230"/>
      <c r="H2833" s="203"/>
      <c r="I2833" s="231" t="s">
        <v>15</v>
      </c>
      <c r="J2833" s="232"/>
      <c r="K2833" s="233" t="s">
        <v>16</v>
      </c>
      <c r="L2833" s="234"/>
      <c r="M2833" s="30"/>
      <c r="N2833" s="231" t="s">
        <v>72</v>
      </c>
      <c r="O2833" s="232"/>
      <c r="P2833" s="233" t="s">
        <v>73</v>
      </c>
      <c r="Q2833" s="234"/>
      <c r="R2833" s="30"/>
      <c r="S2833" s="227" t="s">
        <v>74</v>
      </c>
      <c r="T2833" s="228"/>
      <c r="U2833" s="229" t="s">
        <v>75</v>
      </c>
      <c r="V2833" s="230"/>
      <c r="W2833" s="8"/>
      <c r="X2833" s="231" t="s">
        <v>76</v>
      </c>
      <c r="Y2833" s="232"/>
      <c r="Z2833" s="233" t="s">
        <v>77</v>
      </c>
      <c r="AA2833" s="234"/>
      <c r="AB2833" s="8"/>
      <c r="AC2833" s="231" t="s">
        <v>78</v>
      </c>
      <c r="AD2833" s="232"/>
      <c r="AE2833" s="233" t="s">
        <v>17</v>
      </c>
      <c r="AF2833" s="234"/>
      <c r="AG2833" s="8"/>
      <c r="AH2833" s="231" t="s">
        <v>79</v>
      </c>
      <c r="AI2833" s="232"/>
      <c r="AJ2833" s="233" t="s">
        <v>80</v>
      </c>
      <c r="AK2833" s="234"/>
      <c r="AL2833" s="8"/>
      <c r="AM2833" s="52" t="s">
        <v>84</v>
      </c>
      <c r="AO2833" s="150" t="s">
        <v>85</v>
      </c>
      <c r="AP2833" s="149"/>
      <c r="AQ2833" s="44"/>
      <c r="AR2833" s="44"/>
      <c r="AS2833" s="44"/>
      <c r="AT2833" s="44"/>
    </row>
    <row r="2834" spans="2:46" ht="18.649999999999999" customHeight="1" thickTop="1" thickBot="1">
      <c r="D2834" s="37">
        <v>0</v>
      </c>
      <c r="E2834" s="41">
        <v>0</v>
      </c>
      <c r="F2834" s="39">
        <v>1</v>
      </c>
      <c r="G2834" s="40">
        <v>0</v>
      </c>
      <c r="I2834" s="37">
        <v>0</v>
      </c>
      <c r="J2834" s="41">
        <f t="shared" ref="J2834" si="9274">IF(0=(1-$J$8*$K$8*$B2831^2),10^14,$B2831*$K$8/(1-$J$8*$K$8*$B2831^2))</f>
        <v>-0.1341368337921536</v>
      </c>
      <c r="K2834" s="39">
        <v>1</v>
      </c>
      <c r="L2834" s="40">
        <v>0</v>
      </c>
      <c r="N2834" s="37">
        <f t="shared" ref="N2834" si="9275">D2834*I2831+F2834*I2834-E2834*J2831-G2834*J2834</f>
        <v>0</v>
      </c>
      <c r="O2834" s="41">
        <f t="shared" ref="O2834" si="9276">(D2834*J2831+E2834*I2831+F2834*J2834+G2834*I2834)</f>
        <v>-0.1341368337921536</v>
      </c>
      <c r="P2834" s="39">
        <f t="shared" ref="P2834" si="9277">D2834*K2831+F2834*K2834-E2834*L2831-G2834*L2834</f>
        <v>1</v>
      </c>
      <c r="Q2834" s="40">
        <f t="shared" ref="Q2834" si="9278">(D2834*L2831+E2834*K2831+F2834*L2834+G2834*K2834)</f>
        <v>0</v>
      </c>
      <c r="S2834" s="37">
        <v>0</v>
      </c>
      <c r="T2834" s="41">
        <v>0</v>
      </c>
      <c r="U2834" s="39">
        <v>1</v>
      </c>
      <c r="V2834" s="40">
        <v>0</v>
      </c>
      <c r="X2834" s="37">
        <f t="shared" ref="X2834" si="9279">N2834*S2831+P2834*S2834-O2834*T2831-Q2834*T2834</f>
        <v>0</v>
      </c>
      <c r="Y2834" s="41">
        <f t="shared" ref="Y2834" si="9280">(N2834*T2831+O2834*S2831+P2834*T2834+Q2834*S2834)</f>
        <v>-0.1341368337921536</v>
      </c>
      <c r="Z2834" s="39">
        <f t="shared" ref="Z2834" si="9281">N2834*U2831+P2834*U2834-O2834*V2831-Q2834*V2834</f>
        <v>0.97927039434514285</v>
      </c>
      <c r="AA2834" s="40">
        <f t="shared" ref="AA2834" si="9282">(N2834*V2831+O2834*U2831+P2834*V2834+Q2834*U2834)</f>
        <v>0</v>
      </c>
      <c r="AB2834" s="8"/>
      <c r="AC2834" s="37">
        <v>0</v>
      </c>
      <c r="AD2834" s="40">
        <f>-1/($AD$8*$B2831)</f>
        <v>-9.9746913580247287E-2</v>
      </c>
      <c r="AE2834" s="39">
        <v>1</v>
      </c>
      <c r="AF2834" s="40">
        <v>0</v>
      </c>
      <c r="AH2834" s="37">
        <f>X2834*AC2831+Z2834*AC2834-Y2834*AD2831-AA2834*AD2834</f>
        <v>0</v>
      </c>
      <c r="AI2834" s="41">
        <f>(X2834*AD2831+Y2834*AC2831+Z2834*AD2834+AA2834*AC2834)</f>
        <v>-0.23181603318859323</v>
      </c>
      <c r="AJ2834" s="39">
        <f>X2834*AE2831+Z2834*AE2834-Y2834*AF2831-AA2834*AF2834</f>
        <v>0.97927039434514285</v>
      </c>
      <c r="AK2834" s="40">
        <f>(X2834*AF2831+Y2834*AE2831+Z2834*AF2834+AA2834*AE2834)</f>
        <v>0</v>
      </c>
      <c r="AL2834" s="8"/>
      <c r="AM2834" s="54">
        <f t="shared" ref="AM2834" si="9283">(180/PI())*ATAN(-1*(($AH2822*AI2831+AK2831+$AH$8*AI2834+AK2834)/($AH$8*AH2831+AJ2831+$AH$8*AH2834+AJ2834)))</f>
        <v>13.403726017048367</v>
      </c>
      <c r="AO2834" s="151">
        <f t="shared" ref="AO2834" si="9284">20*LOG(((($AH$8*AH2831+AJ2831-$AH$8*AH2834-AJ2834)^2+($AH$8*AI2831+AK2831-$AH$8*AI2834-AK2834)^2)/(($AH$8*AH2831+AJ2831+$AH$8*AH2834+AJ2834)^2+($AH$8*AI2831+AK2831+$AH$8*AI2834+AK2834)^2))^0.5)</f>
        <v>-43.756482150037243</v>
      </c>
      <c r="AP2834" s="149"/>
      <c r="AQ2834" s="44"/>
      <c r="AR2834" s="44"/>
      <c r="AS2834" s="44"/>
      <c r="AT2834" s="44"/>
    </row>
    <row r="2835" spans="2:46" ht="18.649999999999999" customHeight="1">
      <c r="AO2835" s="48"/>
    </row>
    <row r="2836" spans="2:46" ht="18.649999999999999" customHeight="1" thickBot="1">
      <c r="E2836" s="29" t="s">
        <v>9</v>
      </c>
      <c r="J2836" s="29" t="s">
        <v>10</v>
      </c>
      <c r="O2836" s="29" t="s">
        <v>11</v>
      </c>
      <c r="T2836" s="29" t="s">
        <v>12</v>
      </c>
      <c r="Y2836" s="29" t="s">
        <v>13</v>
      </c>
      <c r="AD2836" s="29" t="s">
        <v>12</v>
      </c>
      <c r="AI2836" s="29" t="s">
        <v>81</v>
      </c>
    </row>
    <row r="2837" spans="2:46" ht="18.649999999999999" customHeight="1" thickBot="1">
      <c r="B2837" s="28"/>
      <c r="D2837" s="227" t="s">
        <v>70</v>
      </c>
      <c r="E2837" s="228"/>
      <c r="F2837" s="229" t="s">
        <v>71</v>
      </c>
      <c r="G2837" s="230"/>
      <c r="H2837" s="203"/>
      <c r="I2837" s="231" t="s">
        <v>15</v>
      </c>
      <c r="J2837" s="232"/>
      <c r="K2837" s="233" t="s">
        <v>16</v>
      </c>
      <c r="L2837" s="234"/>
      <c r="M2837" s="30"/>
      <c r="N2837" s="231" t="s">
        <v>72</v>
      </c>
      <c r="O2837" s="232"/>
      <c r="P2837" s="233" t="s">
        <v>73</v>
      </c>
      <c r="Q2837" s="234"/>
      <c r="R2837" s="30"/>
      <c r="S2837" s="227" t="s">
        <v>74</v>
      </c>
      <c r="T2837" s="228"/>
      <c r="U2837" s="229" t="s">
        <v>75</v>
      </c>
      <c r="V2837" s="230"/>
      <c r="W2837" s="8"/>
      <c r="X2837" s="231" t="s">
        <v>76</v>
      </c>
      <c r="Y2837" s="232"/>
      <c r="Z2837" s="233" t="s">
        <v>77</v>
      </c>
      <c r="AA2837" s="234"/>
      <c r="AB2837" s="8"/>
      <c r="AC2837" s="231" t="s">
        <v>78</v>
      </c>
      <c r="AD2837" s="232"/>
      <c r="AE2837" s="233" t="s">
        <v>17</v>
      </c>
      <c r="AF2837" s="234"/>
      <c r="AG2837" s="8"/>
      <c r="AH2837" s="231" t="s">
        <v>79</v>
      </c>
      <c r="AI2837" s="232"/>
      <c r="AJ2837" s="233" t="s">
        <v>80</v>
      </c>
      <c r="AK2837" s="234"/>
      <c r="AL2837" s="8"/>
      <c r="AM2837" s="35" t="s">
        <v>82</v>
      </c>
      <c r="AO2837" s="147" t="s">
        <v>83</v>
      </c>
      <c r="AP2837" s="4"/>
      <c r="AQ2837" s="44"/>
      <c r="AR2837" s="44"/>
      <c r="AS2837" s="44"/>
      <c r="AT2837" s="44"/>
    </row>
    <row r="2838" spans="2:46" ht="18.649999999999999" customHeight="1" thickTop="1" thickBot="1">
      <c r="B2838" s="55">
        <v>8.1199999999999708</v>
      </c>
      <c r="D2838" s="37">
        <v>1</v>
      </c>
      <c r="E2838" s="38">
        <v>0</v>
      </c>
      <c r="F2838" s="39">
        <v>0</v>
      </c>
      <c r="G2838" s="40">
        <f t="shared" ref="G2838" si="9285">-1/($E$8*$B2838)</f>
        <v>-7.8716748768473177E-2</v>
      </c>
      <c r="I2838" s="37">
        <v>1</v>
      </c>
      <c r="J2838" s="41">
        <v>0</v>
      </c>
      <c r="K2838" s="39">
        <v>0</v>
      </c>
      <c r="L2838" s="40">
        <v>0</v>
      </c>
      <c r="N2838" s="37">
        <f t="shared" ref="N2838" si="9286">D2838*I2838+F2838*I2841-E2838*J2838-G2838*J2841</f>
        <v>0.98946735888139381</v>
      </c>
      <c r="O2838" s="41">
        <f t="shared" ref="O2838" si="9287">(D2838*J2838+E2838*I2838+F2838*J2841+G2838*I2841)</f>
        <v>0</v>
      </c>
      <c r="P2838" s="39">
        <f t="shared" ref="P2838" si="9288">D2838*K2838+F2838*K2841-E2838*L2838-G2838*L2841</f>
        <v>0</v>
      </c>
      <c r="Q2838" s="40">
        <f t="shared" ref="Q2838" si="9289">(D2838*L2838+E2838*K2838+F2838*L2841+G2838*K2841)</f>
        <v>-7.8716748768473177E-2</v>
      </c>
      <c r="S2838" s="37">
        <v>1</v>
      </c>
      <c r="T2838" s="38">
        <v>0</v>
      </c>
      <c r="U2838" s="39">
        <v>0</v>
      </c>
      <c r="V2838" s="40">
        <f t="shared" ref="V2838" si="9290">-1/($T$8*$B2838)</f>
        <v>-0.15416009852216803</v>
      </c>
      <c r="X2838" s="37">
        <f t="shared" ref="X2838" si="9291">N2838*S2838+P2838*S2841-O2838*T2838-Q2838*T2841</f>
        <v>0.98946735888139381</v>
      </c>
      <c r="Y2838" s="41">
        <f t="shared" ref="Y2838" si="9292">(N2838*T2838+O2838*S2838+P2838*T2841+Q2838*S2841)</f>
        <v>0</v>
      </c>
      <c r="Z2838" s="39">
        <f t="shared" ref="Z2838" si="9293">N2838*U2838+P2838*U2841-O2838*V2838-Q2838*V2841</f>
        <v>0</v>
      </c>
      <c r="AA2838" s="40">
        <f t="shared" ref="AA2838" si="9294">(N2838*V2838+O2838*U2838+P2838*V2841+Q2838*U2841)</f>
        <v>-0.23125313429809824</v>
      </c>
      <c r="AB2838" s="8"/>
      <c r="AC2838" s="37">
        <v>1</v>
      </c>
      <c r="AD2838" s="38">
        <v>0</v>
      </c>
      <c r="AE2838" s="39">
        <v>0</v>
      </c>
      <c r="AF2838" s="40">
        <v>0</v>
      </c>
      <c r="AH2838" s="37">
        <f>X2838*AC2838+Z2838*AC2841-Y2838*AD2838-AA2838*AD2841</f>
        <v>0.96645738722423258</v>
      </c>
      <c r="AI2838" s="41">
        <f>(X2838*AD2838+Y2838*AC2838+Z2838*AD2841+AA2838*AC2841)</f>
        <v>0</v>
      </c>
      <c r="AJ2838" s="39">
        <f>X2838*AE2838+Z2838*AE2841-Y2838*AF2838-AA2838*AF2841</f>
        <v>0</v>
      </c>
      <c r="AK2838" s="40">
        <f>(X2838*AF2838+Y2838*AE2838+Z2838*AF2841+AA2838*AE2841)</f>
        <v>-0.23125313429809824</v>
      </c>
      <c r="AL2838" s="8"/>
      <c r="AM2838" s="43">
        <f t="shared" ref="AM2838" si="9295">20*LOG((2*$AH$8)/(($AH$8*AH2838+AJ2838+$AH$8*AH2841+AJ2841)^2+($AH$8*AI2838+AK2838+$AH$8*AI2841+AK2841)^2)^0.5)</f>
        <v>-1.8110313774352164E-4</v>
      </c>
      <c r="AO2838" s="148">
        <f t="shared" ref="AO2838" si="9296">((AH2838^2+AI2838^2)/(AH2841^2+AI2841^2))^0.5</f>
        <v>4.1792189467197076</v>
      </c>
      <c r="AP2838" s="4"/>
      <c r="AQ2838" s="44"/>
      <c r="AR2838" s="44"/>
      <c r="AS2838" s="44"/>
      <c r="AT2838" s="44"/>
    </row>
    <row r="2839" spans="2:46" ht="18.649999999999999" customHeight="1" thickBot="1">
      <c r="D2839" s="45"/>
      <c r="G2839" s="46"/>
      <c r="I2839" s="45"/>
      <c r="L2839" s="46"/>
      <c r="N2839" s="45"/>
      <c r="Q2839" s="46"/>
      <c r="S2839" s="45"/>
      <c r="V2839" s="46"/>
      <c r="X2839" s="45"/>
      <c r="AA2839" s="46"/>
      <c r="AC2839" s="45"/>
      <c r="AF2839" s="46"/>
      <c r="AH2839" s="45"/>
      <c r="AK2839" s="46"/>
      <c r="AO2839" s="149"/>
      <c r="AP2839" s="149"/>
      <c r="AQ2839" s="44"/>
      <c r="AR2839" s="44"/>
      <c r="AS2839" s="44"/>
      <c r="AT2839" s="44"/>
    </row>
    <row r="2840" spans="2:46" ht="18.649999999999999" customHeight="1" thickBot="1">
      <c r="D2840" s="227" t="s">
        <v>70</v>
      </c>
      <c r="E2840" s="228"/>
      <c r="F2840" s="229" t="s">
        <v>71</v>
      </c>
      <c r="G2840" s="230"/>
      <c r="H2840" s="203"/>
      <c r="I2840" s="231" t="s">
        <v>15</v>
      </c>
      <c r="J2840" s="232"/>
      <c r="K2840" s="233" t="s">
        <v>16</v>
      </c>
      <c r="L2840" s="234"/>
      <c r="M2840" s="30"/>
      <c r="N2840" s="231" t="s">
        <v>72</v>
      </c>
      <c r="O2840" s="232"/>
      <c r="P2840" s="233" t="s">
        <v>73</v>
      </c>
      <c r="Q2840" s="234"/>
      <c r="R2840" s="30"/>
      <c r="S2840" s="227" t="s">
        <v>74</v>
      </c>
      <c r="T2840" s="228"/>
      <c r="U2840" s="229" t="s">
        <v>75</v>
      </c>
      <c r="V2840" s="230"/>
      <c r="W2840" s="8"/>
      <c r="X2840" s="231" t="s">
        <v>76</v>
      </c>
      <c r="Y2840" s="232"/>
      <c r="Z2840" s="233" t="s">
        <v>77</v>
      </c>
      <c r="AA2840" s="234"/>
      <c r="AB2840" s="8"/>
      <c r="AC2840" s="231" t="s">
        <v>78</v>
      </c>
      <c r="AD2840" s="232"/>
      <c r="AE2840" s="233" t="s">
        <v>17</v>
      </c>
      <c r="AF2840" s="234"/>
      <c r="AG2840" s="8"/>
      <c r="AH2840" s="231" t="s">
        <v>79</v>
      </c>
      <c r="AI2840" s="232"/>
      <c r="AJ2840" s="233" t="s">
        <v>80</v>
      </c>
      <c r="AK2840" s="234"/>
      <c r="AL2840" s="8"/>
      <c r="AM2840" s="52" t="s">
        <v>84</v>
      </c>
      <c r="AO2840" s="150" t="s">
        <v>85</v>
      </c>
      <c r="AP2840" s="149"/>
      <c r="AQ2840" s="44"/>
      <c r="AR2840" s="44"/>
      <c r="AS2840" s="44"/>
      <c r="AT2840" s="44"/>
    </row>
    <row r="2841" spans="2:46" ht="18.649999999999999" customHeight="1" thickTop="1" thickBot="1">
      <c r="D2841" s="37">
        <v>0</v>
      </c>
      <c r="E2841" s="41">
        <v>0</v>
      </c>
      <c r="F2841" s="39">
        <v>1</v>
      </c>
      <c r="G2841" s="40">
        <v>0</v>
      </c>
      <c r="I2841" s="37">
        <v>0</v>
      </c>
      <c r="J2841" s="41">
        <f t="shared" ref="J2841" si="9297">IF(0=(1-$J$8*$K$8*$B2838^2),10^14,$B2838*$K$8/(1-$J$8*$K$8*$B2838^2))</f>
        <v>-0.13380432097856926</v>
      </c>
      <c r="K2841" s="39">
        <v>1</v>
      </c>
      <c r="L2841" s="40">
        <v>0</v>
      </c>
      <c r="N2841" s="37">
        <f t="shared" ref="N2841" si="9298">D2841*I2838+F2841*I2841-E2841*J2838-G2841*J2841</f>
        <v>0</v>
      </c>
      <c r="O2841" s="41">
        <f t="shared" ref="O2841" si="9299">(D2841*J2838+E2841*I2838+F2841*J2841+G2841*I2841)</f>
        <v>-0.13380432097856926</v>
      </c>
      <c r="P2841" s="39">
        <f t="shared" ref="P2841" si="9300">D2841*K2838+F2841*K2841-E2841*L2838-G2841*L2841</f>
        <v>1</v>
      </c>
      <c r="Q2841" s="40">
        <f t="shared" ref="Q2841" si="9301">(D2841*L2838+E2841*K2838+F2841*L2841+G2841*K2841)</f>
        <v>0</v>
      </c>
      <c r="S2841" s="37">
        <v>0</v>
      </c>
      <c r="T2841" s="41">
        <v>0</v>
      </c>
      <c r="U2841" s="39">
        <v>1</v>
      </c>
      <c r="V2841" s="40">
        <v>0</v>
      </c>
      <c r="X2841" s="37">
        <f t="shared" ref="X2841" si="9302">N2841*S2838+P2841*S2841-O2841*T2838-Q2841*T2841</f>
        <v>0</v>
      </c>
      <c r="Y2841" s="41">
        <f t="shared" ref="Y2841" si="9303">(N2841*T2838+O2841*S2838+P2841*T2841+Q2841*S2841)</f>
        <v>-0.13380432097856926</v>
      </c>
      <c r="Z2841" s="39">
        <f t="shared" ref="Z2841" si="9304">N2841*U2838+P2841*U2841-O2841*V2838-Q2841*V2841</f>
        <v>0.97937271269525195</v>
      </c>
      <c r="AA2841" s="40">
        <f t="shared" ref="AA2841" si="9305">(N2841*V2838+O2841*U2838+P2841*V2841+Q2841*U2841)</f>
        <v>0</v>
      </c>
      <c r="AB2841" s="8"/>
      <c r="AC2841" s="37">
        <v>0</v>
      </c>
      <c r="AD2841" s="40">
        <f>-1/($AD$8*$B2838)</f>
        <v>-9.9501231527093947E-2</v>
      </c>
      <c r="AE2841" s="39">
        <v>1</v>
      </c>
      <c r="AF2841" s="40">
        <v>0</v>
      </c>
      <c r="AH2841" s="37">
        <f>X2841*AC2838+Z2841*AC2841-Y2841*AD2838-AA2841*AD2841</f>
        <v>0</v>
      </c>
      <c r="AI2841" s="41">
        <f>(X2841*AD2838+Y2841*AC2838+Z2841*AD2841+AA2841*AC2841)</f>
        <v>-0.23125311201577758</v>
      </c>
      <c r="AJ2841" s="39">
        <f>X2841*AE2838+Z2841*AE2841-Y2841*AF2838-AA2841*AF2841</f>
        <v>0.97937271269525195</v>
      </c>
      <c r="AK2841" s="40">
        <f>(X2841*AF2838+Y2841*AE2838+Z2841*AF2841+AA2841*AE2841)</f>
        <v>0</v>
      </c>
      <c r="AL2841" s="8"/>
      <c r="AM2841" s="54">
        <f t="shared" ref="AM2841" si="9306">(180/PI())*ATAN(-1*(($AH2829*AI2838+AK2838+$AH$8*AI2841+AK2841)/($AH$8*AH2838+AJ2838+$AH$8*AH2841+AJ2841)))</f>
        <v>13.370575611874012</v>
      </c>
      <c r="AO2841" s="151">
        <f t="shared" ref="AO2841" si="9307">20*LOG(((($AH$8*AH2838+AJ2838-$AH$8*AH2841-AJ2841)^2+($AH$8*AI2838+AK2838-$AH$8*AI2841-AK2841)^2)/(($AH$8*AH2838+AJ2838+$AH$8*AH2841+AJ2841)^2+($AH$8*AI2838+AK2838+$AH$8*AI2841+AK2841)^2))^0.5)</f>
        <v>-43.798673915800876</v>
      </c>
      <c r="AP2841" s="149"/>
      <c r="AQ2841" s="44"/>
      <c r="AR2841" s="44"/>
      <c r="AS2841" s="44"/>
      <c r="AT2841" s="44"/>
    </row>
    <row r="2842" spans="2:46" ht="18.649999999999999" customHeight="1">
      <c r="AO2842" s="48"/>
    </row>
    <row r="2843" spans="2:46" ht="18.649999999999999" customHeight="1" thickBot="1">
      <c r="E2843" s="29" t="s">
        <v>9</v>
      </c>
      <c r="J2843" s="29" t="s">
        <v>10</v>
      </c>
      <c r="O2843" s="29" t="s">
        <v>11</v>
      </c>
      <c r="T2843" s="29" t="s">
        <v>12</v>
      </c>
      <c r="Y2843" s="29" t="s">
        <v>13</v>
      </c>
      <c r="AD2843" s="29" t="s">
        <v>12</v>
      </c>
      <c r="AI2843" s="29" t="s">
        <v>81</v>
      </c>
    </row>
    <row r="2844" spans="2:46" ht="18.649999999999999" customHeight="1" thickBot="1">
      <c r="B2844" s="28"/>
      <c r="D2844" s="227" t="s">
        <v>70</v>
      </c>
      <c r="E2844" s="228"/>
      <c r="F2844" s="229" t="s">
        <v>71</v>
      </c>
      <c r="G2844" s="230"/>
      <c r="H2844" s="203"/>
      <c r="I2844" s="231" t="s">
        <v>15</v>
      </c>
      <c r="J2844" s="232"/>
      <c r="K2844" s="233" t="s">
        <v>16</v>
      </c>
      <c r="L2844" s="234"/>
      <c r="M2844" s="30"/>
      <c r="N2844" s="231" t="s">
        <v>72</v>
      </c>
      <c r="O2844" s="232"/>
      <c r="P2844" s="233" t="s">
        <v>73</v>
      </c>
      <c r="Q2844" s="234"/>
      <c r="R2844" s="30"/>
      <c r="S2844" s="227" t="s">
        <v>74</v>
      </c>
      <c r="T2844" s="228"/>
      <c r="U2844" s="229" t="s">
        <v>75</v>
      </c>
      <c r="V2844" s="230"/>
      <c r="W2844" s="8"/>
      <c r="X2844" s="231" t="s">
        <v>76</v>
      </c>
      <c r="Y2844" s="232"/>
      <c r="Z2844" s="233" t="s">
        <v>77</v>
      </c>
      <c r="AA2844" s="234"/>
      <c r="AB2844" s="8"/>
      <c r="AC2844" s="231" t="s">
        <v>78</v>
      </c>
      <c r="AD2844" s="232"/>
      <c r="AE2844" s="233" t="s">
        <v>17</v>
      </c>
      <c r="AF2844" s="234"/>
      <c r="AG2844" s="8"/>
      <c r="AH2844" s="231" t="s">
        <v>79</v>
      </c>
      <c r="AI2844" s="232"/>
      <c r="AJ2844" s="233" t="s">
        <v>80</v>
      </c>
      <c r="AK2844" s="234"/>
      <c r="AL2844" s="8"/>
      <c r="AM2844" s="35" t="s">
        <v>82</v>
      </c>
      <c r="AO2844" s="147" t="s">
        <v>83</v>
      </c>
      <c r="AP2844" s="4"/>
      <c r="AQ2844" s="44"/>
      <c r="AR2844" s="44"/>
      <c r="AS2844" s="44"/>
      <c r="AT2844" s="44"/>
    </row>
    <row r="2845" spans="2:46" ht="18.649999999999999" customHeight="1" thickTop="1" thickBot="1">
      <c r="B2845" s="55">
        <v>8.1399999999999704</v>
      </c>
      <c r="D2845" s="37">
        <v>1</v>
      </c>
      <c r="E2845" s="38">
        <v>0</v>
      </c>
      <c r="F2845" s="39">
        <v>0</v>
      </c>
      <c r="G2845" s="40">
        <f t="shared" ref="G2845" si="9308">-1/($E$8*$B2845)</f>
        <v>-7.8523341523341797E-2</v>
      </c>
      <c r="I2845" s="37">
        <v>1</v>
      </c>
      <c r="J2845" s="41">
        <v>0</v>
      </c>
      <c r="K2845" s="39">
        <v>0</v>
      </c>
      <c r="L2845" s="40">
        <v>0</v>
      </c>
      <c r="N2845" s="37">
        <f t="shared" ref="N2845" si="9309">D2845*I2845+F2845*I2848-E2845*J2845-G2845*J2848</f>
        <v>0.98951921808744348</v>
      </c>
      <c r="O2845" s="41">
        <f t="shared" ref="O2845" si="9310">(D2845*J2845+E2845*I2845+F2845*J2848+G2845*I2848)</f>
        <v>0</v>
      </c>
      <c r="P2845" s="39">
        <f t="shared" ref="P2845" si="9311">D2845*K2845+F2845*K2848-E2845*L2845-G2845*L2848</f>
        <v>0</v>
      </c>
      <c r="Q2845" s="40">
        <f t="shared" ref="Q2845" si="9312">(D2845*L2845+E2845*K2845+F2845*L2848+G2845*K2848)</f>
        <v>-7.8523341523341797E-2</v>
      </c>
      <c r="S2845" s="37">
        <v>1</v>
      </c>
      <c r="T2845" s="38">
        <v>0</v>
      </c>
      <c r="U2845" s="39">
        <v>0</v>
      </c>
      <c r="V2845" s="40">
        <f t="shared" ref="V2845" si="9313">-1/($T$8*$B2845)</f>
        <v>-0.15378132678132733</v>
      </c>
      <c r="X2845" s="37">
        <f t="shared" ref="X2845" si="9314">N2845*S2845+P2845*S2848-O2845*T2845-Q2845*T2848</f>
        <v>0.98951921808744348</v>
      </c>
      <c r="Y2845" s="41">
        <f t="shared" ref="Y2845" si="9315">(N2845*T2845+O2845*S2845+P2845*T2848+Q2845*S2848)</f>
        <v>0</v>
      </c>
      <c r="Z2845" s="39">
        <f t="shared" ref="Z2845" si="9316">N2845*U2845+P2845*U2848-O2845*V2845-Q2845*V2848</f>
        <v>0</v>
      </c>
      <c r="AA2845" s="40">
        <f t="shared" ref="AA2845" si="9317">(N2845*V2845+O2845*U2845+P2845*V2848+Q2845*U2848)</f>
        <v>-0.23069291975645045</v>
      </c>
      <c r="AB2845" s="8"/>
      <c r="AC2845" s="37">
        <v>1</v>
      </c>
      <c r="AD2845" s="38">
        <v>0</v>
      </c>
      <c r="AE2845" s="39">
        <v>0</v>
      </c>
      <c r="AF2845" s="40">
        <v>0</v>
      </c>
      <c r="AH2845" s="37">
        <f>X2845*AC2845+Z2845*AC2848-Y2845*AD2845-AA2845*AD2848</f>
        <v>0.96662138706567136</v>
      </c>
      <c r="AI2845" s="41">
        <f>(X2845*AD2845+Y2845*AC2845+Z2845*AD2848+AA2845*AC2848)</f>
        <v>0</v>
      </c>
      <c r="AJ2845" s="39">
        <f>X2845*AE2845+Z2845*AE2848-Y2845*AF2845-AA2845*AF2848</f>
        <v>0</v>
      </c>
      <c r="AK2845" s="40">
        <f>(X2845*AF2845+Y2845*AE2845+Z2845*AF2848+AA2845*AE2848)</f>
        <v>-0.23069291975645045</v>
      </c>
      <c r="AL2845" s="8"/>
      <c r="AM2845" s="43">
        <f t="shared" ref="AM2845" si="9318">20*LOG((2*$AH$8)/(($AH$8*AH2845+AJ2845+$AH$8*AH2848+AJ2848)^2+($AH$8*AI2845+AK2845+$AH$8*AI2848+AK2848)^2)^0.5)</f>
        <v>-1.7935635306732644E-4</v>
      </c>
      <c r="AO2845" s="148">
        <f t="shared" ref="AO2845" si="9319">((AH2845^2+AI2845^2)/(AH2848^2+AI2848^2))^0.5</f>
        <v>4.1900786585165912</v>
      </c>
      <c r="AP2845" s="4"/>
      <c r="AQ2845" s="44"/>
      <c r="AR2845" s="44"/>
      <c r="AS2845" s="44"/>
      <c r="AT2845" s="44"/>
    </row>
    <row r="2846" spans="2:46" ht="18.649999999999999" customHeight="1" thickBot="1">
      <c r="D2846" s="45"/>
      <c r="G2846" s="46"/>
      <c r="I2846" s="45"/>
      <c r="L2846" s="46"/>
      <c r="N2846" s="45"/>
      <c r="Q2846" s="46"/>
      <c r="S2846" s="45"/>
      <c r="V2846" s="46"/>
      <c r="X2846" s="45"/>
      <c r="AA2846" s="46"/>
      <c r="AC2846" s="45"/>
      <c r="AF2846" s="46"/>
      <c r="AH2846" s="45"/>
      <c r="AK2846" s="46"/>
      <c r="AO2846" s="149"/>
      <c r="AP2846" s="149"/>
      <c r="AQ2846" s="44"/>
      <c r="AR2846" s="44"/>
      <c r="AS2846" s="44"/>
      <c r="AT2846" s="44"/>
    </row>
    <row r="2847" spans="2:46" ht="18.649999999999999" customHeight="1" thickBot="1">
      <c r="D2847" s="227" t="s">
        <v>70</v>
      </c>
      <c r="E2847" s="228"/>
      <c r="F2847" s="229" t="s">
        <v>71</v>
      </c>
      <c r="G2847" s="230"/>
      <c r="H2847" s="203"/>
      <c r="I2847" s="231" t="s">
        <v>15</v>
      </c>
      <c r="J2847" s="232"/>
      <c r="K2847" s="233" t="s">
        <v>16</v>
      </c>
      <c r="L2847" s="234"/>
      <c r="M2847" s="30"/>
      <c r="N2847" s="231" t="s">
        <v>72</v>
      </c>
      <c r="O2847" s="232"/>
      <c r="P2847" s="233" t="s">
        <v>73</v>
      </c>
      <c r="Q2847" s="234"/>
      <c r="R2847" s="30"/>
      <c r="S2847" s="227" t="s">
        <v>74</v>
      </c>
      <c r="T2847" s="228"/>
      <c r="U2847" s="229" t="s">
        <v>75</v>
      </c>
      <c r="V2847" s="230"/>
      <c r="W2847" s="8"/>
      <c r="X2847" s="231" t="s">
        <v>76</v>
      </c>
      <c r="Y2847" s="232"/>
      <c r="Z2847" s="233" t="s">
        <v>77</v>
      </c>
      <c r="AA2847" s="234"/>
      <c r="AB2847" s="8"/>
      <c r="AC2847" s="231" t="s">
        <v>78</v>
      </c>
      <c r="AD2847" s="232"/>
      <c r="AE2847" s="233" t="s">
        <v>17</v>
      </c>
      <c r="AF2847" s="234"/>
      <c r="AG2847" s="8"/>
      <c r="AH2847" s="231" t="s">
        <v>79</v>
      </c>
      <c r="AI2847" s="232"/>
      <c r="AJ2847" s="233" t="s">
        <v>80</v>
      </c>
      <c r="AK2847" s="234"/>
      <c r="AL2847" s="8"/>
      <c r="AM2847" s="52" t="s">
        <v>84</v>
      </c>
      <c r="AO2847" s="150" t="s">
        <v>85</v>
      </c>
      <c r="AP2847" s="149"/>
      <c r="AQ2847" s="44"/>
      <c r="AR2847" s="44"/>
      <c r="AS2847" s="44"/>
      <c r="AT2847" s="44"/>
    </row>
    <row r="2848" spans="2:46" ht="18.649999999999999" customHeight="1" thickTop="1" thickBot="1">
      <c r="D2848" s="37">
        <v>0</v>
      </c>
      <c r="E2848" s="41">
        <v>0</v>
      </c>
      <c r="F2848" s="39">
        <v>1</v>
      </c>
      <c r="G2848" s="40">
        <v>0</v>
      </c>
      <c r="I2848" s="37">
        <v>0</v>
      </c>
      <c r="J2848" s="41">
        <f t="shared" ref="J2848" si="9320">IF(0=(1-$J$8*$K$8*$B2845^2),10^14,$B2845*$K$8/(1-$J$8*$K$8*$B2845^2))</f>
        <v>-0.13347345781815728</v>
      </c>
      <c r="K2848" s="39">
        <v>1</v>
      </c>
      <c r="L2848" s="40">
        <v>0</v>
      </c>
      <c r="N2848" s="37">
        <f t="shared" ref="N2848" si="9321">D2848*I2845+F2848*I2848-E2848*J2845-G2848*J2848</f>
        <v>0</v>
      </c>
      <c r="O2848" s="41">
        <f t="shared" ref="O2848" si="9322">(D2848*J2845+E2848*I2845+F2848*J2848+G2848*I2848)</f>
        <v>-0.13347345781815728</v>
      </c>
      <c r="P2848" s="39">
        <f t="shared" ref="P2848" si="9323">D2848*K2845+F2848*K2848-E2848*L2845-G2848*L2848</f>
        <v>1</v>
      </c>
      <c r="Q2848" s="40">
        <f t="shared" ref="Q2848" si="9324">(D2848*L2845+E2848*K2845+F2848*L2848+G2848*K2848)</f>
        <v>0</v>
      </c>
      <c r="S2848" s="37">
        <v>0</v>
      </c>
      <c r="T2848" s="41">
        <v>0</v>
      </c>
      <c r="U2848" s="39">
        <v>1</v>
      </c>
      <c r="V2848" s="40">
        <v>0</v>
      </c>
      <c r="X2848" s="37">
        <f t="shared" ref="X2848" si="9325">N2848*S2845+P2848*S2848-O2848*T2845-Q2848*T2848</f>
        <v>0</v>
      </c>
      <c r="Y2848" s="41">
        <f t="shared" ref="Y2848" si="9326">(N2848*T2845+O2848*S2845+P2848*T2848+Q2848*S2848)</f>
        <v>-0.13347345781815728</v>
      </c>
      <c r="Z2848" s="39">
        <f t="shared" ref="Z2848" si="9327">N2848*U2845+P2848*U2848-O2848*V2845-Q2848*V2848</f>
        <v>0.97947427456663227</v>
      </c>
      <c r="AA2848" s="40">
        <f t="shared" ref="AA2848" si="9328">(N2848*V2845+O2848*U2845+P2848*V2848+Q2848*U2848)</f>
        <v>0</v>
      </c>
      <c r="AB2848" s="8"/>
      <c r="AC2848" s="37">
        <v>0</v>
      </c>
      <c r="AD2848" s="40">
        <f>-1/($AD$8*$B2845)</f>
        <v>-9.9256756756757117E-2</v>
      </c>
      <c r="AE2848" s="39">
        <v>1</v>
      </c>
      <c r="AF2848" s="40">
        <v>0</v>
      </c>
      <c r="AH2848" s="37">
        <f>X2848*AC2845+Z2848*AC2848-Y2848*AD2845-AA2848*AD2848</f>
        <v>0</v>
      </c>
      <c r="AI2848" s="41">
        <f>(X2848*AD2845+Y2848*AC2845+Z2848*AD2848+AA2848*AC2848)</f>
        <v>-0.23069289763831863</v>
      </c>
      <c r="AJ2848" s="39">
        <f>X2848*AE2845+Z2848*AE2848-Y2848*AF2845-AA2848*AF2848</f>
        <v>0.97947427456663227</v>
      </c>
      <c r="AK2848" s="40">
        <f>(X2848*AF2845+Y2848*AE2845+Z2848*AF2848+AA2848*AE2848)</f>
        <v>0</v>
      </c>
      <c r="AL2848" s="8"/>
      <c r="AM2848" s="54">
        <f t="shared" ref="AM2848" si="9329">(180/PI())*ATAN(-1*(($AH2836*AI2845+AK2845+$AH$8*AI2848+AK2848)/($AH$8*AH2845+AJ2845+$AH$8*AH2848+AJ2848)))</f>
        <v>13.337589102015732</v>
      </c>
      <c r="AO2848" s="151">
        <f t="shared" ref="AO2848" si="9330">20*LOG(((($AH$8*AH2845+AJ2845-$AH$8*AH2848-AJ2848)^2+($AH$8*AI2845+AK2845-$AH$8*AI2848-AK2848)^2)/(($AH$8*AH2845+AJ2845+$AH$8*AH2848+AJ2848)^2+($AH$8*AI2845+AK2845+$AH$8*AI2848+AK2848)^2))^0.5)</f>
        <v>-43.840765144507088</v>
      </c>
      <c r="AP2848" s="149"/>
      <c r="AQ2848" s="44"/>
      <c r="AR2848" s="44"/>
      <c r="AS2848" s="44"/>
      <c r="AT2848" s="44"/>
    </row>
    <row r="2849" spans="2:46" ht="18.649999999999999" customHeight="1">
      <c r="AO2849" s="48"/>
    </row>
    <row r="2850" spans="2:46" ht="18.649999999999999" customHeight="1" thickBot="1">
      <c r="E2850" s="29" t="s">
        <v>9</v>
      </c>
      <c r="J2850" s="29" t="s">
        <v>10</v>
      </c>
      <c r="O2850" s="29" t="s">
        <v>11</v>
      </c>
      <c r="T2850" s="29" t="s">
        <v>12</v>
      </c>
      <c r="Y2850" s="29" t="s">
        <v>13</v>
      </c>
      <c r="AD2850" s="29" t="s">
        <v>12</v>
      </c>
      <c r="AI2850" s="29" t="s">
        <v>81</v>
      </c>
    </row>
    <row r="2851" spans="2:46" ht="18.649999999999999" customHeight="1" thickBot="1">
      <c r="B2851" s="28"/>
      <c r="D2851" s="227" t="s">
        <v>70</v>
      </c>
      <c r="E2851" s="228"/>
      <c r="F2851" s="229" t="s">
        <v>71</v>
      </c>
      <c r="G2851" s="230"/>
      <c r="H2851" s="203"/>
      <c r="I2851" s="231" t="s">
        <v>15</v>
      </c>
      <c r="J2851" s="232"/>
      <c r="K2851" s="233" t="s">
        <v>16</v>
      </c>
      <c r="L2851" s="234"/>
      <c r="M2851" s="30"/>
      <c r="N2851" s="231" t="s">
        <v>72</v>
      </c>
      <c r="O2851" s="232"/>
      <c r="P2851" s="233" t="s">
        <v>73</v>
      </c>
      <c r="Q2851" s="234"/>
      <c r="R2851" s="30"/>
      <c r="S2851" s="227" t="s">
        <v>74</v>
      </c>
      <c r="T2851" s="228"/>
      <c r="U2851" s="229" t="s">
        <v>75</v>
      </c>
      <c r="V2851" s="230"/>
      <c r="W2851" s="8"/>
      <c r="X2851" s="231" t="s">
        <v>76</v>
      </c>
      <c r="Y2851" s="232"/>
      <c r="Z2851" s="233" t="s">
        <v>77</v>
      </c>
      <c r="AA2851" s="234"/>
      <c r="AB2851" s="8"/>
      <c r="AC2851" s="231" t="s">
        <v>78</v>
      </c>
      <c r="AD2851" s="232"/>
      <c r="AE2851" s="233" t="s">
        <v>17</v>
      </c>
      <c r="AF2851" s="234"/>
      <c r="AG2851" s="8"/>
      <c r="AH2851" s="231" t="s">
        <v>79</v>
      </c>
      <c r="AI2851" s="232"/>
      <c r="AJ2851" s="233" t="s">
        <v>80</v>
      </c>
      <c r="AK2851" s="234"/>
      <c r="AL2851" s="8"/>
      <c r="AM2851" s="35" t="s">
        <v>82</v>
      </c>
      <c r="AO2851" s="147" t="s">
        <v>83</v>
      </c>
      <c r="AP2851" s="4"/>
      <c r="AQ2851" s="44"/>
      <c r="AR2851" s="44"/>
      <c r="AS2851" s="44"/>
      <c r="AT2851" s="44"/>
    </row>
    <row r="2852" spans="2:46" ht="18.649999999999999" customHeight="1" thickTop="1" thickBot="1">
      <c r="B2852" s="55">
        <v>8.1599999999999699</v>
      </c>
      <c r="D2852" s="37">
        <v>1</v>
      </c>
      <c r="E2852" s="38">
        <v>0</v>
      </c>
      <c r="F2852" s="39">
        <v>0</v>
      </c>
      <c r="G2852" s="40">
        <f t="shared" ref="G2852" si="9331">-1/($E$8*$B2852)</f>
        <v>-7.8330882352941458E-2</v>
      </c>
      <c r="I2852" s="37">
        <v>1</v>
      </c>
      <c r="J2852" s="41">
        <v>0</v>
      </c>
      <c r="K2852" s="39">
        <v>0</v>
      </c>
      <c r="L2852" s="40">
        <v>0</v>
      </c>
      <c r="N2852" s="37">
        <f t="shared" ref="N2852" si="9332">D2852*I2852+F2852*I2855-E2852*J2852-G2852*J2855</f>
        <v>0.98957069482511206</v>
      </c>
      <c r="O2852" s="41">
        <f t="shared" ref="O2852" si="9333">(D2852*J2852+E2852*I2852+F2852*J2855+G2852*I2855)</f>
        <v>0</v>
      </c>
      <c r="P2852" s="39">
        <f t="shared" ref="P2852" si="9334">D2852*K2852+F2852*K2855-E2852*L2852-G2852*L2855</f>
        <v>0</v>
      </c>
      <c r="Q2852" s="40">
        <f t="shared" ref="Q2852" si="9335">(D2852*L2852+E2852*K2852+F2852*L2855+G2852*K2855)</f>
        <v>-7.8330882352941458E-2</v>
      </c>
      <c r="S2852" s="37">
        <v>1</v>
      </c>
      <c r="T2852" s="38">
        <v>0</v>
      </c>
      <c r="U2852" s="39">
        <v>0</v>
      </c>
      <c r="V2852" s="40">
        <f t="shared" ref="V2852" si="9336">-1/($T$8*$B2852)</f>
        <v>-0.15340441176470643</v>
      </c>
      <c r="X2852" s="37">
        <f t="shared" ref="X2852" si="9337">N2852*S2852+P2852*S2855-O2852*T2852-Q2852*T2855</f>
        <v>0.98957069482511206</v>
      </c>
      <c r="Y2852" s="41">
        <f t="shared" ref="Y2852" si="9338">(N2852*T2852+O2852*S2852+P2852*T2855+Q2852*S2855)</f>
        <v>0</v>
      </c>
      <c r="Z2852" s="39">
        <f t="shared" ref="Z2852" si="9339">N2852*U2852+P2852*U2855-O2852*V2852-Q2852*V2855</f>
        <v>0</v>
      </c>
      <c r="AA2852" s="40">
        <f t="shared" ref="AA2852" si="9340">(N2852*V2852+O2852*U2852+P2852*V2855+Q2852*U2855)</f>
        <v>-0.23013539269217959</v>
      </c>
      <c r="AB2852" s="8"/>
      <c r="AC2852" s="37">
        <v>1</v>
      </c>
      <c r="AD2852" s="38">
        <v>0</v>
      </c>
      <c r="AE2852" s="39">
        <v>0</v>
      </c>
      <c r="AF2852" s="40">
        <v>0</v>
      </c>
      <c r="AH2852" s="37">
        <f>X2852*AC2852+Z2852*AC2855-Y2852*AD2852-AA2852*AD2855</f>
        <v>0.96678418863324356</v>
      </c>
      <c r="AI2852" s="41">
        <f>(X2852*AD2852+Y2852*AC2852+Z2852*AD2855+AA2852*AC2855)</f>
        <v>0</v>
      </c>
      <c r="AJ2852" s="39">
        <f>X2852*AE2852+Z2852*AE2855-Y2852*AF2852-AA2852*AF2855</f>
        <v>0</v>
      </c>
      <c r="AK2852" s="40">
        <f>(X2852*AF2852+Y2852*AE2852+Z2852*AF2855+AA2852*AE2855)</f>
        <v>-0.23013539269217959</v>
      </c>
      <c r="AL2852" s="8"/>
      <c r="AM2852" s="43">
        <f t="shared" ref="AM2852" si="9341">20*LOG((2*$AH$8)/(($AH$8*AH2852+AJ2852+$AH$8*AH2855+AJ2855)^2+($AH$8*AI2852+AK2852+$AH$8*AI2855+AK2855)^2)^0.5)</f>
        <v>-1.7763050982798687E-4</v>
      </c>
      <c r="AO2852" s="148">
        <f t="shared" ref="AO2852" si="9342">((AH2852^2+AI2852^2)/(AH2855^2+AI2855^2))^0.5</f>
        <v>4.2009369769571769</v>
      </c>
      <c r="AP2852" s="4"/>
      <c r="AQ2852" s="44"/>
      <c r="AR2852" s="44"/>
      <c r="AS2852" s="44"/>
      <c r="AT2852" s="44"/>
    </row>
    <row r="2853" spans="2:46" ht="18.649999999999999" customHeight="1" thickBot="1">
      <c r="D2853" s="45"/>
      <c r="G2853" s="46"/>
      <c r="I2853" s="45"/>
      <c r="L2853" s="46"/>
      <c r="N2853" s="45"/>
      <c r="Q2853" s="46"/>
      <c r="S2853" s="45"/>
      <c r="V2853" s="46"/>
      <c r="X2853" s="45"/>
      <c r="AA2853" s="46"/>
      <c r="AC2853" s="45"/>
      <c r="AF2853" s="46"/>
      <c r="AH2853" s="45"/>
      <c r="AK2853" s="46"/>
      <c r="AO2853" s="149"/>
      <c r="AP2853" s="149"/>
      <c r="AQ2853" s="44"/>
      <c r="AR2853" s="44"/>
      <c r="AS2853" s="44"/>
      <c r="AT2853" s="44"/>
    </row>
    <row r="2854" spans="2:46" ht="18.649999999999999" customHeight="1" thickBot="1">
      <c r="D2854" s="227" t="s">
        <v>70</v>
      </c>
      <c r="E2854" s="228"/>
      <c r="F2854" s="229" t="s">
        <v>71</v>
      </c>
      <c r="G2854" s="230"/>
      <c r="H2854" s="203"/>
      <c r="I2854" s="231" t="s">
        <v>15</v>
      </c>
      <c r="J2854" s="232"/>
      <c r="K2854" s="233" t="s">
        <v>16</v>
      </c>
      <c r="L2854" s="234"/>
      <c r="M2854" s="30"/>
      <c r="N2854" s="231" t="s">
        <v>72</v>
      </c>
      <c r="O2854" s="232"/>
      <c r="P2854" s="233" t="s">
        <v>73</v>
      </c>
      <c r="Q2854" s="234"/>
      <c r="R2854" s="30"/>
      <c r="S2854" s="227" t="s">
        <v>74</v>
      </c>
      <c r="T2854" s="228"/>
      <c r="U2854" s="229" t="s">
        <v>75</v>
      </c>
      <c r="V2854" s="230"/>
      <c r="W2854" s="8"/>
      <c r="X2854" s="231" t="s">
        <v>76</v>
      </c>
      <c r="Y2854" s="232"/>
      <c r="Z2854" s="233" t="s">
        <v>77</v>
      </c>
      <c r="AA2854" s="234"/>
      <c r="AB2854" s="8"/>
      <c r="AC2854" s="231" t="s">
        <v>78</v>
      </c>
      <c r="AD2854" s="232"/>
      <c r="AE2854" s="233" t="s">
        <v>17</v>
      </c>
      <c r="AF2854" s="234"/>
      <c r="AG2854" s="8"/>
      <c r="AH2854" s="231" t="s">
        <v>79</v>
      </c>
      <c r="AI2854" s="232"/>
      <c r="AJ2854" s="233" t="s">
        <v>80</v>
      </c>
      <c r="AK2854" s="234"/>
      <c r="AL2854" s="8"/>
      <c r="AM2854" s="52" t="s">
        <v>84</v>
      </c>
      <c r="AO2854" s="150" t="s">
        <v>85</v>
      </c>
      <c r="AP2854" s="149"/>
      <c r="AQ2854" s="44"/>
      <c r="AR2854" s="44"/>
      <c r="AS2854" s="44"/>
      <c r="AT2854" s="44"/>
    </row>
    <row r="2855" spans="2:46" ht="18.649999999999999" customHeight="1" thickTop="1" thickBot="1">
      <c r="D2855" s="37">
        <v>0</v>
      </c>
      <c r="E2855" s="41">
        <v>0</v>
      </c>
      <c r="F2855" s="39">
        <v>1</v>
      </c>
      <c r="G2855" s="40">
        <v>0</v>
      </c>
      <c r="I2855" s="37">
        <v>0</v>
      </c>
      <c r="J2855" s="41">
        <f t="shared" ref="J2855" si="9343">IF(0=(1-$J$8*$K$8*$B2852^2),10^14,$B2852*$K$8/(1-$J$8*$K$8*$B2852^2))</f>
        <v>-0.13314423202710515</v>
      </c>
      <c r="K2855" s="39">
        <v>1</v>
      </c>
      <c r="L2855" s="40">
        <v>0</v>
      </c>
      <c r="N2855" s="37">
        <f t="shared" ref="N2855" si="9344">D2855*I2852+F2855*I2855-E2855*J2852-G2855*J2855</f>
        <v>0</v>
      </c>
      <c r="O2855" s="41">
        <f t="shared" ref="O2855" si="9345">(D2855*J2852+E2855*I2852+F2855*J2855+G2855*I2855)</f>
        <v>-0.13314423202710515</v>
      </c>
      <c r="P2855" s="39">
        <f t="shared" ref="P2855" si="9346">D2855*K2852+F2855*K2855-E2855*L2852-G2855*L2855</f>
        <v>1</v>
      </c>
      <c r="Q2855" s="40">
        <f t="shared" ref="Q2855" si="9347">(D2855*L2852+E2855*K2852+F2855*L2855+G2855*K2855)</f>
        <v>0</v>
      </c>
      <c r="S2855" s="37">
        <v>0</v>
      </c>
      <c r="T2855" s="41">
        <v>0</v>
      </c>
      <c r="U2855" s="39">
        <v>1</v>
      </c>
      <c r="V2855" s="40">
        <v>0</v>
      </c>
      <c r="X2855" s="37">
        <f t="shared" ref="X2855" si="9348">N2855*S2852+P2855*S2855-O2855*T2852-Q2855*T2855</f>
        <v>0</v>
      </c>
      <c r="Y2855" s="41">
        <f t="shared" ref="Y2855" si="9349">(N2855*T2852+O2855*S2852+P2855*T2855+Q2855*S2855)</f>
        <v>-0.13314423202710515</v>
      </c>
      <c r="Z2855" s="39">
        <f t="shared" ref="Z2855" si="9350">N2855*U2852+P2855*U2855-O2855*V2852-Q2855*V2855</f>
        <v>0.9795750874060184</v>
      </c>
      <c r="AA2855" s="40">
        <f t="shared" ref="AA2855" si="9351">(N2855*V2852+O2855*U2852+P2855*V2855+Q2855*U2855)</f>
        <v>0</v>
      </c>
      <c r="AB2855" s="8"/>
      <c r="AC2855" s="37">
        <v>0</v>
      </c>
      <c r="AD2855" s="40">
        <f>-1/($AD$8*$B2852)</f>
        <v>-9.9013480392157224E-2</v>
      </c>
      <c r="AE2855" s="39">
        <v>1</v>
      </c>
      <c r="AF2855" s="40">
        <v>0</v>
      </c>
      <c r="AH2855" s="37">
        <f>X2855*AC2852+Z2855*AC2855-Y2855*AD2852-AA2855*AD2855</f>
        <v>0</v>
      </c>
      <c r="AI2855" s="41">
        <f>(X2855*AD2852+Y2855*AC2852+Z2855*AD2855+AA2855*AC2855)</f>
        <v>-0.23013537073662665</v>
      </c>
      <c r="AJ2855" s="39">
        <f>X2855*AE2852+Z2855*AE2855-Y2855*AF2852-AA2855*AF2855</f>
        <v>0.9795750874060184</v>
      </c>
      <c r="AK2855" s="40">
        <f>(X2855*AF2852+Y2855*AE2852+Z2855*AF2855+AA2855*AE2855)</f>
        <v>0</v>
      </c>
      <c r="AL2855" s="8"/>
      <c r="AM2855" s="54">
        <f t="shared" ref="AM2855" si="9352">(180/PI())*ATAN(-1*(($AH2843*AI2852+AK2852+$AH$8*AI2855+AK2855)/($AH$8*AH2852+AJ2852+$AH$8*AH2855+AJ2855)))</f>
        <v>13.304765272732423</v>
      </c>
      <c r="AO2855" s="151">
        <f t="shared" ref="AO2855" si="9353">20*LOG(((($AH$8*AH2852+AJ2852-$AH$8*AH2855-AJ2855)^2+($AH$8*AI2852+AK2852-$AH$8*AI2855-AK2855)^2)/(($AH$8*AH2852+AJ2852+$AH$8*AH2855+AJ2855)^2+($AH$8*AI2852+AK2852+$AH$8*AI2855+AK2855)^2))^0.5)</f>
        <v>-43.882756304957873</v>
      </c>
      <c r="AP2855" s="149"/>
      <c r="AQ2855" s="44"/>
      <c r="AR2855" s="44"/>
      <c r="AS2855" s="44"/>
      <c r="AT2855" s="44"/>
    </row>
    <row r="2856" spans="2:46" ht="18.649999999999999" customHeight="1">
      <c r="AO2856" s="48"/>
    </row>
    <row r="2857" spans="2:46" ht="18.649999999999999" customHeight="1" thickBot="1">
      <c r="E2857" s="29" t="s">
        <v>9</v>
      </c>
      <c r="J2857" s="29" t="s">
        <v>10</v>
      </c>
      <c r="O2857" s="29" t="s">
        <v>11</v>
      </c>
      <c r="T2857" s="29" t="s">
        <v>12</v>
      </c>
      <c r="Y2857" s="29" t="s">
        <v>13</v>
      </c>
      <c r="AD2857" s="29" t="s">
        <v>12</v>
      </c>
      <c r="AI2857" s="29" t="s">
        <v>81</v>
      </c>
    </row>
    <row r="2858" spans="2:46" ht="18.649999999999999" customHeight="1" thickBot="1">
      <c r="B2858" s="28"/>
      <c r="D2858" s="227" t="s">
        <v>70</v>
      </c>
      <c r="E2858" s="228"/>
      <c r="F2858" s="229" t="s">
        <v>71</v>
      </c>
      <c r="G2858" s="230"/>
      <c r="H2858" s="203"/>
      <c r="I2858" s="231" t="s">
        <v>15</v>
      </c>
      <c r="J2858" s="232"/>
      <c r="K2858" s="233" t="s">
        <v>16</v>
      </c>
      <c r="L2858" s="234"/>
      <c r="M2858" s="30"/>
      <c r="N2858" s="231" t="s">
        <v>72</v>
      </c>
      <c r="O2858" s="232"/>
      <c r="P2858" s="233" t="s">
        <v>73</v>
      </c>
      <c r="Q2858" s="234"/>
      <c r="R2858" s="30"/>
      <c r="S2858" s="227" t="s">
        <v>74</v>
      </c>
      <c r="T2858" s="228"/>
      <c r="U2858" s="229" t="s">
        <v>75</v>
      </c>
      <c r="V2858" s="230"/>
      <c r="W2858" s="8"/>
      <c r="X2858" s="231" t="s">
        <v>76</v>
      </c>
      <c r="Y2858" s="232"/>
      <c r="Z2858" s="233" t="s">
        <v>77</v>
      </c>
      <c r="AA2858" s="234"/>
      <c r="AB2858" s="8"/>
      <c r="AC2858" s="231" t="s">
        <v>78</v>
      </c>
      <c r="AD2858" s="232"/>
      <c r="AE2858" s="233" t="s">
        <v>17</v>
      </c>
      <c r="AF2858" s="234"/>
      <c r="AG2858" s="8"/>
      <c r="AH2858" s="231" t="s">
        <v>79</v>
      </c>
      <c r="AI2858" s="232"/>
      <c r="AJ2858" s="233" t="s">
        <v>80</v>
      </c>
      <c r="AK2858" s="234"/>
      <c r="AL2858" s="8"/>
      <c r="AM2858" s="35" t="s">
        <v>82</v>
      </c>
      <c r="AO2858" s="147" t="s">
        <v>83</v>
      </c>
      <c r="AP2858" s="4"/>
      <c r="AQ2858" s="44"/>
      <c r="AR2858" s="44"/>
      <c r="AS2858" s="44"/>
      <c r="AT2858" s="44"/>
    </row>
    <row r="2859" spans="2:46" ht="18.649999999999999" customHeight="1" thickTop="1" thickBot="1">
      <c r="B2859" s="55">
        <v>8.1799999999999695</v>
      </c>
      <c r="D2859" s="37">
        <v>1</v>
      </c>
      <c r="E2859" s="38">
        <v>0</v>
      </c>
      <c r="F2859" s="39">
        <v>0</v>
      </c>
      <c r="G2859" s="40">
        <f t="shared" ref="G2859" si="9354">-1/($E$8*$B2859)</f>
        <v>-7.8139364303178763E-2</v>
      </c>
      <c r="I2859" s="37">
        <v>1</v>
      </c>
      <c r="J2859" s="41">
        <v>0</v>
      </c>
      <c r="K2859" s="39">
        <v>0</v>
      </c>
      <c r="L2859" s="40">
        <v>0</v>
      </c>
      <c r="N2859" s="37">
        <f t="shared" ref="N2859" si="9355">D2859*I2859+F2859*I2862-E2859*J2859-G2859*J2862</f>
        <v>0.98962179285010565</v>
      </c>
      <c r="O2859" s="41">
        <f t="shared" ref="O2859" si="9356">(D2859*J2859+E2859*I2859+F2859*J2862+G2859*I2862)</f>
        <v>0</v>
      </c>
      <c r="P2859" s="39">
        <f t="shared" ref="P2859" si="9357">D2859*K2859+F2859*K2862-E2859*L2859-G2859*L2862</f>
        <v>0</v>
      </c>
      <c r="Q2859" s="40">
        <f t="shared" ref="Q2859" si="9358">(D2859*L2859+E2859*K2859+F2859*L2862+G2859*K2862)</f>
        <v>-7.8139364303178763E-2</v>
      </c>
      <c r="S2859" s="37">
        <v>1</v>
      </c>
      <c r="T2859" s="38">
        <v>0</v>
      </c>
      <c r="U2859" s="39">
        <v>0</v>
      </c>
      <c r="V2859" s="40">
        <f t="shared" ref="V2859" si="9359">-1/($T$8*$B2859)</f>
        <v>-0.1530293398533013</v>
      </c>
      <c r="X2859" s="37">
        <f t="shared" ref="X2859" si="9360">N2859*S2859+P2859*S2862-O2859*T2859-Q2859*T2862</f>
        <v>0.98962179285010565</v>
      </c>
      <c r="Y2859" s="41">
        <f t="shared" ref="Y2859" si="9361">(N2859*T2859+O2859*S2859+P2859*T2862+Q2859*S2862)</f>
        <v>0</v>
      </c>
      <c r="Z2859" s="39">
        <f t="shared" ref="Z2859" si="9362">N2859*U2859+P2859*U2862-O2859*V2859-Q2859*V2862</f>
        <v>0</v>
      </c>
      <c r="AA2859" s="40">
        <f t="shared" ref="AA2859" si="9363">(N2859*V2859+O2859*U2859+P2859*V2862+Q2859*U2862)</f>
        <v>-0.22958053396747091</v>
      </c>
      <c r="AB2859" s="8"/>
      <c r="AC2859" s="37">
        <v>1</v>
      </c>
      <c r="AD2859" s="38">
        <v>0</v>
      </c>
      <c r="AE2859" s="39">
        <v>0</v>
      </c>
      <c r="AF2859" s="40">
        <v>0</v>
      </c>
      <c r="AH2859" s="37">
        <f>X2859*AC2859+Z2859*AC2862-Y2859*AD2859-AA2859*AD2862</f>
        <v>0.96694580355682702</v>
      </c>
      <c r="AI2859" s="41">
        <f>(X2859*AD2859+Y2859*AC2859+Z2859*AD2862+AA2859*AC2862)</f>
        <v>0</v>
      </c>
      <c r="AJ2859" s="39">
        <f>X2859*AE2859+Z2859*AE2862-Y2859*AF2859-AA2859*AF2862</f>
        <v>0</v>
      </c>
      <c r="AK2859" s="40">
        <f>(X2859*AF2859+Y2859*AE2859+Z2859*AF2862+AA2859*AE2862)</f>
        <v>-0.22958053396747091</v>
      </c>
      <c r="AL2859" s="8"/>
      <c r="AM2859" s="43">
        <f t="shared" ref="AM2859" si="9364">20*LOG((2*$AH$8)/(($AH$8*AH2859+AJ2859+$AH$8*AH2862+AJ2862)^2+($AH$8*AI2859+AK2859+$AH$8*AI2862+AK2862)^2)^0.5)</f>
        <v>-1.7592530849552162E-4</v>
      </c>
      <c r="AO2859" s="148">
        <f t="shared" ref="AO2859" si="9365">((AH2859^2+AI2859^2)/(AH2862^2+AI2862^2))^0.5</f>
        <v>4.2117939123185701</v>
      </c>
      <c r="AP2859" s="4"/>
      <c r="AQ2859" s="44"/>
      <c r="AR2859" s="44"/>
      <c r="AS2859" s="44"/>
      <c r="AT2859" s="44"/>
    </row>
    <row r="2860" spans="2:46" ht="18.649999999999999" customHeight="1" thickBot="1">
      <c r="D2860" s="45"/>
      <c r="G2860" s="46"/>
      <c r="I2860" s="45"/>
      <c r="L2860" s="46"/>
      <c r="N2860" s="45"/>
      <c r="Q2860" s="46"/>
      <c r="S2860" s="45"/>
      <c r="V2860" s="46"/>
      <c r="X2860" s="45"/>
      <c r="AA2860" s="46"/>
      <c r="AC2860" s="45"/>
      <c r="AF2860" s="46"/>
      <c r="AH2860" s="45"/>
      <c r="AK2860" s="46"/>
      <c r="AO2860" s="149"/>
      <c r="AP2860" s="149"/>
      <c r="AQ2860" s="44"/>
      <c r="AR2860" s="44"/>
      <c r="AS2860" s="44"/>
      <c r="AT2860" s="44"/>
    </row>
    <row r="2861" spans="2:46" ht="18.649999999999999" customHeight="1" thickBot="1">
      <c r="D2861" s="227" t="s">
        <v>70</v>
      </c>
      <c r="E2861" s="228"/>
      <c r="F2861" s="229" t="s">
        <v>71</v>
      </c>
      <c r="G2861" s="230"/>
      <c r="H2861" s="203"/>
      <c r="I2861" s="231" t="s">
        <v>15</v>
      </c>
      <c r="J2861" s="232"/>
      <c r="K2861" s="233" t="s">
        <v>16</v>
      </c>
      <c r="L2861" s="234"/>
      <c r="M2861" s="30"/>
      <c r="N2861" s="231" t="s">
        <v>72</v>
      </c>
      <c r="O2861" s="232"/>
      <c r="P2861" s="233" t="s">
        <v>73</v>
      </c>
      <c r="Q2861" s="234"/>
      <c r="R2861" s="30"/>
      <c r="S2861" s="227" t="s">
        <v>74</v>
      </c>
      <c r="T2861" s="228"/>
      <c r="U2861" s="229" t="s">
        <v>75</v>
      </c>
      <c r="V2861" s="230"/>
      <c r="W2861" s="8"/>
      <c r="X2861" s="231" t="s">
        <v>76</v>
      </c>
      <c r="Y2861" s="232"/>
      <c r="Z2861" s="233" t="s">
        <v>77</v>
      </c>
      <c r="AA2861" s="234"/>
      <c r="AB2861" s="8"/>
      <c r="AC2861" s="231" t="s">
        <v>78</v>
      </c>
      <c r="AD2861" s="232"/>
      <c r="AE2861" s="233" t="s">
        <v>17</v>
      </c>
      <c r="AF2861" s="234"/>
      <c r="AG2861" s="8"/>
      <c r="AH2861" s="231" t="s">
        <v>79</v>
      </c>
      <c r="AI2861" s="232"/>
      <c r="AJ2861" s="233" t="s">
        <v>80</v>
      </c>
      <c r="AK2861" s="234"/>
      <c r="AL2861" s="8"/>
      <c r="AM2861" s="52" t="s">
        <v>84</v>
      </c>
      <c r="AO2861" s="150" t="s">
        <v>85</v>
      </c>
      <c r="AP2861" s="149"/>
      <c r="AQ2861" s="44"/>
      <c r="AR2861" s="44"/>
      <c r="AS2861" s="44"/>
      <c r="AT2861" s="44"/>
    </row>
    <row r="2862" spans="2:46" ht="18.649999999999999" customHeight="1" thickTop="1" thickBot="1">
      <c r="D2862" s="37">
        <v>0</v>
      </c>
      <c r="E2862" s="41">
        <v>0</v>
      </c>
      <c r="F2862" s="39">
        <v>1</v>
      </c>
      <c r="G2862" s="40">
        <v>0</v>
      </c>
      <c r="I2862" s="37">
        <v>0</v>
      </c>
      <c r="J2862" s="41">
        <f t="shared" ref="J2862" si="9366">IF(0=(1-$J$8*$K$8*$B2859^2),10^14,$B2859*$K$8/(1-$J$8*$K$8*$B2859^2))</f>
        <v>-0.13281663144362313</v>
      </c>
      <c r="K2862" s="39">
        <v>1</v>
      </c>
      <c r="L2862" s="40">
        <v>0</v>
      </c>
      <c r="N2862" s="37">
        <f t="shared" ref="N2862" si="9367">D2862*I2859+F2862*I2862-E2862*J2859-G2862*J2862</f>
        <v>0</v>
      </c>
      <c r="O2862" s="41">
        <f t="shared" ref="O2862" si="9368">(D2862*J2859+E2862*I2859+F2862*J2862+G2862*I2862)</f>
        <v>-0.13281663144362313</v>
      </c>
      <c r="P2862" s="39">
        <f t="shared" ref="P2862" si="9369">D2862*K2859+F2862*K2862-E2862*L2859-G2862*L2862</f>
        <v>1</v>
      </c>
      <c r="Q2862" s="40">
        <f t="shared" ref="Q2862" si="9370">(D2862*L2859+E2862*K2859+F2862*L2862+G2862*K2862)</f>
        <v>0</v>
      </c>
      <c r="S2862" s="37">
        <v>0</v>
      </c>
      <c r="T2862" s="41">
        <v>0</v>
      </c>
      <c r="U2862" s="39">
        <v>1</v>
      </c>
      <c r="V2862" s="40">
        <v>0</v>
      </c>
      <c r="X2862" s="37">
        <f t="shared" ref="X2862" si="9371">N2862*S2859+P2862*S2862-O2862*T2859-Q2862*T2862</f>
        <v>0</v>
      </c>
      <c r="Y2862" s="41">
        <f t="shared" ref="Y2862" si="9372">(N2862*T2859+O2862*S2859+P2862*T2862+Q2862*S2862)</f>
        <v>-0.13281663144362313</v>
      </c>
      <c r="Z2862" s="39">
        <f t="shared" ref="Z2862" si="9373">N2862*U2859+P2862*U2862-O2862*V2859-Q2862*V2862</f>
        <v>0.97967515856864318</v>
      </c>
      <c r="AA2862" s="40">
        <f t="shared" ref="AA2862" si="9374">(N2862*V2859+O2862*U2859+P2862*V2862+Q2862*U2862)</f>
        <v>0</v>
      </c>
      <c r="AB2862" s="8"/>
      <c r="AC2862" s="37">
        <v>0</v>
      </c>
      <c r="AD2862" s="40">
        <f>-1/($AD$8*$B2859)</f>
        <v>-9.8771393643032154E-2</v>
      </c>
      <c r="AE2862" s="39">
        <v>1</v>
      </c>
      <c r="AF2862" s="40">
        <v>0</v>
      </c>
      <c r="AH2862" s="37">
        <f>X2862*AC2859+Z2862*AC2862-Y2862*AD2859-AA2862*AD2862</f>
        <v>0</v>
      </c>
      <c r="AI2862" s="41">
        <f>(X2862*AD2859+Y2862*AC2859+Z2862*AD2862+AA2862*AC2862)</f>
        <v>-0.22958051217290654</v>
      </c>
      <c r="AJ2862" s="39">
        <f>X2862*AE2859+Z2862*AE2862-Y2862*AF2859-AA2862*AF2862</f>
        <v>0.97967515856864318</v>
      </c>
      <c r="AK2862" s="40">
        <f>(X2862*AF2859+Y2862*AE2859+Z2862*AF2862+AA2862*AE2862)</f>
        <v>0</v>
      </c>
      <c r="AL2862" s="8"/>
      <c r="AM2862" s="54">
        <f t="shared" ref="AM2862" si="9375">(180/PI())*ATAN(-1*(($AH2850*AI2859+AK2859+$AH$8*AI2862+AK2862)/($AH$8*AH2859+AJ2859+$AH$8*AH2862+AJ2862)))</f>
        <v>13.272102921279224</v>
      </c>
      <c r="AO2862" s="151">
        <f t="shared" ref="AO2862" si="9376">20*LOG(((($AH$8*AH2859+AJ2859-$AH$8*AH2862-AJ2862)^2+($AH$8*AI2859+AK2859-$AH$8*AI2862-AK2862)^2)/(($AH$8*AH2859+AJ2859+$AH$8*AH2862+AJ2862)^2+($AH$8*AI2859+AK2859+$AH$8*AI2862+AK2862)^2))^0.5)</f>
        <v>-43.924647862761717</v>
      </c>
      <c r="AP2862" s="149"/>
      <c r="AQ2862" s="44"/>
      <c r="AR2862" s="44"/>
      <c r="AS2862" s="44"/>
      <c r="AT2862" s="44"/>
    </row>
    <row r="2863" spans="2:46" ht="18.649999999999999" customHeight="1">
      <c r="AO2863" s="48"/>
    </row>
    <row r="2864" spans="2:46" ht="18.649999999999999" customHeight="1" thickBot="1">
      <c r="E2864" s="29" t="s">
        <v>9</v>
      </c>
      <c r="J2864" s="29" t="s">
        <v>10</v>
      </c>
      <c r="O2864" s="29" t="s">
        <v>11</v>
      </c>
      <c r="T2864" s="29" t="s">
        <v>12</v>
      </c>
      <c r="Y2864" s="29" t="s">
        <v>13</v>
      </c>
      <c r="AD2864" s="29" t="s">
        <v>12</v>
      </c>
      <c r="AI2864" s="29" t="s">
        <v>81</v>
      </c>
    </row>
    <row r="2865" spans="1:46" ht="18.649999999999999" customHeight="1" thickBot="1">
      <c r="B2865" s="28"/>
      <c r="D2865" s="227" t="s">
        <v>70</v>
      </c>
      <c r="E2865" s="228"/>
      <c r="F2865" s="229" t="s">
        <v>71</v>
      </c>
      <c r="G2865" s="230"/>
      <c r="H2865" s="203"/>
      <c r="I2865" s="231" t="s">
        <v>15</v>
      </c>
      <c r="J2865" s="232"/>
      <c r="K2865" s="233" t="s">
        <v>16</v>
      </c>
      <c r="L2865" s="234"/>
      <c r="M2865" s="30"/>
      <c r="N2865" s="231" t="s">
        <v>72</v>
      </c>
      <c r="O2865" s="232"/>
      <c r="P2865" s="233" t="s">
        <v>73</v>
      </c>
      <c r="Q2865" s="234"/>
      <c r="R2865" s="30"/>
      <c r="S2865" s="227" t="s">
        <v>74</v>
      </c>
      <c r="T2865" s="228"/>
      <c r="U2865" s="229" t="s">
        <v>75</v>
      </c>
      <c r="V2865" s="230"/>
      <c r="W2865" s="8"/>
      <c r="X2865" s="231" t="s">
        <v>76</v>
      </c>
      <c r="Y2865" s="232"/>
      <c r="Z2865" s="233" t="s">
        <v>77</v>
      </c>
      <c r="AA2865" s="234"/>
      <c r="AB2865" s="8"/>
      <c r="AC2865" s="231" t="s">
        <v>78</v>
      </c>
      <c r="AD2865" s="232"/>
      <c r="AE2865" s="233" t="s">
        <v>17</v>
      </c>
      <c r="AF2865" s="234"/>
      <c r="AG2865" s="8"/>
      <c r="AH2865" s="231" t="s">
        <v>79</v>
      </c>
      <c r="AI2865" s="232"/>
      <c r="AJ2865" s="233" t="s">
        <v>80</v>
      </c>
      <c r="AK2865" s="234"/>
      <c r="AL2865" s="8"/>
      <c r="AM2865" s="35" t="s">
        <v>82</v>
      </c>
      <c r="AO2865" s="147" t="s">
        <v>83</v>
      </c>
      <c r="AP2865" s="4"/>
      <c r="AQ2865" s="44"/>
      <c r="AR2865" s="44"/>
      <c r="AS2865" s="44"/>
      <c r="AT2865" s="44"/>
    </row>
    <row r="2866" spans="1:46" ht="18.649999999999999" customHeight="1" thickTop="1" thickBot="1">
      <c r="B2866" s="55">
        <v>8.1999999999999709</v>
      </c>
      <c r="D2866" s="37">
        <v>1</v>
      </c>
      <c r="E2866" s="38">
        <v>0</v>
      </c>
      <c r="F2866" s="39">
        <v>0</v>
      </c>
      <c r="G2866" s="40">
        <f t="shared" ref="G2866" si="9377">-1/($E$8*$B2866)</f>
        <v>-7.7948780487805153E-2</v>
      </c>
      <c r="I2866" s="37">
        <v>1</v>
      </c>
      <c r="J2866" s="41">
        <v>0</v>
      </c>
      <c r="K2866" s="39">
        <v>0</v>
      </c>
      <c r="L2866" s="40">
        <v>0</v>
      </c>
      <c r="N2866" s="37">
        <f t="shared" ref="N2866" si="9378">D2866*I2866+F2866*I2869-E2866*J2866-G2866*J2869</f>
        <v>0.98967251587209604</v>
      </c>
      <c r="O2866" s="41">
        <f t="shared" ref="O2866" si="9379">(D2866*J2866+E2866*I2866+F2866*J2869+G2866*I2869)</f>
        <v>0</v>
      </c>
      <c r="P2866" s="39">
        <f t="shared" ref="P2866" si="9380">D2866*K2866+F2866*K2869-E2866*L2866-G2866*L2869</f>
        <v>0</v>
      </c>
      <c r="Q2866" s="40">
        <f t="shared" ref="Q2866" si="9381">(D2866*L2866+E2866*K2866+F2866*L2869+G2866*K2869)</f>
        <v>-7.7948780487805153E-2</v>
      </c>
      <c r="S2866" s="37">
        <v>1</v>
      </c>
      <c r="T2866" s="38">
        <v>0</v>
      </c>
      <c r="U2866" s="39">
        <v>0</v>
      </c>
      <c r="V2866" s="40">
        <f t="shared" ref="V2866" si="9382">-1/($T$8*$B2866)</f>
        <v>-0.15265609756097612</v>
      </c>
      <c r="X2866" s="37">
        <f t="shared" ref="X2866" si="9383">N2866*S2866+P2866*S2869-O2866*T2866-Q2866*T2869</f>
        <v>0.98967251587209604</v>
      </c>
      <c r="Y2866" s="41">
        <f t="shared" ref="Y2866" si="9384">(N2866*T2866+O2866*S2866+P2866*T2869+Q2866*S2869)</f>
        <v>0</v>
      </c>
      <c r="Z2866" s="39">
        <f t="shared" ref="Z2866" si="9385">N2866*U2866+P2866*U2869-O2866*V2866-Q2866*V2869</f>
        <v>0</v>
      </c>
      <c r="AA2866" s="40">
        <f t="shared" ref="AA2866" si="9386">(N2866*V2866+O2866*U2866+P2866*V2869+Q2866*U2869)</f>
        <v>-0.22902832462419254</v>
      </c>
      <c r="AB2866" s="8"/>
      <c r="AC2866" s="37">
        <v>1</v>
      </c>
      <c r="AD2866" s="38">
        <v>0</v>
      </c>
      <c r="AE2866" s="39">
        <v>0</v>
      </c>
      <c r="AF2866" s="40">
        <v>0</v>
      </c>
      <c r="AH2866" s="37">
        <f>X2866*AC2866+Z2866*AC2869-Y2866*AD2866-AA2866*AD2869</f>
        <v>0.96710624332574036</v>
      </c>
      <c r="AI2866" s="41">
        <f>(X2866*AD2866+Y2866*AC2866+Z2866*AD2869+AA2866*AC2869)</f>
        <v>0</v>
      </c>
      <c r="AJ2866" s="39">
        <f>X2866*AE2866+Z2866*AE2869-Y2866*AF2866-AA2866*AF2869</f>
        <v>0</v>
      </c>
      <c r="AK2866" s="40">
        <f>(X2866*AF2866+Y2866*AE2866+Z2866*AF2869+AA2866*AE2869)</f>
        <v>-0.22902832462419254</v>
      </c>
      <c r="AL2866" s="8"/>
      <c r="AM2866" s="43">
        <f t="shared" ref="AM2866" si="9387">20*LOG((2*$AH$8)/(($AH$8*AH2866+AJ2866+$AH$8*AH2869+AJ2869)^2+($AH$8*AI2866+AK2866+$AH$8*AI2869+AK2869)^2)^0.5)</f>
        <v>-1.7424045450189742E-4</v>
      </c>
      <c r="AO2866" s="148">
        <f t="shared" ref="AO2866" si="9388">((AH2866^2+AI2866^2)/(AH2869^2+AI2869^2))^0.5</f>
        <v>4.2226494747769072</v>
      </c>
      <c r="AP2866" s="4"/>
      <c r="AQ2866" s="44"/>
      <c r="AR2866" s="44"/>
      <c r="AS2866" s="44"/>
      <c r="AT2866" s="44"/>
    </row>
    <row r="2867" spans="1:46" ht="18.649999999999999" customHeight="1" thickBot="1">
      <c r="D2867" s="45"/>
      <c r="G2867" s="46"/>
      <c r="I2867" s="45"/>
      <c r="L2867" s="46"/>
      <c r="N2867" s="45"/>
      <c r="Q2867" s="46"/>
      <c r="S2867" s="45"/>
      <c r="V2867" s="46"/>
      <c r="X2867" s="45"/>
      <c r="AA2867" s="46"/>
      <c r="AC2867" s="45"/>
      <c r="AF2867" s="46"/>
      <c r="AH2867" s="45"/>
      <c r="AK2867" s="46"/>
      <c r="AO2867" s="149"/>
      <c r="AP2867" s="149"/>
      <c r="AQ2867" s="44"/>
      <c r="AR2867" s="44"/>
      <c r="AS2867" s="44"/>
      <c r="AT2867" s="44"/>
    </row>
    <row r="2868" spans="1:46" ht="18.649999999999999" customHeight="1" thickBot="1">
      <c r="D2868" s="227" t="s">
        <v>70</v>
      </c>
      <c r="E2868" s="228"/>
      <c r="F2868" s="229" t="s">
        <v>71</v>
      </c>
      <c r="G2868" s="230"/>
      <c r="H2868" s="203"/>
      <c r="I2868" s="231" t="s">
        <v>15</v>
      </c>
      <c r="J2868" s="232"/>
      <c r="K2868" s="233" t="s">
        <v>16</v>
      </c>
      <c r="L2868" s="234"/>
      <c r="M2868" s="30"/>
      <c r="N2868" s="231" t="s">
        <v>72</v>
      </c>
      <c r="O2868" s="232"/>
      <c r="P2868" s="233" t="s">
        <v>73</v>
      </c>
      <c r="Q2868" s="234"/>
      <c r="R2868" s="30"/>
      <c r="S2868" s="227" t="s">
        <v>74</v>
      </c>
      <c r="T2868" s="228"/>
      <c r="U2868" s="229" t="s">
        <v>75</v>
      </c>
      <c r="V2868" s="230"/>
      <c r="W2868" s="8"/>
      <c r="X2868" s="231" t="s">
        <v>76</v>
      </c>
      <c r="Y2868" s="232"/>
      <c r="Z2868" s="233" t="s">
        <v>77</v>
      </c>
      <c r="AA2868" s="234"/>
      <c r="AB2868" s="8"/>
      <c r="AC2868" s="231" t="s">
        <v>78</v>
      </c>
      <c r="AD2868" s="232"/>
      <c r="AE2868" s="233" t="s">
        <v>17</v>
      </c>
      <c r="AF2868" s="234"/>
      <c r="AG2868" s="8"/>
      <c r="AH2868" s="231" t="s">
        <v>79</v>
      </c>
      <c r="AI2868" s="232"/>
      <c r="AJ2868" s="233" t="s">
        <v>80</v>
      </c>
      <c r="AK2868" s="234"/>
      <c r="AL2868" s="8"/>
      <c r="AM2868" s="52" t="s">
        <v>84</v>
      </c>
      <c r="AO2868" s="150" t="s">
        <v>85</v>
      </c>
      <c r="AP2868" s="149"/>
      <c r="AQ2868" s="44"/>
      <c r="AR2868" s="44"/>
      <c r="AS2868" s="44"/>
      <c r="AT2868" s="44"/>
    </row>
    <row r="2869" spans="1:46" ht="18.649999999999999" customHeight="1" thickTop="1" thickBot="1">
      <c r="D2869" s="37">
        <v>0</v>
      </c>
      <c r="E2869" s="41">
        <v>0</v>
      </c>
      <c r="F2869" s="39">
        <v>1</v>
      </c>
      <c r="G2869" s="40">
        <v>0</v>
      </c>
      <c r="I2869" s="37">
        <v>0</v>
      </c>
      <c r="J2869" s="41">
        <f t="shared" ref="J2869" si="9389">IF(0=(1-$J$8*$K$8*$B2866^2),10^14,$B2866*$K$8/(1-$J$8*$K$8*$B2866^2))</f>
        <v>-0.13249064402642849</v>
      </c>
      <c r="K2869" s="39">
        <v>1</v>
      </c>
      <c r="L2869" s="40">
        <v>0</v>
      </c>
      <c r="N2869" s="37">
        <f t="shared" ref="N2869" si="9390">D2869*I2866+F2869*I2869-E2869*J2866-G2869*J2869</f>
        <v>0</v>
      </c>
      <c r="O2869" s="41">
        <f t="shared" ref="O2869" si="9391">(D2869*J2866+E2869*I2866+F2869*J2869+G2869*I2869)</f>
        <v>-0.13249064402642849</v>
      </c>
      <c r="P2869" s="39">
        <f t="shared" ref="P2869" si="9392">D2869*K2866+F2869*K2869-E2869*L2866-G2869*L2869</f>
        <v>1</v>
      </c>
      <c r="Q2869" s="40">
        <f t="shared" ref="Q2869" si="9393">(D2869*L2866+E2869*K2866+F2869*L2869+G2869*K2869)</f>
        <v>0</v>
      </c>
      <c r="S2869" s="37">
        <v>0</v>
      </c>
      <c r="T2869" s="41">
        <v>0</v>
      </c>
      <c r="U2869" s="39">
        <v>1</v>
      </c>
      <c r="V2869" s="40">
        <v>0</v>
      </c>
      <c r="X2869" s="37">
        <f t="shared" ref="X2869" si="9394">N2869*S2866+P2869*S2869-O2869*T2866-Q2869*T2869</f>
        <v>0</v>
      </c>
      <c r="Y2869" s="41">
        <f t="shared" ref="Y2869" si="9395">(N2869*T2866+O2869*S2866+P2869*T2869+Q2869*S2869)</f>
        <v>-0.13249064402642849</v>
      </c>
      <c r="Z2869" s="39">
        <f t="shared" ref="Z2869" si="9396">N2869*U2866+P2869*U2869-O2869*V2866-Q2869*V2869</f>
        <v>0.97977449531958494</v>
      </c>
      <c r="AA2869" s="40">
        <f t="shared" ref="AA2869" si="9397">(N2869*V2866+O2869*U2866+P2869*V2869+Q2869*U2869)</f>
        <v>0</v>
      </c>
      <c r="AB2869" s="8"/>
      <c r="AC2869" s="37">
        <v>0</v>
      </c>
      <c r="AD2869" s="40">
        <f>-1/($AD$8*$B2866)</f>
        <v>-9.8530487804878386E-2</v>
      </c>
      <c r="AE2869" s="39">
        <v>1</v>
      </c>
      <c r="AF2869" s="40">
        <v>0</v>
      </c>
      <c r="AH2869" s="37">
        <f>X2869*AC2866+Z2869*AC2869-Y2869*AD2866-AA2869*AD2869</f>
        <v>0</v>
      </c>
      <c r="AI2869" s="41">
        <f>(X2869*AD2866+Y2869*AC2866+Z2869*AD2869+AA2869*AC2869)</f>
        <v>-0.22902830298904572</v>
      </c>
      <c r="AJ2869" s="39">
        <f>X2869*AE2866+Z2869*AE2869-Y2869*AF2866-AA2869*AF2869</f>
        <v>0.97977449531958494</v>
      </c>
      <c r="AK2869" s="40">
        <f>(X2869*AF2866+Y2869*AE2866+Z2869*AF2869+AA2869*AE2869)</f>
        <v>0</v>
      </c>
      <c r="AL2869" s="8"/>
      <c r="AM2869" s="54">
        <f t="shared" ref="AM2869" si="9398">(180/PI())*ATAN(-1*(($AH2857*AI2866+AK2866+$AH$8*AI2869+AK2869)/($AH$8*AH2866+AJ2866+$AH$8*AH2869+AJ2869)))</f>
        <v>13.239600856759548</v>
      </c>
      <c r="AO2869" s="151">
        <f t="shared" ref="AO2869" si="9399">20*LOG(((($AH$8*AH2866+AJ2866-$AH$8*AH2869-AJ2869)^2+($AH$8*AI2866+AK2866-$AH$8*AI2869-AK2869)^2)/(($AH$8*AH2866+AJ2866+$AH$8*AH2869+AJ2869)^2+($AH$8*AI2866+AK2866+$AH$8*AI2869+AK2869)^2))^0.5)</f>
        <v>-43.966440280362278</v>
      </c>
      <c r="AP2869" s="149"/>
      <c r="AQ2869" s="44"/>
      <c r="AR2869" s="44"/>
      <c r="AS2869" s="44"/>
      <c r="AT2869" s="44"/>
    </row>
    <row r="2870" spans="1:46" ht="18.649999999999999" customHeight="1">
      <c r="AO2870" s="48"/>
    </row>
    <row r="2871" spans="1:46" ht="18.649999999999999" customHeight="1" thickBot="1">
      <c r="E2871" s="29" t="s">
        <v>9</v>
      </c>
      <c r="J2871" s="29" t="s">
        <v>10</v>
      </c>
      <c r="O2871" s="29" t="s">
        <v>11</v>
      </c>
      <c r="T2871" s="29" t="s">
        <v>12</v>
      </c>
      <c r="Y2871" s="29" t="s">
        <v>13</v>
      </c>
      <c r="AD2871" s="29" t="s">
        <v>12</v>
      </c>
      <c r="AI2871" s="29" t="s">
        <v>81</v>
      </c>
    </row>
    <row r="2872" spans="1:46" ht="18.649999999999999" customHeight="1" thickBot="1">
      <c r="B2872" s="28"/>
      <c r="D2872" s="227" t="s">
        <v>70</v>
      </c>
      <c r="E2872" s="228"/>
      <c r="F2872" s="229" t="s">
        <v>71</v>
      </c>
      <c r="G2872" s="230"/>
      <c r="H2872" s="203"/>
      <c r="I2872" s="231" t="s">
        <v>15</v>
      </c>
      <c r="J2872" s="232"/>
      <c r="K2872" s="233" t="s">
        <v>16</v>
      </c>
      <c r="L2872" s="234"/>
      <c r="M2872" s="30"/>
      <c r="N2872" s="231" t="s">
        <v>72</v>
      </c>
      <c r="O2872" s="232"/>
      <c r="P2872" s="233" t="s">
        <v>73</v>
      </c>
      <c r="Q2872" s="234"/>
      <c r="R2872" s="30"/>
      <c r="S2872" s="227" t="s">
        <v>74</v>
      </c>
      <c r="T2872" s="228"/>
      <c r="U2872" s="229" t="s">
        <v>75</v>
      </c>
      <c r="V2872" s="230"/>
      <c r="W2872" s="8"/>
      <c r="X2872" s="231" t="s">
        <v>76</v>
      </c>
      <c r="Y2872" s="232"/>
      <c r="Z2872" s="233" t="s">
        <v>77</v>
      </c>
      <c r="AA2872" s="234"/>
      <c r="AB2872" s="8"/>
      <c r="AC2872" s="231" t="s">
        <v>78</v>
      </c>
      <c r="AD2872" s="232"/>
      <c r="AE2872" s="233" t="s">
        <v>17</v>
      </c>
      <c r="AF2872" s="234"/>
      <c r="AG2872" s="8"/>
      <c r="AH2872" s="231" t="s">
        <v>79</v>
      </c>
      <c r="AI2872" s="232"/>
      <c r="AJ2872" s="233" t="s">
        <v>80</v>
      </c>
      <c r="AK2872" s="234"/>
      <c r="AL2872" s="8"/>
      <c r="AM2872" s="35" t="s">
        <v>82</v>
      </c>
      <c r="AO2872" s="147" t="s">
        <v>83</v>
      </c>
      <c r="AP2872" s="4"/>
      <c r="AQ2872" s="44"/>
      <c r="AR2872" s="44"/>
      <c r="AS2872" s="44"/>
      <c r="AT2872" s="44"/>
    </row>
    <row r="2873" spans="1:46" ht="18.649999999999999" customHeight="1" thickTop="1" thickBot="1">
      <c r="B2873" s="55">
        <v>8.2199999999999704</v>
      </c>
      <c r="D2873" s="37">
        <v>1</v>
      </c>
      <c r="E2873" s="38">
        <v>0</v>
      </c>
      <c r="F2873" s="39">
        <v>0</v>
      </c>
      <c r="G2873" s="40">
        <f t="shared" ref="G2873" si="9400">-1/($E$8*$B2873)</f>
        <v>-7.7759124087591516E-2</v>
      </c>
      <c r="I2873" s="37">
        <v>1</v>
      </c>
      <c r="J2873" s="41">
        <v>0</v>
      </c>
      <c r="K2873" s="39">
        <v>0</v>
      </c>
      <c r="L2873" s="40">
        <v>0</v>
      </c>
      <c r="N2873" s="37">
        <f t="shared" ref="N2873" si="9401">D2873*I2873+F2873*I2876-E2873*J2873-G2873*J2876</f>
        <v>0.98972286755539629</v>
      </c>
      <c r="O2873" s="41">
        <f t="shared" ref="O2873" si="9402">(D2873*J2873+E2873*I2873+F2873*J2876+G2873*I2876)</f>
        <v>0</v>
      </c>
      <c r="P2873" s="39">
        <f t="shared" ref="P2873" si="9403">D2873*K2873+F2873*K2876-E2873*L2873-G2873*L2876</f>
        <v>0</v>
      </c>
      <c r="Q2873" s="40">
        <f t="shared" ref="Q2873" si="9404">(D2873*L2873+E2873*K2873+F2873*L2876+G2873*K2876)</f>
        <v>-7.7759124087591516E-2</v>
      </c>
      <c r="S2873" s="37">
        <v>1</v>
      </c>
      <c r="T2873" s="38">
        <v>0</v>
      </c>
      <c r="U2873" s="39">
        <v>0</v>
      </c>
      <c r="V2873" s="40">
        <f t="shared" ref="V2873" si="9405">-1/($T$8*$B2873)</f>
        <v>-0.15228467153284725</v>
      </c>
      <c r="X2873" s="37">
        <f t="shared" ref="X2873" si="9406">N2873*S2873+P2873*S2876-O2873*T2873-Q2873*T2876</f>
        <v>0.98972286755539629</v>
      </c>
      <c r="Y2873" s="41">
        <f t="shared" ref="Y2873" si="9407">(N2873*T2873+O2873*S2873+P2873*T2876+Q2873*S2876)</f>
        <v>0</v>
      </c>
      <c r="Z2873" s="39">
        <f t="shared" ref="Z2873" si="9408">N2873*U2873+P2873*U2876-O2873*V2873-Q2873*V2876</f>
        <v>0</v>
      </c>
      <c r="AA2873" s="40">
        <f t="shared" ref="AA2873" si="9409">(N2873*V2873+O2873*U2873+P2873*V2876+Q2873*U2876)</f>
        <v>-0.22847874588181272</v>
      </c>
      <c r="AB2873" s="8"/>
      <c r="AC2873" s="37">
        <v>1</v>
      </c>
      <c r="AD2873" s="38">
        <v>0</v>
      </c>
      <c r="AE2873" s="39">
        <v>0</v>
      </c>
      <c r="AF2873" s="40">
        <v>0</v>
      </c>
      <c r="AH2873" s="37">
        <f>X2873*AC2873+Z2873*AC2876-Y2873*AD2873-AA2873*AD2876</f>
        <v>0.96726551929077209</v>
      </c>
      <c r="AI2873" s="41">
        <f>(X2873*AD2873+Y2873*AC2873+Z2873*AD2876+AA2873*AC2876)</f>
        <v>0</v>
      </c>
      <c r="AJ2873" s="39">
        <f>X2873*AE2873+Z2873*AE2876-Y2873*AF2873-AA2873*AF2876</f>
        <v>0</v>
      </c>
      <c r="AK2873" s="40">
        <f>(X2873*AF2873+Y2873*AE2873+Z2873*AF2876+AA2873*AE2876)</f>
        <v>-0.22847874588181272</v>
      </c>
      <c r="AL2873" s="8"/>
      <c r="AM2873" s="43">
        <f t="shared" ref="AM2873" si="9410">20*LOG((2*$AH$8)/(($AH$8*AH2873+AJ2873+$AH$8*AH2876+AJ2876)^2+($AH$8*AI2873+AK2873+$AH$8*AI2876+AK2876)^2)^0.5)</f>
        <v>-1.725756581580836E-4</v>
      </c>
      <c r="AO2873" s="148">
        <f t="shared" ref="AO2873" si="9411">((AH2873^2+AI2873^2)/(AH2876^2+AI2876^2))^0.5</f>
        <v>4.2335036744085865</v>
      </c>
      <c r="AP2873" s="4"/>
      <c r="AQ2873" s="44"/>
      <c r="AR2873" s="44"/>
      <c r="AS2873" s="44"/>
      <c r="AT2873" s="44"/>
    </row>
    <row r="2874" spans="1:46" ht="18.649999999999999" customHeight="1" thickBot="1">
      <c r="D2874" s="45"/>
      <c r="G2874" s="46"/>
      <c r="I2874" s="45"/>
      <c r="L2874" s="46"/>
      <c r="N2874" s="45"/>
      <c r="Q2874" s="46"/>
      <c r="S2874" s="45"/>
      <c r="V2874" s="46"/>
      <c r="X2874" s="45"/>
      <c r="AA2874" s="46"/>
      <c r="AC2874" s="45"/>
      <c r="AF2874" s="46"/>
      <c r="AH2874" s="45"/>
      <c r="AK2874" s="46"/>
      <c r="AO2874" s="149"/>
      <c r="AP2874" s="149"/>
      <c r="AQ2874" s="44"/>
      <c r="AR2874" s="44"/>
      <c r="AS2874" s="44"/>
      <c r="AT2874" s="44"/>
    </row>
    <row r="2875" spans="1:46" ht="18.649999999999999" customHeight="1" thickBot="1">
      <c r="D2875" s="227" t="s">
        <v>70</v>
      </c>
      <c r="E2875" s="228"/>
      <c r="F2875" s="229" t="s">
        <v>71</v>
      </c>
      <c r="G2875" s="230"/>
      <c r="H2875" s="203"/>
      <c r="I2875" s="231" t="s">
        <v>15</v>
      </c>
      <c r="J2875" s="232"/>
      <c r="K2875" s="233" t="s">
        <v>16</v>
      </c>
      <c r="L2875" s="234"/>
      <c r="M2875" s="30"/>
      <c r="N2875" s="231" t="s">
        <v>72</v>
      </c>
      <c r="O2875" s="232"/>
      <c r="P2875" s="233" t="s">
        <v>73</v>
      </c>
      <c r="Q2875" s="234"/>
      <c r="R2875" s="30"/>
      <c r="S2875" s="227" t="s">
        <v>74</v>
      </c>
      <c r="T2875" s="228"/>
      <c r="U2875" s="229" t="s">
        <v>75</v>
      </c>
      <c r="V2875" s="230"/>
      <c r="W2875" s="8"/>
      <c r="X2875" s="231" t="s">
        <v>76</v>
      </c>
      <c r="Y2875" s="232"/>
      <c r="Z2875" s="233" t="s">
        <v>77</v>
      </c>
      <c r="AA2875" s="234"/>
      <c r="AB2875" s="8"/>
      <c r="AC2875" s="231" t="s">
        <v>78</v>
      </c>
      <c r="AD2875" s="232"/>
      <c r="AE2875" s="233" t="s">
        <v>17</v>
      </c>
      <c r="AF2875" s="234"/>
      <c r="AG2875" s="8"/>
      <c r="AH2875" s="231" t="s">
        <v>79</v>
      </c>
      <c r="AI2875" s="232"/>
      <c r="AJ2875" s="233" t="s">
        <v>80</v>
      </c>
      <c r="AK2875" s="234"/>
      <c r="AL2875" s="8"/>
      <c r="AM2875" s="52" t="s">
        <v>84</v>
      </c>
      <c r="AO2875" s="150" t="s">
        <v>85</v>
      </c>
      <c r="AP2875" s="149"/>
      <c r="AQ2875" s="44"/>
      <c r="AR2875" s="44"/>
      <c r="AS2875" s="44"/>
      <c r="AT2875" s="44"/>
    </row>
    <row r="2876" spans="1:46" ht="18.649999999999999" customHeight="1" thickTop="1" thickBot="1">
      <c r="D2876" s="37">
        <v>0</v>
      </c>
      <c r="E2876" s="41">
        <v>0</v>
      </c>
      <c r="F2876" s="39">
        <v>1</v>
      </c>
      <c r="G2876" s="40">
        <v>0</v>
      </c>
      <c r="I2876" s="37">
        <v>0</v>
      </c>
      <c r="J2876" s="41">
        <f t="shared" ref="J2876" si="9412">IF(0=(1-$J$8*$K$8*$B2873^2),10^14,$B2873*$K$8/(1-$J$8*$K$8*$B2873^2))</f>
        <v>-0.13216625785325253</v>
      </c>
      <c r="K2876" s="39">
        <v>1</v>
      </c>
      <c r="L2876" s="40">
        <v>0</v>
      </c>
      <c r="N2876" s="37">
        <f t="shared" ref="N2876" si="9413">D2876*I2873+F2876*I2876-E2876*J2873-G2876*J2876</f>
        <v>0</v>
      </c>
      <c r="O2876" s="41">
        <f t="shared" ref="O2876" si="9414">(D2876*J2873+E2876*I2873+F2876*J2876+G2876*I2876)</f>
        <v>-0.13216625785325253</v>
      </c>
      <c r="P2876" s="39">
        <f t="shared" ref="P2876" si="9415">D2876*K2873+F2876*K2876-E2876*L2873-G2876*L2876</f>
        <v>1</v>
      </c>
      <c r="Q2876" s="40">
        <f t="shared" ref="Q2876" si="9416">(D2876*L2873+E2876*K2873+F2876*L2876+G2876*K2876)</f>
        <v>0</v>
      </c>
      <c r="S2876" s="37">
        <v>0</v>
      </c>
      <c r="T2876" s="41">
        <v>0</v>
      </c>
      <c r="U2876" s="39">
        <v>1</v>
      </c>
      <c r="V2876" s="40">
        <v>0</v>
      </c>
      <c r="X2876" s="37">
        <f t="shared" ref="X2876" si="9417">N2876*S2873+P2876*S2876-O2876*T2873-Q2876*T2876</f>
        <v>0</v>
      </c>
      <c r="Y2876" s="41">
        <f t="shared" ref="Y2876" si="9418">(N2876*T2873+O2876*S2873+P2876*T2876+Q2876*S2876)</f>
        <v>-0.13216625785325253</v>
      </c>
      <c r="Z2876" s="39">
        <f t="shared" ref="Z2876" si="9419">N2876*U2873+P2876*U2876-O2876*V2873-Q2876*V2876</f>
        <v>0.97987310483509182</v>
      </c>
      <c r="AA2876" s="40">
        <f t="shared" ref="AA2876" si="9420">(N2876*V2873+O2876*U2873+P2876*V2876+Q2876*U2876)</f>
        <v>0</v>
      </c>
      <c r="AB2876" s="8"/>
      <c r="AC2876" s="37">
        <v>0</v>
      </c>
      <c r="AD2876" s="40">
        <f>-1/($AD$8*$B2873)</f>
        <v>-9.8290754257907884E-2</v>
      </c>
      <c r="AE2876" s="39">
        <v>1</v>
      </c>
      <c r="AF2876" s="40">
        <v>0</v>
      </c>
      <c r="AH2876" s="37">
        <f>X2876*AC2873+Z2876*AC2876-Y2876*AD2873-AA2876*AD2876</f>
        <v>0</v>
      </c>
      <c r="AI2876" s="41">
        <f>(X2876*AD2873+Y2876*AC2873+Z2876*AD2876+AA2876*AC2876)</f>
        <v>-0.22847872440453176</v>
      </c>
      <c r="AJ2876" s="39">
        <f>X2876*AE2873+Z2876*AE2876-Y2876*AF2873-AA2876*AF2876</f>
        <v>0.97987310483509182</v>
      </c>
      <c r="AK2876" s="40">
        <f>(X2876*AF2873+Y2876*AE2873+Z2876*AF2876+AA2876*AE2876)</f>
        <v>0</v>
      </c>
      <c r="AL2876" s="8"/>
      <c r="AM2876" s="54">
        <f t="shared" ref="AM2876" si="9421">(180/PI())*ATAN(-1*(($AH2864*AI2873+AK2873+$AH$8*AI2876+AK2876)/($AH$8*AH2873+AJ2873+$AH$8*AH2876+AJ2876)))</f>
        <v>13.207257899979316</v>
      </c>
      <c r="AO2876" s="151">
        <f t="shared" ref="AO2876" si="9422">20*LOG(((($AH$8*AH2873+AJ2873-$AH$8*AH2876-AJ2876)^2+($AH$8*AI2873+AK2873-$AH$8*AI2876-AK2876)^2)/(($AH$8*AH2873+AJ2873+$AH$8*AH2876+AJ2876)^2+($AH$8*AI2873+AK2873+$AH$8*AI2876+AK2876)^2))^0.5)</f>
        <v>-44.008134017064833</v>
      </c>
      <c r="AP2876" s="149"/>
      <c r="AQ2876" s="44"/>
      <c r="AR2876" s="44"/>
      <c r="AS2876" s="44"/>
      <c r="AT2876" s="44"/>
    </row>
    <row r="2877" spans="1:46" ht="18.649999999999999" customHeight="1">
      <c r="AO2877" s="48"/>
    </row>
    <row r="2878" spans="1:46" ht="18.649999999999999" customHeight="1" thickBot="1">
      <c r="A2878">
        <v>0</v>
      </c>
      <c r="E2878" s="29" t="s">
        <v>9</v>
      </c>
      <c r="J2878" s="29" t="s">
        <v>10</v>
      </c>
      <c r="O2878" s="29" t="s">
        <v>11</v>
      </c>
      <c r="T2878" s="29" t="s">
        <v>12</v>
      </c>
      <c r="Y2878" s="29" t="s">
        <v>13</v>
      </c>
      <c r="AD2878" s="29" t="s">
        <v>12</v>
      </c>
      <c r="AI2878" s="29" t="s">
        <v>81</v>
      </c>
    </row>
    <row r="2879" spans="1:46" ht="18.649999999999999" customHeight="1" thickBot="1">
      <c r="B2879" s="28"/>
      <c r="D2879" s="227" t="s">
        <v>70</v>
      </c>
      <c r="E2879" s="228"/>
      <c r="F2879" s="229" t="s">
        <v>71</v>
      </c>
      <c r="G2879" s="230"/>
      <c r="H2879" s="203"/>
      <c r="I2879" s="231" t="s">
        <v>15</v>
      </c>
      <c r="J2879" s="232"/>
      <c r="K2879" s="233" t="s">
        <v>16</v>
      </c>
      <c r="L2879" s="234"/>
      <c r="M2879" s="30"/>
      <c r="N2879" s="231" t="s">
        <v>72</v>
      </c>
      <c r="O2879" s="232"/>
      <c r="P2879" s="233" t="s">
        <v>73</v>
      </c>
      <c r="Q2879" s="234"/>
      <c r="R2879" s="30"/>
      <c r="S2879" s="227" t="s">
        <v>74</v>
      </c>
      <c r="T2879" s="228"/>
      <c r="U2879" s="229" t="s">
        <v>75</v>
      </c>
      <c r="V2879" s="230"/>
      <c r="W2879" s="8"/>
      <c r="X2879" s="231" t="s">
        <v>76</v>
      </c>
      <c r="Y2879" s="232"/>
      <c r="Z2879" s="233" t="s">
        <v>77</v>
      </c>
      <c r="AA2879" s="234"/>
      <c r="AB2879" s="8"/>
      <c r="AC2879" s="231" t="s">
        <v>78</v>
      </c>
      <c r="AD2879" s="232"/>
      <c r="AE2879" s="233" t="s">
        <v>17</v>
      </c>
      <c r="AF2879" s="234"/>
      <c r="AG2879" s="8"/>
      <c r="AH2879" s="231" t="s">
        <v>79</v>
      </c>
      <c r="AI2879" s="232"/>
      <c r="AJ2879" s="233" t="s">
        <v>80</v>
      </c>
      <c r="AK2879" s="234"/>
      <c r="AL2879" s="8"/>
      <c r="AM2879" s="35" t="s">
        <v>82</v>
      </c>
      <c r="AO2879" s="147" t="s">
        <v>83</v>
      </c>
      <c r="AP2879" s="4"/>
      <c r="AQ2879" s="44"/>
      <c r="AR2879" s="44"/>
      <c r="AS2879" s="44"/>
      <c r="AT2879" s="44"/>
    </row>
    <row r="2880" spans="1:46" ht="18.649999999999999" customHeight="1" thickTop="1" thickBot="1">
      <c r="B2880" s="55">
        <v>8.23999999999997</v>
      </c>
      <c r="D2880" s="37">
        <v>1</v>
      </c>
      <c r="E2880" s="38">
        <v>0</v>
      </c>
      <c r="F2880" s="39">
        <v>0</v>
      </c>
      <c r="G2880" s="40">
        <f t="shared" ref="G2880" si="9423">-1/($E$8*$B2880)</f>
        <v>-7.7570388349514838E-2</v>
      </c>
      <c r="I2880" s="37">
        <v>1</v>
      </c>
      <c r="J2880" s="41">
        <v>0</v>
      </c>
      <c r="K2880" s="39">
        <v>0</v>
      </c>
      <c r="L2880" s="40">
        <v>0</v>
      </c>
      <c r="N2880" s="37">
        <f t="shared" ref="N2880" si="9424">D2880*I2880+F2880*I2883-E2880*J2880-G2880*J2883</f>
        <v>0.98977285151962635</v>
      </c>
      <c r="O2880" s="41">
        <f t="shared" ref="O2880" si="9425">(D2880*J2880+E2880*I2880+F2880*J2883+G2880*I2883)</f>
        <v>0</v>
      </c>
      <c r="P2880" s="39">
        <f t="shared" ref="P2880" si="9426">D2880*K2880+F2880*K2883-E2880*L2880-G2880*L2883</f>
        <v>0</v>
      </c>
      <c r="Q2880" s="40">
        <f t="shared" ref="Q2880" si="9427">(D2880*L2880+E2880*K2880+F2880*L2883+G2880*K2883)</f>
        <v>-7.7570388349514838E-2</v>
      </c>
      <c r="S2880" s="37">
        <v>1</v>
      </c>
      <c r="T2880" s="38">
        <v>0</v>
      </c>
      <c r="U2880" s="39">
        <v>0</v>
      </c>
      <c r="V2880" s="40">
        <f t="shared" ref="V2880" si="9428">-1/($T$8*$B2880)</f>
        <v>-0.15191504854368984</v>
      </c>
      <c r="X2880" s="37">
        <f t="shared" ref="X2880" si="9429">N2880*S2880+P2880*S2883-O2880*T2880-Q2880*T2883</f>
        <v>0.98977285151962635</v>
      </c>
      <c r="Y2880" s="41">
        <f t="shared" ref="Y2880" si="9430">(N2880*T2880+O2880*S2880+P2880*T2883+Q2880*S2883)</f>
        <v>0</v>
      </c>
      <c r="Z2880" s="39">
        <f t="shared" ref="Z2880" si="9431">N2880*U2880+P2880*U2883-O2880*V2880-Q2880*V2883</f>
        <v>0</v>
      </c>
      <c r="AA2880" s="40">
        <f t="shared" ref="AA2880" si="9432">(N2880*V2880+O2880*U2880+P2880*V2883+Q2880*U2883)</f>
        <v>-0.22793177913534518</v>
      </c>
      <c r="AB2880" s="8"/>
      <c r="AC2880" s="37">
        <v>1</v>
      </c>
      <c r="AD2880" s="38">
        <v>0</v>
      </c>
      <c r="AE2880" s="39">
        <v>0</v>
      </c>
      <c r="AF2880" s="40">
        <v>0</v>
      </c>
      <c r="AH2880" s="37">
        <f>X2880*AC2880+Z2880*AC2883-Y2880*AD2880-AA2880*AD2883</f>
        <v>0.96742364266617942</v>
      </c>
      <c r="AI2880" s="41">
        <f>(X2880*AD2880+Y2880*AC2880+Z2880*AD2883+AA2880*AC2883)</f>
        <v>0</v>
      </c>
      <c r="AJ2880" s="39">
        <f>X2880*AE2880+Z2880*AE2883-Y2880*AF2880-AA2880*AF2883</f>
        <v>0</v>
      </c>
      <c r="AK2880" s="40">
        <f>(X2880*AF2880+Y2880*AE2880+Z2880*AF2883+AA2880*AE2883)</f>
        <v>-0.22793177913534518</v>
      </c>
      <c r="AL2880" s="8"/>
      <c r="AM2880" s="43">
        <f t="shared" ref="AM2880" si="9433">20*LOG((2*$AH$8)/(($AH$8*AH2880+AJ2880+$AH$8*AH2883+AJ2883)^2+($AH$8*AI2880+AK2880+$AH$8*AI2883+AK2883)^2)^0.5)</f>
        <v>-1.7093063455953447E-4</v>
      </c>
      <c r="AO2880" s="148">
        <f t="shared" ref="AO2880" si="9434">((AH2880^2+AI2880^2)/(AH2883^2+AI2883^2))^0.5</f>
        <v>4.2443565211915049</v>
      </c>
      <c r="AP2880" s="4"/>
      <c r="AQ2880" s="44"/>
      <c r="AR2880" s="44"/>
      <c r="AS2880" s="44"/>
      <c r="AT2880" s="44"/>
    </row>
    <row r="2881" spans="2:46" ht="18.649999999999999" customHeight="1" thickBot="1">
      <c r="D2881" s="45"/>
      <c r="G2881" s="46"/>
      <c r="I2881" s="45"/>
      <c r="L2881" s="46"/>
      <c r="N2881" s="45"/>
      <c r="Q2881" s="46"/>
      <c r="S2881" s="45"/>
      <c r="V2881" s="46"/>
      <c r="X2881" s="45"/>
      <c r="AA2881" s="46"/>
      <c r="AC2881" s="45"/>
      <c r="AF2881" s="46"/>
      <c r="AH2881" s="45"/>
      <c r="AK2881" s="46"/>
      <c r="AO2881" s="149"/>
      <c r="AP2881" s="149"/>
      <c r="AQ2881" s="44"/>
      <c r="AR2881" s="44"/>
      <c r="AS2881" s="44"/>
      <c r="AT2881" s="44"/>
    </row>
    <row r="2882" spans="2:46" ht="18.649999999999999" customHeight="1" thickBot="1">
      <c r="D2882" s="227" t="s">
        <v>70</v>
      </c>
      <c r="E2882" s="228"/>
      <c r="F2882" s="229" t="s">
        <v>71</v>
      </c>
      <c r="G2882" s="230"/>
      <c r="H2882" s="203"/>
      <c r="I2882" s="231" t="s">
        <v>15</v>
      </c>
      <c r="J2882" s="232"/>
      <c r="K2882" s="233" t="s">
        <v>16</v>
      </c>
      <c r="L2882" s="234"/>
      <c r="M2882" s="30"/>
      <c r="N2882" s="231" t="s">
        <v>72</v>
      </c>
      <c r="O2882" s="232"/>
      <c r="P2882" s="233" t="s">
        <v>73</v>
      </c>
      <c r="Q2882" s="234"/>
      <c r="R2882" s="30"/>
      <c r="S2882" s="227" t="s">
        <v>74</v>
      </c>
      <c r="T2882" s="228"/>
      <c r="U2882" s="229" t="s">
        <v>75</v>
      </c>
      <c r="V2882" s="230"/>
      <c r="W2882" s="8"/>
      <c r="X2882" s="231" t="s">
        <v>76</v>
      </c>
      <c r="Y2882" s="232"/>
      <c r="Z2882" s="233" t="s">
        <v>77</v>
      </c>
      <c r="AA2882" s="234"/>
      <c r="AB2882" s="8"/>
      <c r="AC2882" s="231" t="s">
        <v>78</v>
      </c>
      <c r="AD2882" s="232"/>
      <c r="AE2882" s="233" t="s">
        <v>17</v>
      </c>
      <c r="AF2882" s="234"/>
      <c r="AG2882" s="8"/>
      <c r="AH2882" s="231" t="s">
        <v>79</v>
      </c>
      <c r="AI2882" s="232"/>
      <c r="AJ2882" s="233" t="s">
        <v>80</v>
      </c>
      <c r="AK2882" s="234"/>
      <c r="AL2882" s="8"/>
      <c r="AM2882" s="52" t="s">
        <v>84</v>
      </c>
      <c r="AO2882" s="150" t="s">
        <v>85</v>
      </c>
      <c r="AP2882" s="149"/>
      <c r="AQ2882" s="44"/>
      <c r="AR2882" s="44"/>
      <c r="AS2882" s="44"/>
      <c r="AT2882" s="44"/>
    </row>
    <row r="2883" spans="2:46" ht="18.649999999999999" customHeight="1" thickTop="1" thickBot="1">
      <c r="D2883" s="37">
        <v>0</v>
      </c>
      <c r="E2883" s="41">
        <v>0</v>
      </c>
      <c r="F2883" s="39">
        <v>1</v>
      </c>
      <c r="G2883" s="40">
        <v>0</v>
      </c>
      <c r="I2883" s="37">
        <v>0</v>
      </c>
      <c r="J2883" s="41">
        <f t="shared" ref="J2883" si="9435">IF(0=(1-$J$8*$K$8*$B2880^2),10^14,$B2880*$K$8/(1-$J$8*$K$8*$B2880^2))</f>
        <v>-0.13184346111936926</v>
      </c>
      <c r="K2883" s="39">
        <v>1</v>
      </c>
      <c r="L2883" s="40">
        <v>0</v>
      </c>
      <c r="N2883" s="37">
        <f t="shared" ref="N2883" si="9436">D2883*I2880+F2883*I2883-E2883*J2880-G2883*J2883</f>
        <v>0</v>
      </c>
      <c r="O2883" s="41">
        <f t="shared" ref="O2883" si="9437">(D2883*J2880+E2883*I2880+F2883*J2883+G2883*I2883)</f>
        <v>-0.13184346111936926</v>
      </c>
      <c r="P2883" s="39">
        <f t="shared" ref="P2883" si="9438">D2883*K2880+F2883*K2883-E2883*L2880-G2883*L2883</f>
        <v>1</v>
      </c>
      <c r="Q2883" s="40">
        <f t="shared" ref="Q2883" si="9439">(D2883*L2880+E2883*K2880+F2883*L2883+G2883*K2883)</f>
        <v>0</v>
      </c>
      <c r="S2883" s="37">
        <v>0</v>
      </c>
      <c r="T2883" s="41">
        <v>0</v>
      </c>
      <c r="U2883" s="39">
        <v>1</v>
      </c>
      <c r="V2883" s="40">
        <v>0</v>
      </c>
      <c r="X2883" s="37">
        <f t="shared" ref="X2883" si="9440">N2883*S2880+P2883*S2883-O2883*T2880-Q2883*T2883</f>
        <v>0</v>
      </c>
      <c r="Y2883" s="41">
        <f t="shared" ref="Y2883" si="9441">(N2883*T2880+O2883*S2880+P2883*T2883+Q2883*S2883)</f>
        <v>-0.13184346111936926</v>
      </c>
      <c r="Z2883" s="39">
        <f t="shared" ref="Z2883" si="9442">N2883*U2880+P2883*U2883-O2883*V2880-Q2883*V2883</f>
        <v>0.97997099420388289</v>
      </c>
      <c r="AA2883" s="40">
        <f t="shared" ref="AA2883" si="9443">(N2883*V2880+O2883*U2880+P2883*V2883+Q2883*U2883)</f>
        <v>0</v>
      </c>
      <c r="AB2883" s="8"/>
      <c r="AC2883" s="37">
        <v>0</v>
      </c>
      <c r="AD2883" s="40">
        <f>-1/($AD$8*$B2880)</f>
        <v>-9.8052184466019751E-2</v>
      </c>
      <c r="AE2883" s="39">
        <v>1</v>
      </c>
      <c r="AF2883" s="40">
        <v>0</v>
      </c>
      <c r="AH2883" s="37">
        <f>X2883*AC2880+Z2883*AC2883-Y2883*AD2880-AA2883*AD2883</f>
        <v>0</v>
      </c>
      <c r="AI2883" s="41">
        <f>(X2883*AD2880+Y2883*AC2880+Z2883*AD2883+AA2883*AC2883)</f>
        <v>-0.22793175781439717</v>
      </c>
      <c r="AJ2883" s="39">
        <f>X2883*AE2880+Z2883*AE2883-Y2883*AF2880-AA2883*AF2883</f>
        <v>0.97997099420388289</v>
      </c>
      <c r="AK2883" s="40">
        <f>(X2883*AF2880+Y2883*AE2880+Z2883*AF2883+AA2883*AE2883)</f>
        <v>0</v>
      </c>
      <c r="AL2883" s="8"/>
      <c r="AM2883" s="54">
        <f t="shared" ref="AM2883" si="9444">(180/PI())*ATAN(-1*(($AH2871*AI2880+AK2880+$AH$8*AI2883+AK2883)/($AH$8*AH2880+AJ2880+$AH$8*AH2883+AJ2883)))</f>
        <v>13.175072883303297</v>
      </c>
      <c r="AO2883" s="151">
        <f t="shared" ref="AO2883" si="9445">20*LOG(((($AH$8*AH2880+AJ2880-$AH$8*AH2883-AJ2883)^2+($AH$8*AI2880+AK2880-$AH$8*AI2883-AK2883)^2)/(($AH$8*AH2880+AJ2880+$AH$8*AH2883+AJ2883)^2+($AH$8*AI2880+AK2880+$AH$8*AI2883+AK2883)^2))^0.5)</f>
        <v>-44.049729529065374</v>
      </c>
      <c r="AP2883" s="149"/>
      <c r="AQ2883" s="44"/>
      <c r="AR2883" s="44"/>
      <c r="AS2883" s="44"/>
      <c r="AT2883" s="44"/>
    </row>
    <row r="2884" spans="2:46" ht="18.649999999999999" customHeight="1">
      <c r="AO2884" s="48"/>
    </row>
    <row r="2885" spans="2:46" ht="18.649999999999999" customHeight="1" thickBot="1">
      <c r="E2885" s="29" t="s">
        <v>9</v>
      </c>
      <c r="J2885" s="29" t="s">
        <v>10</v>
      </c>
      <c r="O2885" s="29" t="s">
        <v>11</v>
      </c>
      <c r="T2885" s="29" t="s">
        <v>12</v>
      </c>
      <c r="Y2885" s="29" t="s">
        <v>13</v>
      </c>
      <c r="AD2885" s="29" t="s">
        <v>12</v>
      </c>
      <c r="AI2885" s="29" t="s">
        <v>81</v>
      </c>
    </row>
    <row r="2886" spans="2:46" ht="18.649999999999999" customHeight="1" thickBot="1">
      <c r="B2886" s="28"/>
      <c r="D2886" s="227" t="s">
        <v>70</v>
      </c>
      <c r="E2886" s="228"/>
      <c r="F2886" s="229" t="s">
        <v>71</v>
      </c>
      <c r="G2886" s="230"/>
      <c r="H2886" s="203"/>
      <c r="I2886" s="231" t="s">
        <v>15</v>
      </c>
      <c r="J2886" s="232"/>
      <c r="K2886" s="233" t="s">
        <v>16</v>
      </c>
      <c r="L2886" s="234"/>
      <c r="M2886" s="30"/>
      <c r="N2886" s="231" t="s">
        <v>72</v>
      </c>
      <c r="O2886" s="232"/>
      <c r="P2886" s="233" t="s">
        <v>73</v>
      </c>
      <c r="Q2886" s="234"/>
      <c r="R2886" s="30"/>
      <c r="S2886" s="227" t="s">
        <v>74</v>
      </c>
      <c r="T2886" s="228"/>
      <c r="U2886" s="229" t="s">
        <v>75</v>
      </c>
      <c r="V2886" s="230"/>
      <c r="W2886" s="8"/>
      <c r="X2886" s="231" t="s">
        <v>76</v>
      </c>
      <c r="Y2886" s="232"/>
      <c r="Z2886" s="233" t="s">
        <v>77</v>
      </c>
      <c r="AA2886" s="234"/>
      <c r="AB2886" s="8"/>
      <c r="AC2886" s="231" t="s">
        <v>78</v>
      </c>
      <c r="AD2886" s="232"/>
      <c r="AE2886" s="233" t="s">
        <v>17</v>
      </c>
      <c r="AF2886" s="234"/>
      <c r="AG2886" s="8"/>
      <c r="AH2886" s="231" t="s">
        <v>79</v>
      </c>
      <c r="AI2886" s="232"/>
      <c r="AJ2886" s="233" t="s">
        <v>80</v>
      </c>
      <c r="AK2886" s="234"/>
      <c r="AL2886" s="8"/>
      <c r="AM2886" s="35" t="s">
        <v>82</v>
      </c>
      <c r="AO2886" s="147" t="s">
        <v>83</v>
      </c>
      <c r="AP2886" s="4"/>
      <c r="AQ2886" s="44"/>
      <c r="AR2886" s="44"/>
      <c r="AS2886" s="44"/>
      <c r="AT2886" s="44"/>
    </row>
    <row r="2887" spans="2:46" ht="18" customHeight="1" thickTop="1" thickBot="1">
      <c r="B2887" s="55">
        <v>8.2599999999999696</v>
      </c>
      <c r="D2887" s="37">
        <v>1</v>
      </c>
      <c r="E2887" s="38">
        <v>0</v>
      </c>
      <c r="F2887" s="39">
        <v>0</v>
      </c>
      <c r="G2887" s="40">
        <f t="shared" ref="G2887" si="9446">-1/($E$8*$B2887)</f>
        <v>-7.7382566585956686E-2</v>
      </c>
      <c r="I2887" s="37">
        <v>1</v>
      </c>
      <c r="J2887" s="41">
        <v>0</v>
      </c>
      <c r="K2887" s="39">
        <v>0</v>
      </c>
      <c r="L2887" s="40">
        <v>0</v>
      </c>
      <c r="N2887" s="37">
        <f t="shared" ref="N2887" si="9447">D2887*I2887+F2887*I2890-E2887*J2887-G2887*J2890</f>
        <v>0.98982247134036538</v>
      </c>
      <c r="O2887" s="41">
        <f t="shared" ref="O2887" si="9448">(D2887*J2887+E2887*I2887+F2887*J2890+G2887*I2890)</f>
        <v>0</v>
      </c>
      <c r="P2887" s="39">
        <f t="shared" ref="P2887" si="9449">D2887*K2887+F2887*K2890-E2887*L2887-G2887*L2890</f>
        <v>0</v>
      </c>
      <c r="Q2887" s="40">
        <f t="shared" ref="Q2887" si="9450">(D2887*L2887+E2887*K2887+F2887*L2890+G2887*K2890)</f>
        <v>-7.7382566585956686E-2</v>
      </c>
      <c r="S2887" s="37">
        <v>1</v>
      </c>
      <c r="T2887" s="38">
        <v>0</v>
      </c>
      <c r="U2887" s="39">
        <v>0</v>
      </c>
      <c r="V2887" s="40">
        <f t="shared" ref="V2887" si="9451">-1/($T$8*$B2887)</f>
        <v>-0.15154721549636857</v>
      </c>
      <c r="X2887" s="37">
        <f t="shared" ref="X2887" si="9452">N2887*S2887+P2887*S2890-O2887*T2887-Q2887*T2890</f>
        <v>0.98982247134036538</v>
      </c>
      <c r="Y2887" s="41">
        <f t="shared" ref="Y2887" si="9453">(N2887*T2887+O2887*S2887+P2887*T2890+Q2887*S2890)</f>
        <v>0</v>
      </c>
      <c r="Z2887" s="39">
        <f t="shared" ref="Z2887" si="9454">N2887*U2887+P2887*U2890-O2887*V2887-Q2887*V2890</f>
        <v>0</v>
      </c>
      <c r="AA2887" s="40">
        <f t="shared" ref="AA2887" si="9455">(N2887*V2887+O2887*U2887+P2887*V2890+Q2887*U2890)</f>
        <v>-0.22738740595332313</v>
      </c>
      <c r="AB2887" s="8"/>
      <c r="AC2887" s="37">
        <v>1</v>
      </c>
      <c r="AD2887" s="38">
        <v>0</v>
      </c>
      <c r="AE2887" s="39">
        <v>0</v>
      </c>
      <c r="AF2887" s="40">
        <v>0</v>
      </c>
      <c r="AH2887" s="37">
        <f>X2887*AC2887+Z2887*AC2890-Y2887*AD2887-AA2887*AD2890</f>
        <v>0.96758062453165017</v>
      </c>
      <c r="AI2887" s="41">
        <f>(X2887*AD2887+Y2887*AC2887+Z2887*AD2890+AA2887*AC2890)</f>
        <v>0</v>
      </c>
      <c r="AJ2887" s="39">
        <f>X2887*AE2887+Z2887*AE2890-Y2887*AF2887-AA2887*AF2890</f>
        <v>0</v>
      </c>
      <c r="AK2887" s="40">
        <f>(X2887*AF2887+Y2887*AE2887+Z2887*AF2890+AA2887*AE2890)</f>
        <v>-0.22738740595332313</v>
      </c>
      <c r="AL2887" s="8"/>
      <c r="AM2887" s="43">
        <f t="shared" ref="AM2887" si="9456">20*LOG((2*$AH$8)/(($AH$8*AH2887+AJ2887+$AH$8*AH2890+AJ2890)^2+($AH$8*AI2887+AK2887+$AH$8*AI2890+AK2890)^2)^0.5)</f>
        <v>-1.6930510349456556E-4</v>
      </c>
      <c r="AO2887" s="148">
        <f t="shared" ref="AO2887" si="9457">((AH2887^2+AI2887^2)/(AH2890^2+AI2890^2))^0.5</f>
        <v>4.2552080250062483</v>
      </c>
      <c r="AP2887" s="4"/>
      <c r="AQ2887" s="44"/>
      <c r="AR2887" s="44"/>
      <c r="AS2887" s="44"/>
      <c r="AT2887" s="44"/>
    </row>
    <row r="2888" spans="2:46" ht="18.649999999999999" customHeight="1" thickBot="1">
      <c r="D2888" s="45"/>
      <c r="G2888" s="46"/>
      <c r="I2888" s="45"/>
      <c r="L2888" s="46"/>
      <c r="N2888" s="45"/>
      <c r="Q2888" s="46"/>
      <c r="S2888" s="45"/>
      <c r="V2888" s="46"/>
      <c r="X2888" s="45"/>
      <c r="AA2888" s="46"/>
      <c r="AC2888" s="45"/>
      <c r="AF2888" s="46"/>
      <c r="AH2888" s="45"/>
      <c r="AK2888" s="46"/>
      <c r="AO2888" s="149"/>
      <c r="AP2888" s="149"/>
      <c r="AQ2888" s="44"/>
      <c r="AR2888" s="44"/>
      <c r="AS2888" s="44"/>
      <c r="AT2888" s="44"/>
    </row>
    <row r="2889" spans="2:46" ht="18.649999999999999" customHeight="1" thickBot="1">
      <c r="D2889" s="227" t="s">
        <v>70</v>
      </c>
      <c r="E2889" s="228"/>
      <c r="F2889" s="229" t="s">
        <v>71</v>
      </c>
      <c r="G2889" s="230"/>
      <c r="H2889" s="203"/>
      <c r="I2889" s="231" t="s">
        <v>15</v>
      </c>
      <c r="J2889" s="232"/>
      <c r="K2889" s="233" t="s">
        <v>16</v>
      </c>
      <c r="L2889" s="234"/>
      <c r="M2889" s="30"/>
      <c r="N2889" s="231" t="s">
        <v>72</v>
      </c>
      <c r="O2889" s="232"/>
      <c r="P2889" s="233" t="s">
        <v>73</v>
      </c>
      <c r="Q2889" s="234"/>
      <c r="R2889" s="30"/>
      <c r="S2889" s="227" t="s">
        <v>74</v>
      </c>
      <c r="T2889" s="228"/>
      <c r="U2889" s="229" t="s">
        <v>75</v>
      </c>
      <c r="V2889" s="230"/>
      <c r="W2889" s="8"/>
      <c r="X2889" s="231" t="s">
        <v>76</v>
      </c>
      <c r="Y2889" s="232"/>
      <c r="Z2889" s="233" t="s">
        <v>77</v>
      </c>
      <c r="AA2889" s="234"/>
      <c r="AB2889" s="8"/>
      <c r="AC2889" s="231" t="s">
        <v>78</v>
      </c>
      <c r="AD2889" s="232"/>
      <c r="AE2889" s="233" t="s">
        <v>17</v>
      </c>
      <c r="AF2889" s="234"/>
      <c r="AG2889" s="8"/>
      <c r="AH2889" s="231" t="s">
        <v>79</v>
      </c>
      <c r="AI2889" s="232"/>
      <c r="AJ2889" s="233" t="s">
        <v>80</v>
      </c>
      <c r="AK2889" s="234"/>
      <c r="AL2889" s="8"/>
      <c r="AM2889" s="52" t="s">
        <v>84</v>
      </c>
      <c r="AO2889" s="150" t="s">
        <v>85</v>
      </c>
      <c r="AP2889" s="149"/>
      <c r="AQ2889" s="44"/>
      <c r="AR2889" s="44"/>
      <c r="AS2889" s="44"/>
      <c r="AT2889" s="44"/>
    </row>
    <row r="2890" spans="2:46" ht="18.649999999999999" customHeight="1" thickTop="1" thickBot="1">
      <c r="D2890" s="37">
        <v>0</v>
      </c>
      <c r="E2890" s="41">
        <v>0</v>
      </c>
      <c r="F2890" s="39">
        <v>1</v>
      </c>
      <c r="G2890" s="40">
        <v>0</v>
      </c>
      <c r="I2890" s="37">
        <v>0</v>
      </c>
      <c r="J2890" s="41">
        <f t="shared" ref="J2890" si="9458">IF(0=(1-$J$8*$K$8*$B2887^2),10^14,$B2887*$K$8/(1-$J$8*$K$8*$B2887^2))</f>
        <v>-0.1315222421361463</v>
      </c>
      <c r="K2890" s="39">
        <v>1</v>
      </c>
      <c r="L2890" s="40">
        <v>0</v>
      </c>
      <c r="N2890" s="37">
        <f t="shared" ref="N2890" si="9459">D2890*I2887+F2890*I2890-E2890*J2887-G2890*J2890</f>
        <v>0</v>
      </c>
      <c r="O2890" s="41">
        <f t="shared" ref="O2890" si="9460">(D2890*J2887+E2890*I2887+F2890*J2890+G2890*I2890)</f>
        <v>-0.1315222421361463</v>
      </c>
      <c r="P2890" s="39">
        <f t="shared" ref="P2890" si="9461">D2890*K2887+F2890*K2890-E2890*L2887-G2890*L2890</f>
        <v>1</v>
      </c>
      <c r="Q2890" s="40">
        <f t="shared" ref="Q2890" si="9462">(D2890*L2887+E2890*K2887+F2890*L2890+G2890*K2890)</f>
        <v>0</v>
      </c>
      <c r="S2890" s="37">
        <v>0</v>
      </c>
      <c r="T2890" s="41">
        <v>0</v>
      </c>
      <c r="U2890" s="39">
        <v>1</v>
      </c>
      <c r="V2890" s="40">
        <v>0</v>
      </c>
      <c r="X2890" s="37">
        <f t="shared" ref="X2890" si="9463">N2890*S2887+P2890*S2890-O2890*T2887-Q2890*T2890</f>
        <v>0</v>
      </c>
      <c r="Y2890" s="41">
        <f t="shared" ref="Y2890" si="9464">(N2890*T2887+O2890*S2887+P2890*T2890+Q2890*S2890)</f>
        <v>-0.1315222421361463</v>
      </c>
      <c r="Z2890" s="39">
        <f t="shared" ref="Z2890" si="9465">N2890*U2887+P2890*U2890-O2890*V2887-Q2890*V2890</f>
        <v>0.98006817042842787</v>
      </c>
      <c r="AA2890" s="40">
        <f t="shared" ref="AA2890" si="9466">(N2890*V2887+O2890*U2887+P2890*V2890+Q2890*U2890)</f>
        <v>0</v>
      </c>
      <c r="AB2890" s="8"/>
      <c r="AC2890" s="37">
        <v>0</v>
      </c>
      <c r="AD2890" s="40">
        <f>-1/($AD$8*$B2887)</f>
        <v>-9.7814769975787266E-2</v>
      </c>
      <c r="AE2890" s="39">
        <v>1</v>
      </c>
      <c r="AF2890" s="40">
        <v>0</v>
      </c>
      <c r="AH2890" s="37">
        <f>X2890*AC2887+Z2890*AC2890-Y2890*AD2887-AA2890*AD2890</f>
        <v>0</v>
      </c>
      <c r="AI2890" s="41">
        <f>(X2890*AD2887+Y2890*AC2887+Z2890*AD2890+AA2890*AC2890)</f>
        <v>-0.22738738478719364</v>
      </c>
      <c r="AJ2890" s="39">
        <f>X2890*AE2887+Z2890*AE2890-Y2890*AF2887-AA2890*AF2890</f>
        <v>0.98006817042842787</v>
      </c>
      <c r="AK2890" s="40">
        <f>(X2890*AF2887+Y2890*AE2887+Z2890*AF2890+AA2890*AE2890)</f>
        <v>0</v>
      </c>
      <c r="AL2890" s="8"/>
      <c r="AM2890" s="54">
        <f t="shared" ref="AM2890" si="9467">(180/PI())*ATAN(-1*(($AH2878*AI2887+AK2887+$AH$8*AI2890+AK2890)/($AH$8*AH2887+AJ2887+$AH$8*AH2890+AJ2890)))</f>
        <v>13.1430446505136</v>
      </c>
      <c r="AO2890" s="151">
        <f t="shared" ref="AO2890" si="9468">20*LOG(((($AH$8*AH2887+AJ2887-$AH$8*AH2890-AJ2890)^2+($AH$8*AI2887+AK2887-$AH$8*AI2890-AK2890)^2)/(($AH$8*AH2887+AJ2887+$AH$8*AH2890+AJ2890)^2+($AH$8*AI2887+AK2887+$AH$8*AI2890+AK2890)^2))^0.5)</f>
        <v>-44.091227269476605</v>
      </c>
      <c r="AP2890" s="149"/>
      <c r="AQ2890" s="44"/>
      <c r="AR2890" s="44"/>
      <c r="AS2890" s="44"/>
      <c r="AT2890" s="44"/>
    </row>
    <row r="2891" spans="2:46" ht="18.649999999999999" customHeight="1">
      <c r="AO2891" s="48"/>
    </row>
    <row r="2892" spans="2:46" ht="18.649999999999999" customHeight="1" thickBot="1">
      <c r="E2892" s="29" t="s">
        <v>9</v>
      </c>
      <c r="J2892" s="29" t="s">
        <v>10</v>
      </c>
      <c r="O2892" s="29" t="s">
        <v>11</v>
      </c>
      <c r="T2892" s="29" t="s">
        <v>12</v>
      </c>
      <c r="Y2892" s="29" t="s">
        <v>13</v>
      </c>
      <c r="AD2892" s="29" t="s">
        <v>12</v>
      </c>
      <c r="AI2892" s="29" t="s">
        <v>81</v>
      </c>
    </row>
    <row r="2893" spans="2:46" ht="18.649999999999999" customHeight="1" thickBot="1">
      <c r="B2893" s="28"/>
      <c r="D2893" s="227" t="s">
        <v>70</v>
      </c>
      <c r="E2893" s="228"/>
      <c r="F2893" s="229" t="s">
        <v>71</v>
      </c>
      <c r="G2893" s="230"/>
      <c r="H2893" s="203"/>
      <c r="I2893" s="231" t="s">
        <v>15</v>
      </c>
      <c r="J2893" s="232"/>
      <c r="K2893" s="233" t="s">
        <v>16</v>
      </c>
      <c r="L2893" s="234"/>
      <c r="M2893" s="30"/>
      <c r="N2893" s="231" t="s">
        <v>72</v>
      </c>
      <c r="O2893" s="232"/>
      <c r="P2893" s="233" t="s">
        <v>73</v>
      </c>
      <c r="Q2893" s="234"/>
      <c r="R2893" s="30"/>
      <c r="S2893" s="227" t="s">
        <v>74</v>
      </c>
      <c r="T2893" s="228"/>
      <c r="U2893" s="229" t="s">
        <v>75</v>
      </c>
      <c r="V2893" s="230"/>
      <c r="W2893" s="8"/>
      <c r="X2893" s="231" t="s">
        <v>76</v>
      </c>
      <c r="Y2893" s="232"/>
      <c r="Z2893" s="233" t="s">
        <v>77</v>
      </c>
      <c r="AA2893" s="234"/>
      <c r="AB2893" s="8"/>
      <c r="AC2893" s="231" t="s">
        <v>78</v>
      </c>
      <c r="AD2893" s="232"/>
      <c r="AE2893" s="233" t="s">
        <v>17</v>
      </c>
      <c r="AF2893" s="234"/>
      <c r="AG2893" s="8"/>
      <c r="AH2893" s="231" t="s">
        <v>79</v>
      </c>
      <c r="AI2893" s="232"/>
      <c r="AJ2893" s="233" t="s">
        <v>80</v>
      </c>
      <c r="AK2893" s="234"/>
      <c r="AL2893" s="8"/>
      <c r="AM2893" s="35" t="s">
        <v>82</v>
      </c>
      <c r="AO2893" s="147" t="s">
        <v>83</v>
      </c>
      <c r="AP2893" s="4"/>
      <c r="AQ2893" s="44"/>
      <c r="AR2893" s="44"/>
      <c r="AS2893" s="44"/>
      <c r="AT2893" s="44"/>
    </row>
    <row r="2894" spans="2:46" ht="18.649999999999999" customHeight="1" thickTop="1" thickBot="1">
      <c r="B2894" s="55">
        <v>8.2799999999999692</v>
      </c>
      <c r="D2894" s="37">
        <v>1</v>
      </c>
      <c r="E2894" s="38">
        <v>0</v>
      </c>
      <c r="F2894" s="39">
        <v>0</v>
      </c>
      <c r="G2894" s="40">
        <f t="shared" ref="G2894" si="9469">-1/($E$8*$B2894)</f>
        <v>-7.7195652173913318E-2</v>
      </c>
      <c r="I2894" s="37">
        <v>1</v>
      </c>
      <c r="J2894" s="41">
        <v>0</v>
      </c>
      <c r="K2894" s="39">
        <v>0</v>
      </c>
      <c r="L2894" s="40">
        <v>0</v>
      </c>
      <c r="N2894" s="37">
        <f t="shared" ref="N2894" si="9470">D2894*I2894+F2894*I2897-E2894*J2894-G2894*J2897</f>
        <v>0.98987173054979405</v>
      </c>
      <c r="O2894" s="41">
        <f t="shared" ref="O2894" si="9471">(D2894*J2894+E2894*I2894+F2894*J2897+G2894*I2897)</f>
        <v>0</v>
      </c>
      <c r="P2894" s="39">
        <f t="shared" ref="P2894" si="9472">D2894*K2894+F2894*K2897-E2894*L2894-G2894*L2897</f>
        <v>0</v>
      </c>
      <c r="Q2894" s="40">
        <f t="shared" ref="Q2894" si="9473">(D2894*L2894+E2894*K2894+F2894*L2897+G2894*K2897)</f>
        <v>-7.7195652173913318E-2</v>
      </c>
      <c r="S2894" s="37">
        <v>1</v>
      </c>
      <c r="T2894" s="38">
        <v>0</v>
      </c>
      <c r="U2894" s="39">
        <v>0</v>
      </c>
      <c r="V2894" s="40">
        <f t="shared" ref="V2894" si="9474">-1/($T$8*$B2894)</f>
        <v>-0.15118115942029042</v>
      </c>
      <c r="X2894" s="37">
        <f t="shared" ref="X2894" si="9475">N2894*S2894+P2894*S2897-O2894*T2894-Q2894*T2897</f>
        <v>0.98987173054979405</v>
      </c>
      <c r="Y2894" s="41">
        <f t="shared" ref="Y2894" si="9476">(N2894*T2894+O2894*S2894+P2894*T2897+Q2894*S2897)</f>
        <v>0</v>
      </c>
      <c r="Z2894" s="39">
        <f t="shared" ref="Z2894" si="9477">N2894*U2894+P2894*U2897-O2894*V2894-Q2894*V2897</f>
        <v>0</v>
      </c>
      <c r="AA2894" s="40">
        <f t="shared" ref="AA2894" si="9478">(N2894*V2894+O2894*U2894+P2894*V2897+Q2894*U2897)</f>
        <v>-0.22684560807580051</v>
      </c>
      <c r="AB2894" s="8"/>
      <c r="AC2894" s="37">
        <v>1</v>
      </c>
      <c r="AD2894" s="38">
        <v>0</v>
      </c>
      <c r="AE2894" s="39">
        <v>0</v>
      </c>
      <c r="AF2894" s="40">
        <v>0</v>
      </c>
      <c r="AH2894" s="37">
        <f>X2894*AC2894+Z2894*AC2897-Y2894*AD2894-AA2894*AD2897</f>
        <v>0.96773647583423317</v>
      </c>
      <c r="AI2894" s="41">
        <f>(X2894*AD2894+Y2894*AC2894+Z2894*AD2897+AA2894*AC2897)</f>
        <v>0</v>
      </c>
      <c r="AJ2894" s="39">
        <f>X2894*AE2894+Z2894*AE2897-Y2894*AF2894-AA2894*AF2897</f>
        <v>0</v>
      </c>
      <c r="AK2894" s="40">
        <f>(X2894*AF2894+Y2894*AE2894+Z2894*AF2897+AA2894*AE2897)</f>
        <v>-0.22684560807580051</v>
      </c>
      <c r="AL2894" s="8"/>
      <c r="AM2894" s="43">
        <f t="shared" ref="AM2894" si="9479">20*LOG((2*$AH$8)/(($AH$8*AH2894+AJ2894+$AH$8*AH2897+AJ2897)^2+($AH$8*AI2894+AK2894+$AH$8*AI2897+AK2897)^2)^0.5)</f>
        <v>-1.6769878935658713E-4</v>
      </c>
      <c r="AO2894" s="148">
        <f t="shared" ref="AO2894" si="9480">((AH2894^2+AI2894^2)/(AH2897^2+AI2897^2))^0.5</f>
        <v>4.2660581956372789</v>
      </c>
      <c r="AP2894" s="4"/>
      <c r="AQ2894" s="44"/>
      <c r="AR2894" s="44"/>
      <c r="AS2894" s="44"/>
      <c r="AT2894" s="44"/>
    </row>
    <row r="2895" spans="2:46" ht="18.649999999999999" customHeight="1" thickBot="1">
      <c r="D2895" s="45"/>
      <c r="G2895" s="46"/>
      <c r="I2895" s="45"/>
      <c r="L2895" s="46"/>
      <c r="N2895" s="45"/>
      <c r="Q2895" s="46"/>
      <c r="S2895" s="45"/>
      <c r="V2895" s="46"/>
      <c r="X2895" s="45"/>
      <c r="AA2895" s="46"/>
      <c r="AC2895" s="45"/>
      <c r="AF2895" s="46"/>
      <c r="AH2895" s="45"/>
      <c r="AK2895" s="46"/>
      <c r="AO2895" s="149"/>
      <c r="AP2895" s="149"/>
      <c r="AQ2895" s="44"/>
      <c r="AR2895" s="44"/>
      <c r="AS2895" s="44"/>
      <c r="AT2895" s="44"/>
    </row>
    <row r="2896" spans="2:46" ht="18.649999999999999" customHeight="1" thickBot="1">
      <c r="D2896" s="227" t="s">
        <v>70</v>
      </c>
      <c r="E2896" s="228"/>
      <c r="F2896" s="229" t="s">
        <v>71</v>
      </c>
      <c r="G2896" s="230"/>
      <c r="H2896" s="203"/>
      <c r="I2896" s="231" t="s">
        <v>15</v>
      </c>
      <c r="J2896" s="232"/>
      <c r="K2896" s="233" t="s">
        <v>16</v>
      </c>
      <c r="L2896" s="234"/>
      <c r="M2896" s="30"/>
      <c r="N2896" s="231" t="s">
        <v>72</v>
      </c>
      <c r="O2896" s="232"/>
      <c r="P2896" s="233" t="s">
        <v>73</v>
      </c>
      <c r="Q2896" s="234"/>
      <c r="R2896" s="30"/>
      <c r="S2896" s="227" t="s">
        <v>74</v>
      </c>
      <c r="T2896" s="228"/>
      <c r="U2896" s="229" t="s">
        <v>75</v>
      </c>
      <c r="V2896" s="230"/>
      <c r="W2896" s="8"/>
      <c r="X2896" s="231" t="s">
        <v>76</v>
      </c>
      <c r="Y2896" s="232"/>
      <c r="Z2896" s="233" t="s">
        <v>77</v>
      </c>
      <c r="AA2896" s="234"/>
      <c r="AB2896" s="8"/>
      <c r="AC2896" s="231" t="s">
        <v>78</v>
      </c>
      <c r="AD2896" s="232"/>
      <c r="AE2896" s="233" t="s">
        <v>17</v>
      </c>
      <c r="AF2896" s="234"/>
      <c r="AG2896" s="8"/>
      <c r="AH2896" s="231" t="s">
        <v>79</v>
      </c>
      <c r="AI2896" s="232"/>
      <c r="AJ2896" s="233" t="s">
        <v>80</v>
      </c>
      <c r="AK2896" s="234"/>
      <c r="AL2896" s="8"/>
      <c r="AM2896" s="52" t="s">
        <v>84</v>
      </c>
      <c r="AO2896" s="150" t="s">
        <v>85</v>
      </c>
      <c r="AP2896" s="149"/>
      <c r="AQ2896" s="44"/>
      <c r="AR2896" s="44"/>
      <c r="AS2896" s="44"/>
      <c r="AT2896" s="44"/>
    </row>
    <row r="2897" spans="2:46" ht="18.649999999999999" customHeight="1" thickTop="1" thickBot="1">
      <c r="D2897" s="37">
        <v>0</v>
      </c>
      <c r="E2897" s="41">
        <v>0</v>
      </c>
      <c r="F2897" s="39">
        <v>1</v>
      </c>
      <c r="G2897" s="40">
        <v>0</v>
      </c>
      <c r="I2897" s="37">
        <v>0</v>
      </c>
      <c r="J2897" s="41">
        <f t="shared" ref="J2897" si="9481">IF(0=(1-$J$8*$K$8*$B2894^2),10^14,$B2894*$K$8/(1-$J$8*$K$8*$B2894^2))</f>
        <v>-0.13120258932961729</v>
      </c>
      <c r="K2897" s="39">
        <v>1</v>
      </c>
      <c r="L2897" s="40">
        <v>0</v>
      </c>
      <c r="N2897" s="37">
        <f t="shared" ref="N2897" si="9482">D2897*I2894+F2897*I2897-E2897*J2894-G2897*J2897</f>
        <v>0</v>
      </c>
      <c r="O2897" s="41">
        <f t="shared" ref="O2897" si="9483">(D2897*J2894+E2897*I2894+F2897*J2897+G2897*I2897)</f>
        <v>-0.13120258932961729</v>
      </c>
      <c r="P2897" s="39">
        <f t="shared" ref="P2897" si="9484">D2897*K2894+F2897*K2897-E2897*L2894-G2897*L2897</f>
        <v>1</v>
      </c>
      <c r="Q2897" s="40">
        <f t="shared" ref="Q2897" si="9485">(D2897*L2894+E2897*K2894+F2897*L2897+G2897*K2897)</f>
        <v>0</v>
      </c>
      <c r="S2897" s="37">
        <v>0</v>
      </c>
      <c r="T2897" s="41">
        <v>0</v>
      </c>
      <c r="U2897" s="39">
        <v>1</v>
      </c>
      <c r="V2897" s="40">
        <v>0</v>
      </c>
      <c r="X2897" s="37">
        <f t="shared" ref="X2897" si="9486">N2897*S2894+P2897*S2897-O2897*T2894-Q2897*T2897</f>
        <v>0</v>
      </c>
      <c r="Y2897" s="41">
        <f t="shared" ref="Y2897" si="9487">(N2897*T2894+O2897*S2894+P2897*T2897+Q2897*S2897)</f>
        <v>-0.13120258932961729</v>
      </c>
      <c r="Z2897" s="39">
        <f t="shared" ref="Z2897" si="9488">N2897*U2894+P2897*U2897-O2897*V2894-Q2897*V2897</f>
        <v>0.98016464042620421</v>
      </c>
      <c r="AA2897" s="40">
        <f t="shared" ref="AA2897" si="9489">(N2897*V2894+O2897*U2894+P2897*V2897+Q2897*U2897)</f>
        <v>0</v>
      </c>
      <c r="AB2897" s="8"/>
      <c r="AC2897" s="37">
        <v>0</v>
      </c>
      <c r="AD2897" s="40">
        <f>-1/($AD$8*$B2894)</f>
        <v>-9.7578502415459276E-2</v>
      </c>
      <c r="AE2897" s="39">
        <v>1</v>
      </c>
      <c r="AF2897" s="40">
        <v>0</v>
      </c>
      <c r="AH2897" s="37">
        <f>X2897*AC2894+Z2897*AC2897-Y2897*AD2894-AA2897*AD2897</f>
        <v>0</v>
      </c>
      <c r="AI2897" s="41">
        <f>(X2897*AD2894+Y2897*AC2894+Z2897*AD2897+AA2897*AC2897)</f>
        <v>-0.22684558706299343</v>
      </c>
      <c r="AJ2897" s="39">
        <f>X2897*AE2894+Z2897*AE2897-Y2897*AF2894-AA2897*AF2897</f>
        <v>0.98016464042620421</v>
      </c>
      <c r="AK2897" s="40">
        <f>(X2897*AF2894+Y2897*AE2894+Z2897*AF2897+AA2897*AE2897)</f>
        <v>0</v>
      </c>
      <c r="AL2897" s="8"/>
      <c r="AM2897" s="54">
        <f t="shared" ref="AM2897" si="9490">(180/PI())*ATAN(-1*(($AH2885*AI2894+AK2894+$AH$8*AI2897+AK2897)/($AH$8*AH2894+AJ2894+$AH$8*AH2897+AJ2897)))</f>
        <v>13.111172056670254</v>
      </c>
      <c r="AO2897" s="151">
        <f t="shared" ref="AO2897" si="9491">20*LOG(((($AH$8*AH2894+AJ2894-$AH$8*AH2897-AJ2897)^2+($AH$8*AI2894+AK2894-$AH$8*AI2897-AK2897)^2)/(($AH$8*AH2894+AJ2894+$AH$8*AH2897+AJ2897)^2+($AH$8*AI2894+AK2894+$AH$8*AI2897+AK2897)^2))^0.5)</f>
        <v>-44.13262768835493</v>
      </c>
      <c r="AP2897" s="149"/>
      <c r="AQ2897" s="44"/>
      <c r="AR2897" s="44"/>
      <c r="AS2897" s="44"/>
      <c r="AT2897" s="44"/>
    </row>
    <row r="2898" spans="2:46" ht="18.649999999999999" customHeight="1">
      <c r="AO2898" s="48"/>
    </row>
    <row r="2899" spans="2:46" ht="18.649999999999999" customHeight="1" thickBot="1">
      <c r="E2899" s="29" t="s">
        <v>9</v>
      </c>
      <c r="J2899" s="29" t="s">
        <v>10</v>
      </c>
      <c r="O2899" s="29" t="s">
        <v>11</v>
      </c>
      <c r="T2899" s="29" t="s">
        <v>12</v>
      </c>
      <c r="Y2899" s="29" t="s">
        <v>13</v>
      </c>
      <c r="AD2899" s="29" t="s">
        <v>12</v>
      </c>
      <c r="AI2899" s="29" t="s">
        <v>81</v>
      </c>
    </row>
    <row r="2900" spans="2:46" ht="18.649999999999999" customHeight="1" thickBot="1">
      <c r="B2900" s="28"/>
      <c r="D2900" s="227" t="s">
        <v>70</v>
      </c>
      <c r="E2900" s="228"/>
      <c r="F2900" s="229" t="s">
        <v>71</v>
      </c>
      <c r="G2900" s="230"/>
      <c r="H2900" s="203"/>
      <c r="I2900" s="231" t="s">
        <v>15</v>
      </c>
      <c r="J2900" s="232"/>
      <c r="K2900" s="233" t="s">
        <v>16</v>
      </c>
      <c r="L2900" s="234"/>
      <c r="M2900" s="30"/>
      <c r="N2900" s="231" t="s">
        <v>72</v>
      </c>
      <c r="O2900" s="232"/>
      <c r="P2900" s="233" t="s">
        <v>73</v>
      </c>
      <c r="Q2900" s="234"/>
      <c r="R2900" s="30"/>
      <c r="S2900" s="227" t="s">
        <v>74</v>
      </c>
      <c r="T2900" s="228"/>
      <c r="U2900" s="229" t="s">
        <v>75</v>
      </c>
      <c r="V2900" s="230"/>
      <c r="W2900" s="8"/>
      <c r="X2900" s="231" t="s">
        <v>76</v>
      </c>
      <c r="Y2900" s="232"/>
      <c r="Z2900" s="233" t="s">
        <v>77</v>
      </c>
      <c r="AA2900" s="234"/>
      <c r="AB2900" s="8"/>
      <c r="AC2900" s="231" t="s">
        <v>78</v>
      </c>
      <c r="AD2900" s="232"/>
      <c r="AE2900" s="233" t="s">
        <v>17</v>
      </c>
      <c r="AF2900" s="234"/>
      <c r="AG2900" s="8"/>
      <c r="AH2900" s="231" t="s">
        <v>79</v>
      </c>
      <c r="AI2900" s="232"/>
      <c r="AJ2900" s="233" t="s">
        <v>80</v>
      </c>
      <c r="AK2900" s="234"/>
      <c r="AL2900" s="8"/>
      <c r="AM2900" s="35" t="s">
        <v>82</v>
      </c>
      <c r="AO2900" s="147" t="s">
        <v>83</v>
      </c>
      <c r="AP2900" s="4"/>
      <c r="AQ2900" s="44"/>
      <c r="AR2900" s="44"/>
      <c r="AS2900" s="44"/>
      <c r="AT2900" s="44"/>
    </row>
    <row r="2901" spans="2:46" ht="18.649999999999999" customHeight="1" thickTop="1" thickBot="1">
      <c r="B2901" s="55">
        <v>8.2999999999999705</v>
      </c>
      <c r="D2901" s="37">
        <v>1</v>
      </c>
      <c r="E2901" s="38">
        <v>0</v>
      </c>
      <c r="F2901" s="39">
        <v>0</v>
      </c>
      <c r="G2901" s="40">
        <f t="shared" ref="G2901" si="9492">-1/($E$8*$B2901)</f>
        <v>-7.7009638554217136E-2</v>
      </c>
      <c r="I2901" s="37">
        <v>1</v>
      </c>
      <c r="J2901" s="41">
        <v>0</v>
      </c>
      <c r="K2901" s="39">
        <v>0</v>
      </c>
      <c r="L2901" s="40">
        <v>0</v>
      </c>
      <c r="N2901" s="37">
        <f t="shared" ref="N2901" si="9493">D2901*I2901+F2901*I2904-E2901*J2901-G2901*J2904</f>
        <v>0.98992063263732621</v>
      </c>
      <c r="O2901" s="41">
        <f t="shared" ref="O2901" si="9494">(D2901*J2901+E2901*I2901+F2901*J2904+G2901*I2904)</f>
        <v>0</v>
      </c>
      <c r="P2901" s="39">
        <f t="shared" ref="P2901" si="9495">D2901*K2901+F2901*K2904-E2901*L2901-G2901*L2904</f>
        <v>0</v>
      </c>
      <c r="Q2901" s="40">
        <f t="shared" ref="Q2901" si="9496">(D2901*L2901+E2901*K2901+F2901*L2904+G2901*K2904)</f>
        <v>-7.7009638554217136E-2</v>
      </c>
      <c r="S2901" s="37">
        <v>1</v>
      </c>
      <c r="T2901" s="38">
        <v>0</v>
      </c>
      <c r="U2901" s="39">
        <v>0</v>
      </c>
      <c r="V2901" s="40">
        <f t="shared" ref="V2901" si="9497">-1/($T$8*$B2901)</f>
        <v>-0.15081686746988002</v>
      </c>
      <c r="X2901" s="37">
        <f t="shared" ref="X2901" si="9498">N2901*S2901+P2901*S2904-O2901*T2901-Q2901*T2904</f>
        <v>0.98992063263732621</v>
      </c>
      <c r="Y2901" s="41">
        <f t="shared" ref="Y2901" si="9499">(N2901*T2901+O2901*S2901+P2901*T2904+Q2901*S2904)</f>
        <v>0</v>
      </c>
      <c r="Z2901" s="39">
        <f t="shared" ref="Z2901" si="9500">N2901*U2901+P2901*U2904-O2901*V2901-Q2901*V2904</f>
        <v>0</v>
      </c>
      <c r="AA2901" s="40">
        <f t="shared" ref="AA2901" si="9501">(N2901*V2901+O2901*U2901+P2901*V2904+Q2901*U2904)</f>
        <v>-0.22630636741238055</v>
      </c>
      <c r="AB2901" s="8"/>
      <c r="AC2901" s="37">
        <v>1</v>
      </c>
      <c r="AD2901" s="38">
        <v>0</v>
      </c>
      <c r="AE2901" s="39">
        <v>0</v>
      </c>
      <c r="AF2901" s="40">
        <v>0</v>
      </c>
      <c r="AH2901" s="37">
        <f>X2901*AC2901+Z2901*AC2904-Y2901*AD2901-AA2901*AD2904</f>
        <v>0.96789120739023782</v>
      </c>
      <c r="AI2901" s="41">
        <f>(X2901*AD2901+Y2901*AC2901+Z2901*AD2904+AA2901*AC2904)</f>
        <v>0</v>
      </c>
      <c r="AJ2901" s="39">
        <f>X2901*AE2901+Z2901*AE2904-Y2901*AF2901-AA2901*AF2904</f>
        <v>0</v>
      </c>
      <c r="AK2901" s="40">
        <f>(X2901*AF2901+Y2901*AE2901+Z2901*AF2904+AA2901*AE2904)</f>
        <v>-0.22630636741238055</v>
      </c>
      <c r="AL2901" s="8"/>
      <c r="AM2901" s="43">
        <f t="shared" ref="AM2901" si="9502">20*LOG((2*$AH$8)/(($AH$8*AH2901+AJ2901+$AH$8*AH2904+AJ2904)^2+($AH$8*AI2901+AK2901+$AH$8*AI2904+AK2904)^2)^0.5)</f>
        <v>-1.6611142105730267E-4</v>
      </c>
      <c r="AO2901" s="148">
        <f t="shared" ref="AO2901" si="9503">((AH2901^2+AI2901^2)/(AH2904^2+AI2904^2))^0.5</f>
        <v>4.2769070427741092</v>
      </c>
      <c r="AP2901" s="4"/>
      <c r="AQ2901" s="44"/>
      <c r="AR2901" s="44"/>
      <c r="AS2901" s="44"/>
      <c r="AT2901" s="44"/>
    </row>
    <row r="2902" spans="2:46" ht="18.649999999999999" customHeight="1" thickBot="1">
      <c r="D2902" s="45"/>
      <c r="G2902" s="46"/>
      <c r="I2902" s="45"/>
      <c r="L2902" s="46"/>
      <c r="N2902" s="45"/>
      <c r="Q2902" s="46"/>
      <c r="S2902" s="45"/>
      <c r="V2902" s="46"/>
      <c r="X2902" s="45"/>
      <c r="AA2902" s="46"/>
      <c r="AC2902" s="45"/>
      <c r="AF2902" s="46"/>
      <c r="AH2902" s="45"/>
      <c r="AK2902" s="46"/>
      <c r="AO2902" s="149"/>
      <c r="AP2902" s="149"/>
      <c r="AQ2902" s="44"/>
      <c r="AR2902" s="44"/>
      <c r="AS2902" s="44"/>
      <c r="AT2902" s="44"/>
    </row>
    <row r="2903" spans="2:46" ht="18.649999999999999" customHeight="1" thickBot="1">
      <c r="D2903" s="227" t="s">
        <v>70</v>
      </c>
      <c r="E2903" s="228"/>
      <c r="F2903" s="229" t="s">
        <v>71</v>
      </c>
      <c r="G2903" s="230"/>
      <c r="H2903" s="203"/>
      <c r="I2903" s="231" t="s">
        <v>15</v>
      </c>
      <c r="J2903" s="232"/>
      <c r="K2903" s="233" t="s">
        <v>16</v>
      </c>
      <c r="L2903" s="234"/>
      <c r="M2903" s="30"/>
      <c r="N2903" s="231" t="s">
        <v>72</v>
      </c>
      <c r="O2903" s="232"/>
      <c r="P2903" s="233" t="s">
        <v>73</v>
      </c>
      <c r="Q2903" s="234"/>
      <c r="R2903" s="30"/>
      <c r="S2903" s="227" t="s">
        <v>74</v>
      </c>
      <c r="T2903" s="228"/>
      <c r="U2903" s="229" t="s">
        <v>75</v>
      </c>
      <c r="V2903" s="230"/>
      <c r="W2903" s="8"/>
      <c r="X2903" s="231" t="s">
        <v>76</v>
      </c>
      <c r="Y2903" s="232"/>
      <c r="Z2903" s="233" t="s">
        <v>77</v>
      </c>
      <c r="AA2903" s="234"/>
      <c r="AB2903" s="8"/>
      <c r="AC2903" s="231" t="s">
        <v>78</v>
      </c>
      <c r="AD2903" s="232"/>
      <c r="AE2903" s="233" t="s">
        <v>17</v>
      </c>
      <c r="AF2903" s="234"/>
      <c r="AG2903" s="8"/>
      <c r="AH2903" s="231" t="s">
        <v>79</v>
      </c>
      <c r="AI2903" s="232"/>
      <c r="AJ2903" s="233" t="s">
        <v>80</v>
      </c>
      <c r="AK2903" s="234"/>
      <c r="AL2903" s="8"/>
      <c r="AM2903" s="52" t="s">
        <v>84</v>
      </c>
      <c r="AO2903" s="150" t="s">
        <v>85</v>
      </c>
      <c r="AP2903" s="149"/>
      <c r="AQ2903" s="44"/>
      <c r="AR2903" s="44"/>
      <c r="AS2903" s="44"/>
      <c r="AT2903" s="44"/>
    </row>
    <row r="2904" spans="2:46" ht="18.649999999999999" customHeight="1" thickTop="1" thickBot="1">
      <c r="D2904" s="37">
        <v>0</v>
      </c>
      <c r="E2904" s="41">
        <v>0</v>
      </c>
      <c r="F2904" s="39">
        <v>1</v>
      </c>
      <c r="G2904" s="40">
        <v>0</v>
      </c>
      <c r="I2904" s="37">
        <v>0</v>
      </c>
      <c r="J2904" s="41">
        <f t="shared" ref="J2904" si="9504">IF(0=(1-$J$8*$K$8*$B2901^2),10^14,$B2901*$K$8/(1-$J$8*$K$8*$B2901^2))</f>
        <v>-0.13088449123907511</v>
      </c>
      <c r="K2904" s="39">
        <v>1</v>
      </c>
      <c r="L2904" s="40">
        <v>0</v>
      </c>
      <c r="N2904" s="37">
        <f t="shared" ref="N2904" si="9505">D2904*I2901+F2904*I2904-E2904*J2901-G2904*J2904</f>
        <v>0</v>
      </c>
      <c r="O2904" s="41">
        <f t="shared" ref="O2904" si="9506">(D2904*J2901+E2904*I2901+F2904*J2904+G2904*I2904)</f>
        <v>-0.13088449123907511</v>
      </c>
      <c r="P2904" s="39">
        <f t="shared" ref="P2904" si="9507">D2904*K2901+F2904*K2904-E2904*L2901-G2904*L2904</f>
        <v>1</v>
      </c>
      <c r="Q2904" s="40">
        <f t="shared" ref="Q2904" si="9508">(D2904*L2901+E2904*K2901+F2904*L2904+G2904*K2904)</f>
        <v>0</v>
      </c>
      <c r="S2904" s="37">
        <v>0</v>
      </c>
      <c r="T2904" s="41">
        <v>0</v>
      </c>
      <c r="U2904" s="39">
        <v>1</v>
      </c>
      <c r="V2904" s="40">
        <v>0</v>
      </c>
      <c r="X2904" s="37">
        <f t="shared" ref="X2904" si="9509">N2904*S2901+P2904*S2904-O2904*T2901-Q2904*T2904</f>
        <v>0</v>
      </c>
      <c r="Y2904" s="41">
        <f t="shared" ref="Y2904" si="9510">(N2904*T2901+O2904*S2901+P2904*T2904+Q2904*S2904)</f>
        <v>-0.13088449123907511</v>
      </c>
      <c r="Z2904" s="39">
        <f t="shared" ref="Z2904" si="9511">N2904*U2901+P2904*U2904-O2904*V2901-Q2904*V2904</f>
        <v>0.98026041103093375</v>
      </c>
      <c r="AA2904" s="40">
        <f t="shared" ref="AA2904" si="9512">(N2904*V2901+O2904*U2901+P2904*V2904+Q2904*U2904)</f>
        <v>0</v>
      </c>
      <c r="AB2904" s="8"/>
      <c r="AC2904" s="37">
        <v>0</v>
      </c>
      <c r="AD2904" s="40">
        <f>-1/($AD$8*$B2901)</f>
        <v>-9.7343373493976232E-2</v>
      </c>
      <c r="AE2904" s="39">
        <v>1</v>
      </c>
      <c r="AF2904" s="40">
        <v>0</v>
      </c>
      <c r="AH2904" s="37">
        <f>X2904*AC2901+Z2904*AC2904-Y2904*AD2901-AA2904*AD2904</f>
        <v>0</v>
      </c>
      <c r="AI2904" s="41">
        <f>(X2904*AD2901+Y2904*AC2901+Z2904*AD2904+AA2904*AC2904)</f>
        <v>-0.22630634655141796</v>
      </c>
      <c r="AJ2904" s="39">
        <f>X2904*AE2901+Z2904*AE2904-Y2904*AF2901-AA2904*AF2904</f>
        <v>0.98026041103093375</v>
      </c>
      <c r="AK2904" s="40">
        <f>(X2904*AF2901+Y2904*AE2901+Z2904*AF2904+AA2904*AE2904)</f>
        <v>0</v>
      </c>
      <c r="AL2904" s="8"/>
      <c r="AM2904" s="54">
        <f t="shared" ref="AM2904" si="9513">(180/PI())*ATAN(-1*(($AH2892*AI2901+AK2901+$AH$8*AI2904+AK2904)/($AH$8*AH2901+AJ2901+$AH$8*AH2904+AJ2904)))</f>
        <v>13.079453967973761</v>
      </c>
      <c r="AO2904" s="151">
        <f t="shared" ref="AO2904" si="9514">20*LOG(((($AH$8*AH2901+AJ2901-$AH$8*AH2904-AJ2904)^2+($AH$8*AI2901+AK2901-$AH$8*AI2904-AK2904)^2)/(($AH$8*AH2901+AJ2901+$AH$8*AH2904+AJ2904)^2+($AH$8*AI2901+AK2901+$AH$8*AI2904+AK2904)^2))^0.5)</f>
        <v>-44.173931232727746</v>
      </c>
      <c r="AP2904" s="149"/>
      <c r="AQ2904" s="44"/>
      <c r="AR2904" s="44"/>
      <c r="AS2904" s="44"/>
      <c r="AT2904" s="44"/>
    </row>
    <row r="2905" spans="2:46" ht="18.649999999999999" customHeight="1">
      <c r="AO2905" s="48"/>
    </row>
    <row r="2906" spans="2:46" ht="18.649999999999999" customHeight="1" thickBot="1">
      <c r="E2906" s="29" t="s">
        <v>9</v>
      </c>
      <c r="J2906" s="29" t="s">
        <v>10</v>
      </c>
      <c r="O2906" s="29" t="s">
        <v>11</v>
      </c>
      <c r="T2906" s="29" t="s">
        <v>12</v>
      </c>
      <c r="Y2906" s="29" t="s">
        <v>13</v>
      </c>
      <c r="AD2906" s="29" t="s">
        <v>12</v>
      </c>
      <c r="AI2906" s="29" t="s">
        <v>81</v>
      </c>
    </row>
    <row r="2907" spans="2:46" ht="18.649999999999999" customHeight="1" thickBot="1">
      <c r="B2907" s="28"/>
      <c r="D2907" s="227" t="s">
        <v>70</v>
      </c>
      <c r="E2907" s="228"/>
      <c r="F2907" s="229" t="s">
        <v>71</v>
      </c>
      <c r="G2907" s="230"/>
      <c r="H2907" s="203"/>
      <c r="I2907" s="231" t="s">
        <v>15</v>
      </c>
      <c r="J2907" s="232"/>
      <c r="K2907" s="233" t="s">
        <v>16</v>
      </c>
      <c r="L2907" s="234"/>
      <c r="M2907" s="30"/>
      <c r="N2907" s="231" t="s">
        <v>72</v>
      </c>
      <c r="O2907" s="232"/>
      <c r="P2907" s="233" t="s">
        <v>73</v>
      </c>
      <c r="Q2907" s="234"/>
      <c r="R2907" s="30"/>
      <c r="S2907" s="227" t="s">
        <v>74</v>
      </c>
      <c r="T2907" s="228"/>
      <c r="U2907" s="229" t="s">
        <v>75</v>
      </c>
      <c r="V2907" s="230"/>
      <c r="W2907" s="8"/>
      <c r="X2907" s="231" t="s">
        <v>76</v>
      </c>
      <c r="Y2907" s="232"/>
      <c r="Z2907" s="233" t="s">
        <v>77</v>
      </c>
      <c r="AA2907" s="234"/>
      <c r="AB2907" s="8"/>
      <c r="AC2907" s="231" t="s">
        <v>78</v>
      </c>
      <c r="AD2907" s="232"/>
      <c r="AE2907" s="233" t="s">
        <v>17</v>
      </c>
      <c r="AF2907" s="234"/>
      <c r="AG2907" s="8"/>
      <c r="AH2907" s="231" t="s">
        <v>79</v>
      </c>
      <c r="AI2907" s="232"/>
      <c r="AJ2907" s="233" t="s">
        <v>80</v>
      </c>
      <c r="AK2907" s="234"/>
      <c r="AL2907" s="8"/>
      <c r="AM2907" s="35" t="s">
        <v>82</v>
      </c>
      <c r="AO2907" s="147" t="s">
        <v>83</v>
      </c>
      <c r="AP2907" s="4"/>
      <c r="AQ2907" s="44"/>
      <c r="AR2907" s="44"/>
      <c r="AS2907" s="44"/>
      <c r="AT2907" s="44"/>
    </row>
    <row r="2908" spans="2:46" ht="18.649999999999999" customHeight="1" thickTop="1" thickBot="1">
      <c r="B2908" s="55">
        <v>8.3199999999999701</v>
      </c>
      <c r="D2908" s="37">
        <v>1</v>
      </c>
      <c r="E2908" s="38">
        <v>0</v>
      </c>
      <c r="F2908" s="39">
        <v>0</v>
      </c>
      <c r="G2908" s="40">
        <f t="shared" ref="G2908" si="9515">-1/($E$8*$B2908)</f>
        <v>-7.6824519230769495E-2</v>
      </c>
      <c r="I2908" s="37">
        <v>1</v>
      </c>
      <c r="J2908" s="41">
        <v>0</v>
      </c>
      <c r="K2908" s="39">
        <v>0</v>
      </c>
      <c r="L2908" s="40">
        <v>0</v>
      </c>
      <c r="N2908" s="37">
        <f t="shared" ref="N2908" si="9516">D2908*I2908+F2908*I2911-E2908*J2908-G2908*J2911</f>
        <v>0.9899691810502288</v>
      </c>
      <c r="O2908" s="41">
        <f t="shared" ref="O2908" si="9517">(D2908*J2908+E2908*I2908+F2908*J2911+G2908*I2911)</f>
        <v>0</v>
      </c>
      <c r="P2908" s="39">
        <f t="shared" ref="P2908" si="9518">D2908*K2908+F2908*K2911-E2908*L2908-G2908*L2911</f>
        <v>0</v>
      </c>
      <c r="Q2908" s="40">
        <f t="shared" ref="Q2908" si="9519">(D2908*L2908+E2908*K2908+F2908*L2911+G2908*K2911)</f>
        <v>-7.6824519230769495E-2</v>
      </c>
      <c r="S2908" s="37">
        <v>1</v>
      </c>
      <c r="T2908" s="38">
        <v>0</v>
      </c>
      <c r="U2908" s="39">
        <v>0</v>
      </c>
      <c r="V2908" s="40">
        <f t="shared" ref="V2908" si="9520">-1/($T$8*$B2908)</f>
        <v>-0.15045432692307745</v>
      </c>
      <c r="X2908" s="37">
        <f t="shared" ref="X2908" si="9521">N2908*S2908+P2908*S2911-O2908*T2908-Q2908*T2911</f>
        <v>0.9899691810502288</v>
      </c>
      <c r="Y2908" s="41">
        <f t="shared" ref="Y2908" si="9522">(N2908*T2908+O2908*S2908+P2908*T2911+Q2908*S2911)</f>
        <v>0</v>
      </c>
      <c r="Z2908" s="39">
        <f t="shared" ref="Z2908" si="9523">N2908*U2908+P2908*U2911-O2908*V2908-Q2908*V2911</f>
        <v>0</v>
      </c>
      <c r="AA2908" s="40">
        <f t="shared" ref="AA2908" si="9524">(N2908*V2908+O2908*U2908+P2908*V2911+Q2908*U2911)</f>
        <v>-0.22576966604027188</v>
      </c>
      <c r="AB2908" s="8"/>
      <c r="AC2908" s="37">
        <v>1</v>
      </c>
      <c r="AD2908" s="38">
        <v>0</v>
      </c>
      <c r="AE2908" s="39">
        <v>0</v>
      </c>
      <c r="AF2908" s="40">
        <v>0</v>
      </c>
      <c r="AH2908" s="37">
        <f>X2908*AC2908+Z2908*AC2911-Y2908*AD2908-AA2908*AD2911</f>
        <v>0.96804482988709917</v>
      </c>
      <c r="AI2908" s="41">
        <f>(X2908*AD2908+Y2908*AC2908+Z2908*AD2911+AA2908*AC2911)</f>
        <v>0</v>
      </c>
      <c r="AJ2908" s="39">
        <f>X2908*AE2908+Z2908*AE2911-Y2908*AF2908-AA2908*AF2911</f>
        <v>0</v>
      </c>
      <c r="AK2908" s="40">
        <f>(X2908*AF2908+Y2908*AE2908+Z2908*AF2911+AA2908*AE2911)</f>
        <v>-0.22576966604027188</v>
      </c>
      <c r="AL2908" s="8"/>
      <c r="AM2908" s="43">
        <f t="shared" ref="AM2908" si="9525">20*LOG((2*$AH$8)/(($AH$8*AH2908+AJ2908+$AH$8*AH2911+AJ2911)^2+($AH$8*AI2908+AK2908+$AH$8*AI2911+AK2911)^2)^0.5)</f>
        <v>-1.6454273195051555E-4</v>
      </c>
      <c r="AO2908" s="148">
        <f t="shared" ref="AO2908" si="9526">((AH2908^2+AI2908^2)/(AH2911^2+AI2911^2))^0.5</f>
        <v>4.2877545760124409</v>
      </c>
      <c r="AP2908" s="4"/>
      <c r="AQ2908" s="44"/>
      <c r="AR2908" s="44"/>
      <c r="AS2908" s="44"/>
      <c r="AT2908" s="44"/>
    </row>
    <row r="2909" spans="2:46" ht="18.649999999999999" customHeight="1" thickBot="1">
      <c r="D2909" s="45"/>
      <c r="G2909" s="46"/>
      <c r="I2909" s="45"/>
      <c r="L2909" s="46"/>
      <c r="N2909" s="45"/>
      <c r="Q2909" s="46"/>
      <c r="S2909" s="45"/>
      <c r="V2909" s="46"/>
      <c r="X2909" s="45"/>
      <c r="AA2909" s="46"/>
      <c r="AC2909" s="45"/>
      <c r="AF2909" s="46"/>
      <c r="AH2909" s="45"/>
      <c r="AK2909" s="46"/>
      <c r="AO2909" s="149"/>
      <c r="AP2909" s="149"/>
      <c r="AQ2909" s="44"/>
      <c r="AR2909" s="44"/>
      <c r="AS2909" s="44"/>
      <c r="AT2909" s="44"/>
    </row>
    <row r="2910" spans="2:46" ht="18.649999999999999" customHeight="1" thickBot="1">
      <c r="D2910" s="227" t="s">
        <v>70</v>
      </c>
      <c r="E2910" s="228"/>
      <c r="F2910" s="229" t="s">
        <v>71</v>
      </c>
      <c r="G2910" s="230"/>
      <c r="H2910" s="203"/>
      <c r="I2910" s="231" t="s">
        <v>15</v>
      </c>
      <c r="J2910" s="232"/>
      <c r="K2910" s="233" t="s">
        <v>16</v>
      </c>
      <c r="L2910" s="234"/>
      <c r="M2910" s="30"/>
      <c r="N2910" s="231" t="s">
        <v>72</v>
      </c>
      <c r="O2910" s="232"/>
      <c r="P2910" s="233" t="s">
        <v>73</v>
      </c>
      <c r="Q2910" s="234"/>
      <c r="R2910" s="30"/>
      <c r="S2910" s="227" t="s">
        <v>74</v>
      </c>
      <c r="T2910" s="228"/>
      <c r="U2910" s="229" t="s">
        <v>75</v>
      </c>
      <c r="V2910" s="230"/>
      <c r="W2910" s="8"/>
      <c r="X2910" s="231" t="s">
        <v>76</v>
      </c>
      <c r="Y2910" s="232"/>
      <c r="Z2910" s="233" t="s">
        <v>77</v>
      </c>
      <c r="AA2910" s="234"/>
      <c r="AB2910" s="8"/>
      <c r="AC2910" s="231" t="s">
        <v>78</v>
      </c>
      <c r="AD2910" s="232"/>
      <c r="AE2910" s="233" t="s">
        <v>17</v>
      </c>
      <c r="AF2910" s="234"/>
      <c r="AG2910" s="8"/>
      <c r="AH2910" s="231" t="s">
        <v>79</v>
      </c>
      <c r="AI2910" s="232"/>
      <c r="AJ2910" s="233" t="s">
        <v>80</v>
      </c>
      <c r="AK2910" s="234"/>
      <c r="AL2910" s="8"/>
      <c r="AM2910" s="52" t="s">
        <v>84</v>
      </c>
      <c r="AO2910" s="150" t="s">
        <v>85</v>
      </c>
      <c r="AP2910" s="149"/>
      <c r="AQ2910" s="44"/>
      <c r="AR2910" s="44"/>
      <c r="AS2910" s="44"/>
      <c r="AT2910" s="44"/>
    </row>
    <row r="2911" spans="2:46" ht="18.649999999999999" customHeight="1" thickTop="1" thickBot="1">
      <c r="D2911" s="37">
        <v>0</v>
      </c>
      <c r="E2911" s="41">
        <v>0</v>
      </c>
      <c r="F2911" s="39">
        <v>1</v>
      </c>
      <c r="G2911" s="40">
        <v>0</v>
      </c>
      <c r="I2911" s="37">
        <v>0</v>
      </c>
      <c r="J2911" s="41">
        <f t="shared" ref="J2911" si="9527">IF(0=(1-$J$8*$K$8*$B2908^2),10^14,$B2908*$K$8/(1-$J$8*$K$8*$B2908^2))</f>
        <v>-0.13056793651568613</v>
      </c>
      <c r="K2911" s="39">
        <v>1</v>
      </c>
      <c r="L2911" s="40">
        <v>0</v>
      </c>
      <c r="N2911" s="37">
        <f t="shared" ref="N2911" si="9528">D2911*I2908+F2911*I2911-E2911*J2908-G2911*J2911</f>
        <v>0</v>
      </c>
      <c r="O2911" s="41">
        <f t="shared" ref="O2911" si="9529">(D2911*J2908+E2911*I2908+F2911*J2911+G2911*I2911)</f>
        <v>-0.13056793651568613</v>
      </c>
      <c r="P2911" s="39">
        <f t="shared" ref="P2911" si="9530">D2911*K2908+F2911*K2911-E2911*L2908-G2911*L2911</f>
        <v>1</v>
      </c>
      <c r="Q2911" s="40">
        <f t="shared" ref="Q2911" si="9531">(D2911*L2908+E2911*K2908+F2911*L2911+G2911*K2911)</f>
        <v>0</v>
      </c>
      <c r="S2911" s="37">
        <v>0</v>
      </c>
      <c r="T2911" s="41">
        <v>0</v>
      </c>
      <c r="U2911" s="39">
        <v>1</v>
      </c>
      <c r="V2911" s="40">
        <v>0</v>
      </c>
      <c r="X2911" s="37">
        <f t="shared" ref="X2911" si="9532">N2911*S2908+P2911*S2911-O2911*T2908-Q2911*T2911</f>
        <v>0</v>
      </c>
      <c r="Y2911" s="41">
        <f t="shared" ref="Y2911" si="9533">(N2911*T2908+O2911*S2908+P2911*T2911+Q2911*S2911)</f>
        <v>-0.13056793651568613</v>
      </c>
      <c r="Z2911" s="39">
        <f t="shared" ref="Z2911" si="9534">N2911*U2908+P2911*U2911-O2911*V2908-Q2911*V2911</f>
        <v>0.98035548899379732</v>
      </c>
      <c r="AA2911" s="40">
        <f t="shared" ref="AA2911" si="9535">(N2911*V2908+O2911*U2908+P2911*V2911+Q2911*U2911)</f>
        <v>0</v>
      </c>
      <c r="AB2911" s="8"/>
      <c r="AC2911" s="37">
        <v>0</v>
      </c>
      <c r="AD2911" s="40">
        <f>-1/($AD$8*$B2908)</f>
        <v>-9.7109375000000331E-2</v>
      </c>
      <c r="AE2911" s="39">
        <v>1</v>
      </c>
      <c r="AF2911" s="40">
        <v>0</v>
      </c>
      <c r="AH2911" s="37">
        <f>X2911*AC2908+Z2911*AC2911-Y2911*AD2908-AA2911*AD2911</f>
        <v>0</v>
      </c>
      <c r="AI2911" s="41">
        <f>(X2911*AD2908+Y2911*AC2908+Z2911*AD2911+AA2911*AC2911)</f>
        <v>-0.22576964532969349</v>
      </c>
      <c r="AJ2911" s="39">
        <f>X2911*AE2908+Z2911*AE2911-Y2911*AF2908-AA2911*AF2911</f>
        <v>0.98035548899379732</v>
      </c>
      <c r="AK2911" s="40">
        <f>(X2911*AF2908+Y2911*AE2908+Z2911*AF2911+AA2911*AE2911)</f>
        <v>0</v>
      </c>
      <c r="AL2911" s="8"/>
      <c r="AM2911" s="54">
        <f t="shared" ref="AM2911" si="9536">(180/PI())*ATAN(-1*(($AH2899*AI2908+AK2908+$AH$8*AI2911+AK2911)/($AH$8*AH2908+AJ2908+$AH$8*AH2911+AJ2911)))</f>
        <v>13.047889261629763</v>
      </c>
      <c r="AO2911" s="151">
        <f t="shared" ref="AO2911" si="9537">20*LOG(((($AH$8*AH2908+AJ2908-$AH$8*AH2911-AJ2911)^2+($AH$8*AI2908+AK2908-$AH$8*AI2911-AK2911)^2)/(($AH$8*AH2908+AJ2908+$AH$8*AH2911+AJ2911)^2+($AH$8*AI2908+AK2908+$AH$8*AI2911+AK2911)^2))^0.5)</f>
        <v>-44.215138346618915</v>
      </c>
      <c r="AP2911" s="149"/>
      <c r="AQ2911" s="44"/>
      <c r="AR2911" s="44"/>
      <c r="AS2911" s="44"/>
      <c r="AT2911" s="44"/>
    </row>
    <row r="2912" spans="2:46" ht="18.649999999999999" customHeight="1">
      <c r="AO2912" s="48"/>
    </row>
    <row r="2913" spans="2:46" ht="18.649999999999999" customHeight="1" thickBot="1">
      <c r="E2913" s="29" t="s">
        <v>9</v>
      </c>
      <c r="J2913" s="29" t="s">
        <v>10</v>
      </c>
      <c r="O2913" s="29" t="s">
        <v>11</v>
      </c>
      <c r="T2913" s="29" t="s">
        <v>12</v>
      </c>
      <c r="Y2913" s="29" t="s">
        <v>13</v>
      </c>
      <c r="AD2913" s="29" t="s">
        <v>12</v>
      </c>
      <c r="AI2913" s="29" t="s">
        <v>81</v>
      </c>
    </row>
    <row r="2914" spans="2:46" ht="18.649999999999999" customHeight="1" thickBot="1">
      <c r="B2914" s="28"/>
      <c r="D2914" s="227" t="s">
        <v>70</v>
      </c>
      <c r="E2914" s="228"/>
      <c r="F2914" s="229" t="s">
        <v>71</v>
      </c>
      <c r="G2914" s="230"/>
      <c r="H2914" s="203"/>
      <c r="I2914" s="231" t="s">
        <v>15</v>
      </c>
      <c r="J2914" s="232"/>
      <c r="K2914" s="233" t="s">
        <v>16</v>
      </c>
      <c r="L2914" s="234"/>
      <c r="M2914" s="30"/>
      <c r="N2914" s="231" t="s">
        <v>72</v>
      </c>
      <c r="O2914" s="232"/>
      <c r="P2914" s="233" t="s">
        <v>73</v>
      </c>
      <c r="Q2914" s="234"/>
      <c r="R2914" s="30"/>
      <c r="S2914" s="227" t="s">
        <v>74</v>
      </c>
      <c r="T2914" s="228"/>
      <c r="U2914" s="229" t="s">
        <v>75</v>
      </c>
      <c r="V2914" s="230"/>
      <c r="W2914" s="8"/>
      <c r="X2914" s="231" t="s">
        <v>76</v>
      </c>
      <c r="Y2914" s="232"/>
      <c r="Z2914" s="233" t="s">
        <v>77</v>
      </c>
      <c r="AA2914" s="234"/>
      <c r="AB2914" s="8"/>
      <c r="AC2914" s="231" t="s">
        <v>78</v>
      </c>
      <c r="AD2914" s="232"/>
      <c r="AE2914" s="233" t="s">
        <v>17</v>
      </c>
      <c r="AF2914" s="234"/>
      <c r="AG2914" s="8"/>
      <c r="AH2914" s="231" t="s">
        <v>79</v>
      </c>
      <c r="AI2914" s="232"/>
      <c r="AJ2914" s="233" t="s">
        <v>80</v>
      </c>
      <c r="AK2914" s="234"/>
      <c r="AL2914" s="8"/>
      <c r="AM2914" s="35" t="s">
        <v>82</v>
      </c>
      <c r="AO2914" s="147" t="s">
        <v>83</v>
      </c>
      <c r="AP2914" s="4"/>
      <c r="AQ2914" s="44"/>
      <c r="AR2914" s="44"/>
      <c r="AS2914" s="44"/>
      <c r="AT2914" s="44"/>
    </row>
    <row r="2915" spans="2:46" ht="18.649999999999999" customHeight="1" thickTop="1" thickBot="1">
      <c r="B2915" s="55">
        <v>8.3399999999999697</v>
      </c>
      <c r="D2915" s="37">
        <v>1</v>
      </c>
      <c r="E2915" s="38">
        <v>0</v>
      </c>
      <c r="F2915" s="39">
        <v>0</v>
      </c>
      <c r="G2915" s="40">
        <f t="shared" ref="G2915" si="9538">-1/($E$8*$B2915)</f>
        <v>-7.6640287769784446E-2</v>
      </c>
      <c r="I2915" s="37">
        <v>1</v>
      </c>
      <c r="J2915" s="41">
        <v>0</v>
      </c>
      <c r="K2915" s="39">
        <v>0</v>
      </c>
      <c r="L2915" s="40">
        <v>0</v>
      </c>
      <c r="N2915" s="37">
        <f t="shared" ref="N2915" si="9539">D2915*I2915+F2915*I2918-E2915*J2915-G2915*J2918</f>
        <v>0.99001737919423205</v>
      </c>
      <c r="O2915" s="41">
        <f t="shared" ref="O2915" si="9540">(D2915*J2915+E2915*I2915+F2915*J2918+G2915*I2918)</f>
        <v>0</v>
      </c>
      <c r="P2915" s="39">
        <f t="shared" ref="P2915" si="9541">D2915*K2915+F2915*K2918-E2915*L2915-G2915*L2918</f>
        <v>0</v>
      </c>
      <c r="Q2915" s="40">
        <f t="shared" ref="Q2915" si="9542">(D2915*L2915+E2915*K2915+F2915*L2918+G2915*K2918)</f>
        <v>-7.6640287769784446E-2</v>
      </c>
      <c r="S2915" s="37">
        <v>1</v>
      </c>
      <c r="T2915" s="38">
        <v>0</v>
      </c>
      <c r="U2915" s="39">
        <v>0</v>
      </c>
      <c r="V2915" s="40">
        <f t="shared" ref="V2915" si="9543">-1/($T$8*$B2915)</f>
        <v>-0.15009352517985663</v>
      </c>
      <c r="X2915" s="37">
        <f t="shared" ref="X2915" si="9544">N2915*S2915+P2915*S2918-O2915*T2915-Q2915*T2918</f>
        <v>0.99001737919423205</v>
      </c>
      <c r="Y2915" s="41">
        <f t="shared" ref="Y2915" si="9545">(N2915*T2915+O2915*S2915+P2915*T2918+Q2915*S2918)</f>
        <v>0</v>
      </c>
      <c r="Z2915" s="39">
        <f t="shared" ref="Z2915" si="9546">N2915*U2915+P2915*U2918-O2915*V2915-Q2915*V2918</f>
        <v>0</v>
      </c>
      <c r="AA2915" s="40">
        <f t="shared" ref="AA2915" si="9547">(N2915*V2915+O2915*U2915+P2915*V2918+Q2915*U2918)</f>
        <v>-0.22523548620236961</v>
      </c>
      <c r="AB2915" s="8"/>
      <c r="AC2915" s="37">
        <v>1</v>
      </c>
      <c r="AD2915" s="38">
        <v>0</v>
      </c>
      <c r="AE2915" s="39">
        <v>0</v>
      </c>
      <c r="AF2915" s="40">
        <v>0</v>
      </c>
      <c r="AH2915" s="37">
        <f>X2915*AC2915+Z2915*AC2918-Y2915*AD2915-AA2915*AD2918</f>
        <v>0.96819735388521466</v>
      </c>
      <c r="AI2915" s="41">
        <f>(X2915*AD2915+Y2915*AC2915+Z2915*AD2918+AA2915*AC2918)</f>
        <v>0</v>
      </c>
      <c r="AJ2915" s="39">
        <f>X2915*AE2915+Z2915*AE2918-Y2915*AF2915-AA2915*AF2918</f>
        <v>0</v>
      </c>
      <c r="AK2915" s="40">
        <f>(X2915*AF2915+Y2915*AE2915+Z2915*AF2918+AA2915*AE2918)</f>
        <v>-0.22523548620236961</v>
      </c>
      <c r="AL2915" s="8"/>
      <c r="AM2915" s="43">
        <f t="shared" ref="AM2915" si="9548">20*LOG((2*$AH$8)/(($AH$8*AH2915+AJ2915+$AH$8*AH2918+AJ2918)^2+($AH$8*AI2915+AK2915+$AH$8*AI2918+AK2918)^2)^0.5)</f>
        <v>-1.6299245973857741E-4</v>
      </c>
      <c r="AO2915" s="148">
        <f t="shared" ref="AO2915" si="9549">((AH2915^2+AI2915^2)/(AH2918^2+AI2918^2))^0.5</f>
        <v>4.2986008048553135</v>
      </c>
      <c r="AP2915" s="4"/>
      <c r="AQ2915" s="44"/>
      <c r="AR2915" s="44"/>
      <c r="AS2915" s="44"/>
      <c r="AT2915" s="44"/>
    </row>
    <row r="2916" spans="2:46" ht="18.649999999999999" customHeight="1" thickBot="1">
      <c r="D2916" s="45"/>
      <c r="G2916" s="46"/>
      <c r="I2916" s="45"/>
      <c r="L2916" s="46"/>
      <c r="N2916" s="45"/>
      <c r="Q2916" s="46"/>
      <c r="S2916" s="45"/>
      <c r="V2916" s="46"/>
      <c r="X2916" s="45"/>
      <c r="AA2916" s="46"/>
      <c r="AC2916" s="45"/>
      <c r="AF2916" s="46"/>
      <c r="AH2916" s="45"/>
      <c r="AK2916" s="46"/>
      <c r="AO2916" s="149"/>
      <c r="AP2916" s="149"/>
      <c r="AQ2916" s="44"/>
      <c r="AR2916" s="44"/>
      <c r="AS2916" s="44"/>
      <c r="AT2916" s="44"/>
    </row>
    <row r="2917" spans="2:46" ht="18.649999999999999" customHeight="1" thickBot="1">
      <c r="D2917" s="227" t="s">
        <v>70</v>
      </c>
      <c r="E2917" s="228"/>
      <c r="F2917" s="229" t="s">
        <v>71</v>
      </c>
      <c r="G2917" s="230"/>
      <c r="H2917" s="203"/>
      <c r="I2917" s="231" t="s">
        <v>15</v>
      </c>
      <c r="J2917" s="232"/>
      <c r="K2917" s="233" t="s">
        <v>16</v>
      </c>
      <c r="L2917" s="234"/>
      <c r="M2917" s="30"/>
      <c r="N2917" s="231" t="s">
        <v>72</v>
      </c>
      <c r="O2917" s="232"/>
      <c r="P2917" s="233" t="s">
        <v>73</v>
      </c>
      <c r="Q2917" s="234"/>
      <c r="R2917" s="30"/>
      <c r="S2917" s="227" t="s">
        <v>74</v>
      </c>
      <c r="T2917" s="228"/>
      <c r="U2917" s="229" t="s">
        <v>75</v>
      </c>
      <c r="V2917" s="230"/>
      <c r="W2917" s="8"/>
      <c r="X2917" s="231" t="s">
        <v>76</v>
      </c>
      <c r="Y2917" s="232"/>
      <c r="Z2917" s="233" t="s">
        <v>77</v>
      </c>
      <c r="AA2917" s="234"/>
      <c r="AB2917" s="8"/>
      <c r="AC2917" s="231" t="s">
        <v>78</v>
      </c>
      <c r="AD2917" s="232"/>
      <c r="AE2917" s="233" t="s">
        <v>17</v>
      </c>
      <c r="AF2917" s="234"/>
      <c r="AG2917" s="8"/>
      <c r="AH2917" s="231" t="s">
        <v>79</v>
      </c>
      <c r="AI2917" s="232"/>
      <c r="AJ2917" s="233" t="s">
        <v>80</v>
      </c>
      <c r="AK2917" s="234"/>
      <c r="AL2917" s="8"/>
      <c r="AM2917" s="52" t="s">
        <v>84</v>
      </c>
      <c r="AO2917" s="150" t="s">
        <v>85</v>
      </c>
      <c r="AP2917" s="149"/>
      <c r="AQ2917" s="44"/>
      <c r="AR2917" s="44"/>
      <c r="AS2917" s="44"/>
      <c r="AT2917" s="44"/>
    </row>
    <row r="2918" spans="2:46" ht="18.649999999999999" customHeight="1" thickTop="1" thickBot="1">
      <c r="D2918" s="37">
        <v>0</v>
      </c>
      <c r="E2918" s="41">
        <v>0</v>
      </c>
      <c r="F2918" s="39">
        <v>1</v>
      </c>
      <c r="G2918" s="40">
        <v>0</v>
      </c>
      <c r="I2918" s="37">
        <v>0</v>
      </c>
      <c r="J2918" s="41">
        <f t="shared" ref="J2918" si="9550">IF(0=(1-$J$8*$K$8*$B2915^2),10^14,$B2915*$K$8/(1-$J$8*$K$8*$B2915^2))</f>
        <v>-0.1302529139211242</v>
      </c>
      <c r="K2918" s="39">
        <v>1</v>
      </c>
      <c r="L2918" s="40">
        <v>0</v>
      </c>
      <c r="N2918" s="37">
        <f t="shared" ref="N2918" si="9551">D2918*I2915+F2918*I2918-E2918*J2915-G2918*J2918</f>
        <v>0</v>
      </c>
      <c r="O2918" s="41">
        <f t="shared" ref="O2918" si="9552">(D2918*J2915+E2918*I2915+F2918*J2918+G2918*I2918)</f>
        <v>-0.1302529139211242</v>
      </c>
      <c r="P2918" s="39">
        <f t="shared" ref="P2918" si="9553">D2918*K2915+F2918*K2918-E2918*L2915-G2918*L2918</f>
        <v>1</v>
      </c>
      <c r="Q2918" s="40">
        <f t="shared" ref="Q2918" si="9554">(D2918*L2915+E2918*K2915+F2918*L2918+G2918*K2918)</f>
        <v>0</v>
      </c>
      <c r="S2918" s="37">
        <v>0</v>
      </c>
      <c r="T2918" s="41">
        <v>0</v>
      </c>
      <c r="U2918" s="39">
        <v>1</v>
      </c>
      <c r="V2918" s="40">
        <v>0</v>
      </c>
      <c r="X2918" s="37">
        <f t="shared" ref="X2918" si="9555">N2918*S2915+P2918*S2918-O2918*T2915-Q2918*T2918</f>
        <v>0</v>
      </c>
      <c r="Y2918" s="41">
        <f t="shared" ref="Y2918" si="9556">(N2918*T2915+O2918*S2915+P2918*T2918+Q2918*S2918)</f>
        <v>-0.1302529139211242</v>
      </c>
      <c r="Z2918" s="39">
        <f t="shared" ref="Z2918" si="9557">N2918*U2915+P2918*U2918-O2918*V2915-Q2918*V2918</f>
        <v>0.98044988098463004</v>
      </c>
      <c r="AA2918" s="40">
        <f t="shared" ref="AA2918" si="9558">(N2918*V2915+O2918*U2915+P2918*V2918+Q2918*U2918)</f>
        <v>0</v>
      </c>
      <c r="AB2918" s="8"/>
      <c r="AC2918" s="37">
        <v>0</v>
      </c>
      <c r="AD2918" s="40">
        <f>-1/($AD$8*$B2915)</f>
        <v>-9.6876498800959568E-2</v>
      </c>
      <c r="AE2918" s="39">
        <v>1</v>
      </c>
      <c r="AF2918" s="40">
        <v>0</v>
      </c>
      <c r="AH2918" s="37">
        <f>X2918*AC2915+Z2918*AC2918-Y2918*AD2915-AA2918*AD2918</f>
        <v>0</v>
      </c>
      <c r="AI2918" s="41">
        <f>(X2918*AD2915+Y2918*AC2915+Z2918*AD2918+AA2918*AC2918)</f>
        <v>-0.22523546564073266</v>
      </c>
      <c r="AJ2918" s="39">
        <f>X2918*AE2915+Z2918*AE2918-Y2918*AF2915-AA2918*AF2918</f>
        <v>0.98044988098463004</v>
      </c>
      <c r="AK2918" s="40">
        <f>(X2918*AF2915+Y2918*AE2915+Z2918*AF2918+AA2918*AE2918)</f>
        <v>0</v>
      </c>
      <c r="AL2918" s="8"/>
      <c r="AM2918" s="54">
        <f t="shared" ref="AM2918" si="9559">(180/PI())*ATAN(-1*(($AH2906*AI2915+AK2915+$AH$8*AI2918+AK2918)/($AH$8*AH2915+AJ2915+$AH$8*AH2918+AJ2918)))</f>
        <v>13.016476825715571</v>
      </c>
      <c r="AO2918" s="151">
        <f t="shared" ref="AO2918" si="9560">20*LOG(((($AH$8*AH2915+AJ2915-$AH$8*AH2918-AJ2918)^2+($AH$8*AI2915+AK2915-$AH$8*AI2918-AK2918)^2)/(($AH$8*AH2915+AJ2915+$AH$8*AH2918+AJ2918)^2+($AH$8*AI2915+AK2915+$AH$8*AI2918+AK2918)^2))^0.5)</f>
        <v>-44.256249471075137</v>
      </c>
      <c r="AP2918" s="149"/>
      <c r="AQ2918" s="44"/>
      <c r="AR2918" s="44"/>
      <c r="AS2918" s="44"/>
      <c r="AT2918" s="44"/>
    </row>
    <row r="2919" spans="2:46" ht="18.649999999999999" customHeight="1">
      <c r="AO2919" s="48"/>
    </row>
    <row r="2920" spans="2:46" ht="18.649999999999999" customHeight="1" thickBot="1">
      <c r="E2920" s="29" t="s">
        <v>9</v>
      </c>
      <c r="J2920" s="29" t="s">
        <v>10</v>
      </c>
      <c r="O2920" s="29" t="s">
        <v>11</v>
      </c>
      <c r="T2920" s="29" t="s">
        <v>12</v>
      </c>
      <c r="Y2920" s="29" t="s">
        <v>13</v>
      </c>
      <c r="AD2920" s="29" t="s">
        <v>12</v>
      </c>
      <c r="AI2920" s="29" t="s">
        <v>81</v>
      </c>
    </row>
    <row r="2921" spans="2:46" ht="18.649999999999999" customHeight="1" thickBot="1">
      <c r="B2921" s="28"/>
      <c r="D2921" s="227" t="s">
        <v>70</v>
      </c>
      <c r="E2921" s="228"/>
      <c r="F2921" s="229" t="s">
        <v>71</v>
      </c>
      <c r="G2921" s="230"/>
      <c r="H2921" s="203"/>
      <c r="I2921" s="231" t="s">
        <v>15</v>
      </c>
      <c r="J2921" s="232"/>
      <c r="K2921" s="233" t="s">
        <v>16</v>
      </c>
      <c r="L2921" s="234"/>
      <c r="M2921" s="30"/>
      <c r="N2921" s="231" t="s">
        <v>72</v>
      </c>
      <c r="O2921" s="232"/>
      <c r="P2921" s="233" t="s">
        <v>73</v>
      </c>
      <c r="Q2921" s="234"/>
      <c r="R2921" s="30"/>
      <c r="S2921" s="227" t="s">
        <v>74</v>
      </c>
      <c r="T2921" s="228"/>
      <c r="U2921" s="229" t="s">
        <v>75</v>
      </c>
      <c r="V2921" s="230"/>
      <c r="W2921" s="8"/>
      <c r="X2921" s="231" t="s">
        <v>76</v>
      </c>
      <c r="Y2921" s="232"/>
      <c r="Z2921" s="233" t="s">
        <v>77</v>
      </c>
      <c r="AA2921" s="234"/>
      <c r="AB2921" s="8"/>
      <c r="AC2921" s="231" t="s">
        <v>78</v>
      </c>
      <c r="AD2921" s="232"/>
      <c r="AE2921" s="233" t="s">
        <v>17</v>
      </c>
      <c r="AF2921" s="234"/>
      <c r="AG2921" s="8"/>
      <c r="AH2921" s="231" t="s">
        <v>79</v>
      </c>
      <c r="AI2921" s="232"/>
      <c r="AJ2921" s="233" t="s">
        <v>80</v>
      </c>
      <c r="AK2921" s="234"/>
      <c r="AL2921" s="8"/>
      <c r="AM2921" s="35" t="s">
        <v>82</v>
      </c>
      <c r="AO2921" s="147" t="s">
        <v>83</v>
      </c>
      <c r="AP2921" s="4"/>
      <c r="AQ2921" s="44"/>
      <c r="AR2921" s="44"/>
      <c r="AS2921" s="44"/>
      <c r="AT2921" s="44"/>
    </row>
    <row r="2922" spans="2:46" ht="18.649999999999999" customHeight="1" thickTop="1" thickBot="1">
      <c r="B2922" s="55">
        <v>8.3599999999999692</v>
      </c>
      <c r="D2922" s="37">
        <v>1</v>
      </c>
      <c r="E2922" s="38">
        <v>0</v>
      </c>
      <c r="F2922" s="39">
        <v>0</v>
      </c>
      <c r="G2922" s="40">
        <f t="shared" ref="G2922" si="9561">-1/($E$8*$B2922)</f>
        <v>-7.6456937799043334E-2</v>
      </c>
      <c r="I2922" s="37">
        <v>1</v>
      </c>
      <c r="J2922" s="41">
        <v>0</v>
      </c>
      <c r="K2922" s="39">
        <v>0</v>
      </c>
      <c r="L2922" s="40">
        <v>0</v>
      </c>
      <c r="N2922" s="37">
        <f t="shared" ref="N2922" si="9562">D2922*I2922+F2922*I2925-E2922*J2922-G2922*J2925</f>
        <v>0.99006523043412953</v>
      </c>
      <c r="O2922" s="41">
        <f t="shared" ref="O2922" si="9563">(D2922*J2922+E2922*I2922+F2922*J2925+G2922*I2925)</f>
        <v>0</v>
      </c>
      <c r="P2922" s="39">
        <f t="shared" ref="P2922" si="9564">D2922*K2922+F2922*K2925-E2922*L2922-G2922*L2925</f>
        <v>0</v>
      </c>
      <c r="Q2922" s="40">
        <f t="shared" ref="Q2922" si="9565">(D2922*L2922+E2922*K2922+F2922*L2925+G2922*K2925)</f>
        <v>-7.6456937799043334E-2</v>
      </c>
      <c r="S2922" s="37">
        <v>1</v>
      </c>
      <c r="T2922" s="38">
        <v>0</v>
      </c>
      <c r="U2922" s="39">
        <v>0</v>
      </c>
      <c r="V2922" s="40">
        <f t="shared" ref="V2922" si="9566">-1/($T$8*$B2922)</f>
        <v>-0.14973444976076608</v>
      </c>
      <c r="X2922" s="37">
        <f t="shared" ref="X2922" si="9567">N2922*S2922+P2922*S2925-O2922*T2922-Q2922*T2925</f>
        <v>0.99006523043412953</v>
      </c>
      <c r="Y2922" s="41">
        <f t="shared" ref="Y2922" si="9568">(N2922*T2922+O2922*S2922+P2922*T2925+Q2922*S2925)</f>
        <v>0</v>
      </c>
      <c r="Z2922" s="39">
        <f t="shared" ref="Z2922" si="9569">N2922*U2922+P2922*U2925-O2922*V2922-Q2922*V2925</f>
        <v>0</v>
      </c>
      <c r="AA2922" s="40">
        <f t="shared" ref="AA2922" si="9570">(N2922*V2922+O2922*U2922+P2922*V2925+Q2922*U2925)</f>
        <v>-0.22470381030536379</v>
      </c>
      <c r="AB2922" s="8"/>
      <c r="AC2922" s="37">
        <v>1</v>
      </c>
      <c r="AD2922" s="38">
        <v>0</v>
      </c>
      <c r="AE2922" s="39">
        <v>0</v>
      </c>
      <c r="AF2922" s="40">
        <v>0</v>
      </c>
      <c r="AH2922" s="37">
        <f>X2922*AC2922+Z2922*AC2925-Y2922*AD2922-AA2922*AD2925</f>
        <v>0.96834878981974926</v>
      </c>
      <c r="AI2922" s="41">
        <f>(X2922*AD2922+Y2922*AC2922+Z2922*AD2925+AA2922*AC2925)</f>
        <v>0</v>
      </c>
      <c r="AJ2922" s="39">
        <f>X2922*AE2922+Z2922*AE2925-Y2922*AF2922-AA2922*AF2925</f>
        <v>0</v>
      </c>
      <c r="AK2922" s="40">
        <f>(X2922*AF2922+Y2922*AE2922+Z2922*AF2925+AA2922*AE2925)</f>
        <v>-0.22470381030536379</v>
      </c>
      <c r="AL2922" s="8"/>
      <c r="AM2922" s="43">
        <f t="shared" ref="AM2922" si="9571">20*LOG((2*$AH$8)/(($AH$8*AH2922+AJ2922+$AH$8*AH2925+AJ2925)^2+($AH$8*AI2922+AK2922+$AH$8*AI2925+AK2925)^2)^0.5)</f>
        <v>-1.6146034639330259E-4</v>
      </c>
      <c r="AO2922" s="148">
        <f t="shared" ref="AO2922" si="9572">((AH2922^2+AI2922^2)/(AH2925^2+AI2925^2))^0.5</f>
        <v>4.3094457387142082</v>
      </c>
      <c r="AP2922" s="4"/>
      <c r="AQ2922" s="44"/>
      <c r="AR2922" s="44"/>
      <c r="AS2922" s="44"/>
      <c r="AT2922" s="44"/>
    </row>
    <row r="2923" spans="2:46" ht="18.649999999999999" customHeight="1" thickBot="1">
      <c r="D2923" s="45"/>
      <c r="G2923" s="46"/>
      <c r="I2923" s="45"/>
      <c r="L2923" s="46"/>
      <c r="N2923" s="45"/>
      <c r="Q2923" s="46"/>
      <c r="S2923" s="45"/>
      <c r="V2923" s="46"/>
      <c r="X2923" s="45"/>
      <c r="AA2923" s="46"/>
      <c r="AC2923" s="45"/>
      <c r="AF2923" s="46"/>
      <c r="AH2923" s="45"/>
      <c r="AK2923" s="46"/>
      <c r="AO2923" s="149"/>
      <c r="AP2923" s="149"/>
      <c r="AQ2923" s="44"/>
      <c r="AR2923" s="44"/>
      <c r="AS2923" s="44"/>
      <c r="AT2923" s="44"/>
    </row>
    <row r="2924" spans="2:46" ht="18.649999999999999" customHeight="1" thickBot="1">
      <c r="D2924" s="227" t="s">
        <v>70</v>
      </c>
      <c r="E2924" s="228"/>
      <c r="F2924" s="229" t="s">
        <v>71</v>
      </c>
      <c r="G2924" s="230"/>
      <c r="H2924" s="203"/>
      <c r="I2924" s="231" t="s">
        <v>15</v>
      </c>
      <c r="J2924" s="232"/>
      <c r="K2924" s="233" t="s">
        <v>16</v>
      </c>
      <c r="L2924" s="234"/>
      <c r="M2924" s="30"/>
      <c r="N2924" s="231" t="s">
        <v>72</v>
      </c>
      <c r="O2924" s="232"/>
      <c r="P2924" s="233" t="s">
        <v>73</v>
      </c>
      <c r="Q2924" s="234"/>
      <c r="R2924" s="30"/>
      <c r="S2924" s="227" t="s">
        <v>74</v>
      </c>
      <c r="T2924" s="228"/>
      <c r="U2924" s="229" t="s">
        <v>75</v>
      </c>
      <c r="V2924" s="230"/>
      <c r="W2924" s="8"/>
      <c r="X2924" s="231" t="s">
        <v>76</v>
      </c>
      <c r="Y2924" s="232"/>
      <c r="Z2924" s="233" t="s">
        <v>77</v>
      </c>
      <c r="AA2924" s="234"/>
      <c r="AB2924" s="8"/>
      <c r="AC2924" s="231" t="s">
        <v>78</v>
      </c>
      <c r="AD2924" s="232"/>
      <c r="AE2924" s="233" t="s">
        <v>17</v>
      </c>
      <c r="AF2924" s="234"/>
      <c r="AG2924" s="8"/>
      <c r="AH2924" s="231" t="s">
        <v>79</v>
      </c>
      <c r="AI2924" s="232"/>
      <c r="AJ2924" s="233" t="s">
        <v>80</v>
      </c>
      <c r="AK2924" s="234"/>
      <c r="AL2924" s="8"/>
      <c r="AM2924" s="52" t="s">
        <v>84</v>
      </c>
      <c r="AO2924" s="150" t="s">
        <v>85</v>
      </c>
      <c r="AP2924" s="149"/>
      <c r="AQ2924" s="44"/>
      <c r="AR2924" s="44"/>
      <c r="AS2924" s="44"/>
      <c r="AT2924" s="44"/>
    </row>
    <row r="2925" spans="2:46" ht="18.649999999999999" customHeight="1" thickTop="1" thickBot="1">
      <c r="D2925" s="37">
        <v>0</v>
      </c>
      <c r="E2925" s="41">
        <v>0</v>
      </c>
      <c r="F2925" s="39">
        <v>1</v>
      </c>
      <c r="G2925" s="40">
        <v>0</v>
      </c>
      <c r="I2925" s="37">
        <v>0</v>
      </c>
      <c r="J2925" s="41">
        <f t="shared" ref="J2925" si="9573">IF(0=(1-$J$8*$K$8*$B2922^2),10^14,$B2922*$K$8/(1-$J$8*$K$8*$B2922^2))</f>
        <v>-0.12993941232622561</v>
      </c>
      <c r="K2925" s="39">
        <v>1</v>
      </c>
      <c r="L2925" s="40">
        <v>0</v>
      </c>
      <c r="N2925" s="37">
        <f t="shared" ref="N2925" si="9574">D2925*I2922+F2925*I2925-E2925*J2922-G2925*J2925</f>
        <v>0</v>
      </c>
      <c r="O2925" s="41">
        <f t="shared" ref="O2925" si="9575">(D2925*J2922+E2925*I2922+F2925*J2925+G2925*I2925)</f>
        <v>-0.12993941232622561</v>
      </c>
      <c r="P2925" s="39">
        <f t="shared" ref="P2925" si="9576">D2925*K2922+F2925*K2925-E2925*L2922-G2925*L2925</f>
        <v>1</v>
      </c>
      <c r="Q2925" s="40">
        <f t="shared" ref="Q2925" si="9577">(D2925*L2922+E2925*K2922+F2925*L2925+G2925*K2925)</f>
        <v>0</v>
      </c>
      <c r="S2925" s="37">
        <v>0</v>
      </c>
      <c r="T2925" s="41">
        <v>0</v>
      </c>
      <c r="U2925" s="39">
        <v>1</v>
      </c>
      <c r="V2925" s="40">
        <v>0</v>
      </c>
      <c r="X2925" s="37">
        <f t="shared" ref="X2925" si="9578">N2925*S2922+P2925*S2925-O2925*T2922-Q2925*T2925</f>
        <v>0</v>
      </c>
      <c r="Y2925" s="41">
        <f t="shared" ref="Y2925" si="9579">(N2925*T2922+O2925*S2922+P2925*T2925+Q2925*S2925)</f>
        <v>-0.12993941232622561</v>
      </c>
      <c r="Z2925" s="39">
        <f t="shared" ref="Z2925" si="9580">N2925*U2922+P2925*U2925-O2925*V2922-Q2925*V2925</f>
        <v>0.98054359359309529</v>
      </c>
      <c r="AA2925" s="40">
        <f t="shared" ref="AA2925" si="9581">(N2925*V2922+O2925*U2922+P2925*V2925+Q2925*U2925)</f>
        <v>0</v>
      </c>
      <c r="AB2925" s="8"/>
      <c r="AC2925" s="37">
        <v>0</v>
      </c>
      <c r="AD2925" s="40">
        <f>-1/($AD$8*$B2922)</f>
        <v>-9.6644736842105602E-2</v>
      </c>
      <c r="AE2925" s="39">
        <v>1</v>
      </c>
      <c r="AF2925" s="40">
        <v>0</v>
      </c>
      <c r="AH2925" s="37">
        <f>X2925*AC2922+Z2925*AC2925-Y2925*AD2922-AA2925*AD2925</f>
        <v>0</v>
      </c>
      <c r="AI2925" s="41">
        <f>(X2925*AD2922+Y2925*AC2922+Z2925*AD2925+AA2925*AC2925)</f>
        <v>-0.22470378989124284</v>
      </c>
      <c r="AJ2925" s="39">
        <f>X2925*AE2922+Z2925*AE2925-Y2925*AF2922-AA2925*AF2925</f>
        <v>0.98054359359309529</v>
      </c>
      <c r="AK2925" s="40">
        <f>(X2925*AF2922+Y2925*AE2922+Z2925*AF2925+AA2925*AE2925)</f>
        <v>0</v>
      </c>
      <c r="AL2925" s="8"/>
      <c r="AM2925" s="54">
        <f t="shared" ref="AM2925" si="9582">(180/PI())*ATAN(-1*(($AH2913*AI2922+AK2922+$AH$8*AI2925+AK2925)/($AH$8*AH2922+AJ2922+$AH$8*AH2925+AJ2925)))</f>
        <v>12.985215559048722</v>
      </c>
      <c r="AO2925" s="151">
        <f t="shared" ref="AO2925" si="9583">20*LOG(((($AH$8*AH2922+AJ2922-$AH$8*AH2925-AJ2925)^2+($AH$8*AI2922+AK2922-$AH$8*AI2925-AK2925)^2)/(($AH$8*AH2922+AJ2922+$AH$8*AH2925+AJ2925)^2+($AH$8*AI2922+AK2922+$AH$8*AI2925+AK2925)^2))^0.5)</f>
        <v>-44.297265044191889</v>
      </c>
      <c r="AP2925" s="149"/>
      <c r="AQ2925" s="44"/>
      <c r="AR2925" s="44"/>
      <c r="AS2925" s="44"/>
      <c r="AT2925" s="44"/>
    </row>
    <row r="2926" spans="2:46" ht="18.649999999999999" customHeight="1">
      <c r="AO2926" s="48"/>
    </row>
    <row r="2927" spans="2:46" ht="18.649999999999999" customHeight="1" thickBot="1">
      <c r="E2927" s="29" t="s">
        <v>9</v>
      </c>
      <c r="J2927" s="29" t="s">
        <v>10</v>
      </c>
      <c r="O2927" s="29" t="s">
        <v>11</v>
      </c>
      <c r="T2927" s="29" t="s">
        <v>12</v>
      </c>
      <c r="Y2927" s="29" t="s">
        <v>13</v>
      </c>
      <c r="AD2927" s="29" t="s">
        <v>12</v>
      </c>
      <c r="AI2927" s="29" t="s">
        <v>81</v>
      </c>
    </row>
    <row r="2928" spans="2:46" ht="18.649999999999999" customHeight="1" thickBot="1">
      <c r="B2928" s="28"/>
      <c r="D2928" s="227" t="s">
        <v>70</v>
      </c>
      <c r="E2928" s="228"/>
      <c r="F2928" s="229" t="s">
        <v>71</v>
      </c>
      <c r="G2928" s="230"/>
      <c r="H2928" s="203"/>
      <c r="I2928" s="231" t="s">
        <v>15</v>
      </c>
      <c r="J2928" s="232"/>
      <c r="K2928" s="233" t="s">
        <v>16</v>
      </c>
      <c r="L2928" s="234"/>
      <c r="M2928" s="30"/>
      <c r="N2928" s="231" t="s">
        <v>72</v>
      </c>
      <c r="O2928" s="232"/>
      <c r="P2928" s="233" t="s">
        <v>73</v>
      </c>
      <c r="Q2928" s="234"/>
      <c r="R2928" s="30"/>
      <c r="S2928" s="227" t="s">
        <v>74</v>
      </c>
      <c r="T2928" s="228"/>
      <c r="U2928" s="229" t="s">
        <v>75</v>
      </c>
      <c r="V2928" s="230"/>
      <c r="W2928" s="8"/>
      <c r="X2928" s="231" t="s">
        <v>76</v>
      </c>
      <c r="Y2928" s="232"/>
      <c r="Z2928" s="233" t="s">
        <v>77</v>
      </c>
      <c r="AA2928" s="234"/>
      <c r="AB2928" s="8"/>
      <c r="AC2928" s="231" t="s">
        <v>78</v>
      </c>
      <c r="AD2928" s="232"/>
      <c r="AE2928" s="233" t="s">
        <v>17</v>
      </c>
      <c r="AF2928" s="234"/>
      <c r="AG2928" s="8"/>
      <c r="AH2928" s="231" t="s">
        <v>79</v>
      </c>
      <c r="AI2928" s="232"/>
      <c r="AJ2928" s="233" t="s">
        <v>80</v>
      </c>
      <c r="AK2928" s="234"/>
      <c r="AL2928" s="8"/>
      <c r="AM2928" s="35" t="s">
        <v>82</v>
      </c>
      <c r="AO2928" s="147" t="s">
        <v>83</v>
      </c>
      <c r="AP2928" s="4"/>
      <c r="AQ2928" s="44"/>
      <c r="AR2928" s="44"/>
      <c r="AS2928" s="44"/>
      <c r="AT2928" s="44"/>
    </row>
    <row r="2929" spans="2:46" ht="18.649999999999999" customHeight="1" thickTop="1" thickBot="1">
      <c r="B2929" s="55">
        <v>8.3799999999999706</v>
      </c>
      <c r="D2929" s="37">
        <v>1</v>
      </c>
      <c r="E2929" s="38">
        <v>0</v>
      </c>
      <c r="F2929" s="39">
        <v>0</v>
      </c>
      <c r="G2929" s="40">
        <f t="shared" ref="G2929" si="9584">-1/($E$8*$B2929)</f>
        <v>-7.6274463007160162E-2</v>
      </c>
      <c r="I2929" s="37">
        <v>1</v>
      </c>
      <c r="J2929" s="41">
        <v>0</v>
      </c>
      <c r="K2929" s="39">
        <v>0</v>
      </c>
      <c r="L2929" s="40">
        <v>0</v>
      </c>
      <c r="N2929" s="37">
        <f t="shared" ref="N2929" si="9585">D2929*I2929+F2929*I2932-E2929*J2929-G2929*J2932</f>
        <v>0.99011273809436728</v>
      </c>
      <c r="O2929" s="41">
        <f t="shared" ref="O2929" si="9586">(D2929*J2929+E2929*I2929+F2929*J2932+G2929*I2932)</f>
        <v>0</v>
      </c>
      <c r="P2929" s="39">
        <f t="shared" ref="P2929" si="9587">D2929*K2929+F2929*K2932-E2929*L2929-G2929*L2932</f>
        <v>0</v>
      </c>
      <c r="Q2929" s="40">
        <f t="shared" ref="Q2929" si="9588">(D2929*L2929+E2929*K2929+F2929*L2932+G2929*K2932)</f>
        <v>-7.6274463007160162E-2</v>
      </c>
      <c r="S2929" s="37">
        <v>1</v>
      </c>
      <c r="T2929" s="38">
        <v>0</v>
      </c>
      <c r="U2929" s="39">
        <v>0</v>
      </c>
      <c r="V2929" s="40">
        <f t="shared" ref="V2929" si="9589">-1/($T$8*$B2929)</f>
        <v>-0.14937708830548976</v>
      </c>
      <c r="X2929" s="37">
        <f t="shared" ref="X2929" si="9590">N2929*S2929+P2929*S2932-O2929*T2929-Q2929*T2932</f>
        <v>0.99011273809436728</v>
      </c>
      <c r="Y2929" s="41">
        <f t="shared" ref="Y2929" si="9591">(N2929*T2929+O2929*S2929+P2929*T2932+Q2929*S2932)</f>
        <v>0</v>
      </c>
      <c r="Z2929" s="39">
        <f t="shared" ref="Z2929" si="9592">N2929*U2929+P2929*U2932-O2929*V2929-Q2929*V2932</f>
        <v>0</v>
      </c>
      <c r="AA2929" s="40">
        <f t="shared" ref="AA2929" si="9593">(N2929*V2929+O2929*U2929+P2929*V2932+Q2929*U2932)</f>
        <v>-0.22417462091787271</v>
      </c>
      <c r="AB2929" s="8"/>
      <c r="AC2929" s="37">
        <v>1</v>
      </c>
      <c r="AD2929" s="38">
        <v>0</v>
      </c>
      <c r="AE2929" s="39">
        <v>0</v>
      </c>
      <c r="AF2929" s="40">
        <v>0</v>
      </c>
      <c r="AH2929" s="37">
        <f>X2929*AC2929+Z2929*AC2932-Y2929*AD2929-AA2929*AD2932</f>
        <v>0.96849914800241077</v>
      </c>
      <c r="AI2929" s="41">
        <f>(X2929*AD2929+Y2929*AC2929+Z2929*AD2932+AA2929*AC2932)</f>
        <v>0</v>
      </c>
      <c r="AJ2929" s="39">
        <f>X2929*AE2929+Z2929*AE2932-Y2929*AF2929-AA2929*AF2932</f>
        <v>0</v>
      </c>
      <c r="AK2929" s="40">
        <f>(X2929*AF2929+Y2929*AE2929+Z2929*AF2932+AA2929*AE2932)</f>
        <v>-0.22417462091787271</v>
      </c>
      <c r="AL2929" s="8"/>
      <c r="AM2929" s="43">
        <f t="shared" ref="AM2929" si="9594">20*LOG((2*$AH$8)/(($AH$8*AH2929+AJ2929+$AH$8*AH2932+AJ2932)^2+($AH$8*AI2929+AK2929+$AH$8*AI2932+AK2932)^2)^0.5)</f>
        <v>-1.599461380855616E-4</v>
      </c>
      <c r="AO2929" s="148">
        <f t="shared" ref="AO2929" si="9595">((AH2929^2+AI2929^2)/(AH2932^2+AI2932^2))^0.5</f>
        <v>4.3202893869101597</v>
      </c>
      <c r="AP2929" s="4"/>
      <c r="AQ2929" s="44"/>
      <c r="AR2929" s="44"/>
      <c r="AS2929" s="44"/>
      <c r="AT2929" s="44"/>
    </row>
    <row r="2930" spans="2:46" ht="18.649999999999999" customHeight="1" thickBot="1">
      <c r="D2930" s="45"/>
      <c r="G2930" s="46"/>
      <c r="I2930" s="45"/>
      <c r="L2930" s="46"/>
      <c r="N2930" s="45"/>
      <c r="Q2930" s="46"/>
      <c r="S2930" s="45"/>
      <c r="V2930" s="46"/>
      <c r="X2930" s="45"/>
      <c r="AA2930" s="46"/>
      <c r="AC2930" s="45"/>
      <c r="AF2930" s="46"/>
      <c r="AH2930" s="45"/>
      <c r="AK2930" s="46"/>
      <c r="AO2930" s="149"/>
      <c r="AP2930" s="149"/>
      <c r="AQ2930" s="44"/>
      <c r="AR2930" s="44"/>
      <c r="AS2930" s="44"/>
      <c r="AT2930" s="44"/>
    </row>
    <row r="2931" spans="2:46" ht="18.649999999999999" customHeight="1" thickBot="1">
      <c r="D2931" s="227" t="s">
        <v>70</v>
      </c>
      <c r="E2931" s="228"/>
      <c r="F2931" s="229" t="s">
        <v>71</v>
      </c>
      <c r="G2931" s="230"/>
      <c r="H2931" s="203"/>
      <c r="I2931" s="231" t="s">
        <v>15</v>
      </c>
      <c r="J2931" s="232"/>
      <c r="K2931" s="233" t="s">
        <v>16</v>
      </c>
      <c r="L2931" s="234"/>
      <c r="M2931" s="30"/>
      <c r="N2931" s="231" t="s">
        <v>72</v>
      </c>
      <c r="O2931" s="232"/>
      <c r="P2931" s="233" t="s">
        <v>73</v>
      </c>
      <c r="Q2931" s="234"/>
      <c r="R2931" s="30"/>
      <c r="S2931" s="227" t="s">
        <v>74</v>
      </c>
      <c r="T2931" s="228"/>
      <c r="U2931" s="229" t="s">
        <v>75</v>
      </c>
      <c r="V2931" s="230"/>
      <c r="W2931" s="8"/>
      <c r="X2931" s="231" t="s">
        <v>76</v>
      </c>
      <c r="Y2931" s="232"/>
      <c r="Z2931" s="233" t="s">
        <v>77</v>
      </c>
      <c r="AA2931" s="234"/>
      <c r="AB2931" s="8"/>
      <c r="AC2931" s="231" t="s">
        <v>78</v>
      </c>
      <c r="AD2931" s="232"/>
      <c r="AE2931" s="233" t="s">
        <v>17</v>
      </c>
      <c r="AF2931" s="234"/>
      <c r="AG2931" s="8"/>
      <c r="AH2931" s="231" t="s">
        <v>79</v>
      </c>
      <c r="AI2931" s="232"/>
      <c r="AJ2931" s="233" t="s">
        <v>80</v>
      </c>
      <c r="AK2931" s="234"/>
      <c r="AL2931" s="8"/>
      <c r="AM2931" s="52" t="s">
        <v>84</v>
      </c>
      <c r="AO2931" s="150" t="s">
        <v>85</v>
      </c>
      <c r="AP2931" s="149"/>
      <c r="AQ2931" s="44"/>
      <c r="AR2931" s="44"/>
      <c r="AS2931" s="44"/>
      <c r="AT2931" s="44"/>
    </row>
    <row r="2932" spans="2:46" ht="18.649999999999999" customHeight="1" thickTop="1" thickBot="1">
      <c r="D2932" s="37">
        <v>0</v>
      </c>
      <c r="E2932" s="41">
        <v>0</v>
      </c>
      <c r="F2932" s="39">
        <v>1</v>
      </c>
      <c r="G2932" s="40">
        <v>0</v>
      </c>
      <c r="I2932" s="37">
        <v>0</v>
      </c>
      <c r="J2932" s="41">
        <f t="shared" ref="J2932" si="9596">IF(0=(1-$J$8*$K$8*$B2929^2),10^14,$B2929*$K$8/(1-$J$8*$K$8*$B2929^2))</f>
        <v>-0.12962742070966285</v>
      </c>
      <c r="K2932" s="39">
        <v>1</v>
      </c>
      <c r="L2932" s="40">
        <v>0</v>
      </c>
      <c r="N2932" s="37">
        <f t="shared" ref="N2932" si="9597">D2932*I2929+F2932*I2932-E2932*J2929-G2932*J2932</f>
        <v>0</v>
      </c>
      <c r="O2932" s="41">
        <f t="shared" ref="O2932" si="9598">(D2932*J2929+E2932*I2929+F2932*J2932+G2932*I2932)</f>
        <v>-0.12962742070966285</v>
      </c>
      <c r="P2932" s="39">
        <f t="shared" ref="P2932" si="9599">D2932*K2929+F2932*K2932-E2932*L2929-G2932*L2932</f>
        <v>1</v>
      </c>
      <c r="Q2932" s="40">
        <f t="shared" ref="Q2932" si="9600">(D2932*L2929+E2932*K2929+F2932*L2932+G2932*K2932)</f>
        <v>0</v>
      </c>
      <c r="S2932" s="37">
        <v>0</v>
      </c>
      <c r="T2932" s="41">
        <v>0</v>
      </c>
      <c r="U2932" s="39">
        <v>1</v>
      </c>
      <c r="V2932" s="40">
        <v>0</v>
      </c>
      <c r="X2932" s="37">
        <f t="shared" ref="X2932" si="9601">N2932*S2929+P2932*S2932-O2932*T2929-Q2932*T2932</f>
        <v>0</v>
      </c>
      <c r="Y2932" s="41">
        <f t="shared" ref="Y2932" si="9602">(N2932*T2929+O2932*S2929+P2932*T2932+Q2932*S2932)</f>
        <v>-0.12962742070966285</v>
      </c>
      <c r="Z2932" s="39">
        <f t="shared" ref="Z2932" si="9603">N2932*U2929+P2932*U2932-O2932*V2929-Q2932*V2932</f>
        <v>0.98063663332983986</v>
      </c>
      <c r="AA2932" s="40">
        <f t="shared" ref="AA2932" si="9604">(N2932*V2929+O2932*U2929+P2932*V2932+Q2932*U2932)</f>
        <v>0</v>
      </c>
      <c r="AB2932" s="8"/>
      <c r="AC2932" s="37">
        <v>0</v>
      </c>
      <c r="AD2932" s="40">
        <f>-1/($AD$8*$B2929)</f>
        <v>-9.6414081145585057E-2</v>
      </c>
      <c r="AE2932" s="39">
        <v>1</v>
      </c>
      <c r="AF2932" s="40">
        <v>0</v>
      </c>
      <c r="AH2932" s="37">
        <f>X2932*AC2929+Z2932*AC2932-Y2932*AD2929-AA2932*AD2932</f>
        <v>0</v>
      </c>
      <c r="AI2932" s="41">
        <f>(X2932*AD2929+Y2932*AC2929+Z2932*AD2932+AA2932*AC2932)</f>
        <v>-0.22417460064985936</v>
      </c>
      <c r="AJ2932" s="39">
        <f>X2932*AE2929+Z2932*AE2932-Y2932*AF2929-AA2932*AF2932</f>
        <v>0.98063663332983986</v>
      </c>
      <c r="AK2932" s="40">
        <f>(X2932*AF2929+Y2932*AE2929+Z2932*AF2932+AA2932*AE2932)</f>
        <v>0</v>
      </c>
      <c r="AL2932" s="8"/>
      <c r="AM2932" s="54">
        <f t="shared" ref="AM2932" si="9605">(180/PI())*ATAN(-1*(($AH2920*AI2929+AK2929+$AH$8*AI2932+AK2932)/($AH$8*AH2929+AJ2929+$AH$8*AH2932+AJ2932)))</f>
        <v>12.954104371057376</v>
      </c>
      <c r="AO2932" s="151">
        <f t="shared" ref="AO2932" si="9606">20*LOG(((($AH$8*AH2929+AJ2929-$AH$8*AH2932-AJ2932)^2+($AH$8*AI2929+AK2929-$AH$8*AI2932-AK2932)^2)/(($AH$8*AH2929+AJ2929+$AH$8*AH2932+AJ2932)^2+($AH$8*AI2929+AK2929+$AH$8*AI2932+AK2932)^2))^0.5)</f>
        <v>-44.338185501138639</v>
      </c>
      <c r="AP2932" s="149"/>
      <c r="AQ2932" s="44"/>
      <c r="AR2932" s="44"/>
      <c r="AS2932" s="44"/>
      <c r="AT2932" s="44"/>
    </row>
    <row r="2933" spans="2:46" ht="18.649999999999999" customHeight="1">
      <c r="AO2933" s="48"/>
    </row>
    <row r="2934" spans="2:46" ht="18.649999999999999" customHeight="1" thickBot="1">
      <c r="E2934" s="29" t="s">
        <v>9</v>
      </c>
      <c r="J2934" s="29" t="s">
        <v>10</v>
      </c>
      <c r="O2934" s="29" t="s">
        <v>11</v>
      </c>
      <c r="T2934" s="29" t="s">
        <v>12</v>
      </c>
      <c r="Y2934" s="29" t="s">
        <v>13</v>
      </c>
      <c r="AD2934" s="29" t="s">
        <v>12</v>
      </c>
      <c r="AI2934" s="29" t="s">
        <v>81</v>
      </c>
    </row>
    <row r="2935" spans="2:46" ht="18.649999999999999" customHeight="1" thickBot="1">
      <c r="B2935" s="28"/>
      <c r="D2935" s="227" t="s">
        <v>70</v>
      </c>
      <c r="E2935" s="228"/>
      <c r="F2935" s="229" t="s">
        <v>71</v>
      </c>
      <c r="G2935" s="230"/>
      <c r="H2935" s="203"/>
      <c r="I2935" s="231" t="s">
        <v>15</v>
      </c>
      <c r="J2935" s="232"/>
      <c r="K2935" s="233" t="s">
        <v>16</v>
      </c>
      <c r="L2935" s="234"/>
      <c r="M2935" s="30"/>
      <c r="N2935" s="231" t="s">
        <v>72</v>
      </c>
      <c r="O2935" s="232"/>
      <c r="P2935" s="233" t="s">
        <v>73</v>
      </c>
      <c r="Q2935" s="234"/>
      <c r="R2935" s="30"/>
      <c r="S2935" s="227" t="s">
        <v>74</v>
      </c>
      <c r="T2935" s="228"/>
      <c r="U2935" s="229" t="s">
        <v>75</v>
      </c>
      <c r="V2935" s="230"/>
      <c r="W2935" s="8"/>
      <c r="X2935" s="231" t="s">
        <v>76</v>
      </c>
      <c r="Y2935" s="232"/>
      <c r="Z2935" s="233" t="s">
        <v>77</v>
      </c>
      <c r="AA2935" s="234"/>
      <c r="AB2935" s="8"/>
      <c r="AC2935" s="231" t="s">
        <v>78</v>
      </c>
      <c r="AD2935" s="232"/>
      <c r="AE2935" s="233" t="s">
        <v>17</v>
      </c>
      <c r="AF2935" s="234"/>
      <c r="AG2935" s="8"/>
      <c r="AH2935" s="231" t="s">
        <v>79</v>
      </c>
      <c r="AI2935" s="232"/>
      <c r="AJ2935" s="233" t="s">
        <v>80</v>
      </c>
      <c r="AK2935" s="234"/>
      <c r="AL2935" s="8"/>
      <c r="AM2935" s="35" t="s">
        <v>82</v>
      </c>
      <c r="AO2935" s="147" t="s">
        <v>83</v>
      </c>
      <c r="AP2935" s="4"/>
      <c r="AQ2935" s="44"/>
      <c r="AR2935" s="44"/>
      <c r="AS2935" s="44"/>
      <c r="AT2935" s="44"/>
    </row>
    <row r="2936" spans="2:46" ht="18.649999999999999" customHeight="1" thickTop="1" thickBot="1">
      <c r="B2936" s="55">
        <v>8.3999999999999595</v>
      </c>
      <c r="D2936" s="37">
        <v>1</v>
      </c>
      <c r="E2936" s="38">
        <v>0</v>
      </c>
      <c r="F2936" s="39">
        <v>0</v>
      </c>
      <c r="G2936" s="40">
        <f t="shared" ref="G2936" si="9607">-1/($E$8*$B2936)</f>
        <v>-7.6092857142857503E-2</v>
      </c>
      <c r="I2936" s="37">
        <v>1</v>
      </c>
      <c r="J2936" s="41">
        <v>0</v>
      </c>
      <c r="K2936" s="39">
        <v>0</v>
      </c>
      <c r="L2936" s="40">
        <v>0</v>
      </c>
      <c r="N2936" s="37">
        <f t="shared" ref="N2936" si="9608">D2936*I2936+F2936*I2939-E2936*J2936-G2936*J2939</f>
        <v>0.99015990545962373</v>
      </c>
      <c r="O2936" s="41">
        <f t="shared" ref="O2936" si="9609">(D2936*J2936+E2936*I2936+F2936*J2939+G2936*I2939)</f>
        <v>0</v>
      </c>
      <c r="P2936" s="39">
        <f t="shared" ref="P2936" si="9610">D2936*K2936+F2936*K2939-E2936*L2936-G2936*L2939</f>
        <v>0</v>
      </c>
      <c r="Q2936" s="40">
        <f t="shared" ref="Q2936" si="9611">(D2936*L2936+E2936*K2936+F2936*L2939+G2936*K2939)</f>
        <v>-7.6092857142857503E-2</v>
      </c>
      <c r="S2936" s="37">
        <v>1</v>
      </c>
      <c r="T2936" s="38">
        <v>0</v>
      </c>
      <c r="U2936" s="39">
        <v>0</v>
      </c>
      <c r="V2936" s="40">
        <f t="shared" ref="V2936" si="9612">-1/($T$8*$B2936)</f>
        <v>-0.14902142857142928</v>
      </c>
      <c r="X2936" s="37">
        <f t="shared" ref="X2936" si="9613">N2936*S2936+P2936*S2939-O2936*T2936-Q2936*T2939</f>
        <v>0.99015990545962373</v>
      </c>
      <c r="Y2936" s="41">
        <f t="shared" ref="Y2936" si="9614">(N2936*T2936+O2936*S2936+P2936*T2939+Q2936*S2939)</f>
        <v>0</v>
      </c>
      <c r="Z2936" s="39">
        <f t="shared" ref="Z2936" si="9615">N2936*U2936+P2936*U2939-O2936*V2936-Q2936*V2939</f>
        <v>0</v>
      </c>
      <c r="AA2936" s="40">
        <f t="shared" ref="AA2936" si="9616">(N2936*V2936+O2936*U2936+P2936*V2939+Q2936*U2939)</f>
        <v>-0.22364790076860197</v>
      </c>
      <c r="AB2936" s="8"/>
      <c r="AC2936" s="37">
        <v>1</v>
      </c>
      <c r="AD2936" s="38">
        <v>0</v>
      </c>
      <c r="AE2936" s="39">
        <v>0</v>
      </c>
      <c r="AF2936" s="40">
        <v>0</v>
      </c>
      <c r="AH2936" s="37">
        <f>X2936*AC2936+Z2936*AC2939-Y2936*AD2936-AA2936*AD2939</f>
        <v>0.96864843862319605</v>
      </c>
      <c r="AI2936" s="41">
        <f>(X2936*AD2936+Y2936*AC2936+Z2936*AD2939+AA2936*AC2939)</f>
        <v>0</v>
      </c>
      <c r="AJ2936" s="39">
        <f>X2936*AE2936+Z2936*AE2939-Y2936*AF2936-AA2936*AF2939</f>
        <v>0</v>
      </c>
      <c r="AK2936" s="40">
        <f>(X2936*AF2936+Y2936*AE2936+Z2936*AF2939+AA2936*AE2939)</f>
        <v>-0.22364790076860197</v>
      </c>
      <c r="AL2936" s="8"/>
      <c r="AM2936" s="43">
        <f t="shared" ref="AM2936" si="9617">20*LOG((2*$AH$8)/(($AH$8*AH2936+AJ2936+$AH$8*AH2939+AJ2939)^2+($AH$8*AI2936+AK2936+$AH$8*AI2939+AK2939)^2)^0.5)</f>
        <v>-1.5844958510233828E-4</v>
      </c>
      <c r="AO2936" s="148">
        <f t="shared" ref="AO2936" si="9618">((AH2936^2+AI2936^2)/(AH2939^2+AI2939^2))^0.5</f>
        <v>4.3311317586748297</v>
      </c>
      <c r="AP2936" s="4"/>
      <c r="AQ2936" s="44"/>
      <c r="AR2936" s="44"/>
      <c r="AS2936" s="44"/>
      <c r="AT2936" s="44"/>
    </row>
    <row r="2937" spans="2:46" ht="18.649999999999999" customHeight="1" thickBot="1">
      <c r="D2937" s="45"/>
      <c r="G2937" s="46"/>
      <c r="I2937" s="45"/>
      <c r="L2937" s="46"/>
      <c r="N2937" s="45"/>
      <c r="Q2937" s="46"/>
      <c r="S2937" s="45"/>
      <c r="V2937" s="46"/>
      <c r="X2937" s="45"/>
      <c r="AA2937" s="46"/>
      <c r="AC2937" s="45"/>
      <c r="AF2937" s="46"/>
      <c r="AH2937" s="45"/>
      <c r="AK2937" s="46"/>
      <c r="AO2937" s="149"/>
      <c r="AP2937" s="149"/>
      <c r="AQ2937" s="44"/>
      <c r="AR2937" s="44"/>
      <c r="AS2937" s="44"/>
      <c r="AT2937" s="44"/>
    </row>
    <row r="2938" spans="2:46" ht="18.649999999999999" customHeight="1" thickBot="1">
      <c r="D2938" s="227" t="s">
        <v>70</v>
      </c>
      <c r="E2938" s="228"/>
      <c r="F2938" s="229" t="s">
        <v>71</v>
      </c>
      <c r="G2938" s="230"/>
      <c r="H2938" s="203"/>
      <c r="I2938" s="231" t="s">
        <v>15</v>
      </c>
      <c r="J2938" s="232"/>
      <c r="K2938" s="233" t="s">
        <v>16</v>
      </c>
      <c r="L2938" s="234"/>
      <c r="M2938" s="30"/>
      <c r="N2938" s="231" t="s">
        <v>72</v>
      </c>
      <c r="O2938" s="232"/>
      <c r="P2938" s="233" t="s">
        <v>73</v>
      </c>
      <c r="Q2938" s="234"/>
      <c r="R2938" s="30"/>
      <c r="S2938" s="227" t="s">
        <v>74</v>
      </c>
      <c r="T2938" s="228"/>
      <c r="U2938" s="229" t="s">
        <v>75</v>
      </c>
      <c r="V2938" s="230"/>
      <c r="W2938" s="8"/>
      <c r="X2938" s="231" t="s">
        <v>76</v>
      </c>
      <c r="Y2938" s="232"/>
      <c r="Z2938" s="233" t="s">
        <v>77</v>
      </c>
      <c r="AA2938" s="234"/>
      <c r="AB2938" s="8"/>
      <c r="AC2938" s="231" t="s">
        <v>78</v>
      </c>
      <c r="AD2938" s="232"/>
      <c r="AE2938" s="233" t="s">
        <v>17</v>
      </c>
      <c r="AF2938" s="234"/>
      <c r="AG2938" s="8"/>
      <c r="AH2938" s="231" t="s">
        <v>79</v>
      </c>
      <c r="AI2938" s="232"/>
      <c r="AJ2938" s="233" t="s">
        <v>80</v>
      </c>
      <c r="AK2938" s="234"/>
      <c r="AL2938" s="8"/>
      <c r="AM2938" s="52" t="s">
        <v>84</v>
      </c>
      <c r="AO2938" s="150" t="s">
        <v>85</v>
      </c>
      <c r="AP2938" s="149"/>
      <c r="AQ2938" s="44"/>
      <c r="AR2938" s="44"/>
      <c r="AS2938" s="44"/>
      <c r="AT2938" s="44"/>
    </row>
    <row r="2939" spans="2:46" ht="18.649999999999999" customHeight="1" thickTop="1" thickBot="1">
      <c r="D2939" s="37">
        <v>0</v>
      </c>
      <c r="E2939" s="41">
        <v>0</v>
      </c>
      <c r="F2939" s="39">
        <v>1</v>
      </c>
      <c r="G2939" s="40">
        <v>0</v>
      </c>
      <c r="I2939" s="37">
        <v>0</v>
      </c>
      <c r="J2939" s="41">
        <f t="shared" ref="J2939" si="9619">IF(0=(1-$J$8*$K$8*$B2936^2),10^14,$B2936*$K$8/(1-$J$8*$K$8*$B2936^2))</f>
        <v>-0.12931692815663826</v>
      </c>
      <c r="K2939" s="39">
        <v>1</v>
      </c>
      <c r="L2939" s="40">
        <v>0</v>
      </c>
      <c r="N2939" s="37">
        <f t="shared" ref="N2939" si="9620">D2939*I2936+F2939*I2939-E2939*J2936-G2939*J2939</f>
        <v>0</v>
      </c>
      <c r="O2939" s="41">
        <f t="shared" ref="O2939" si="9621">(D2939*J2936+E2939*I2936+F2939*J2939+G2939*I2939)</f>
        <v>-0.12931692815663826</v>
      </c>
      <c r="P2939" s="39">
        <f t="shared" ref="P2939" si="9622">D2939*K2936+F2939*K2939-E2939*L2936-G2939*L2939</f>
        <v>1</v>
      </c>
      <c r="Q2939" s="40">
        <f t="shared" ref="Q2939" si="9623">(D2939*L2936+E2939*K2936+F2939*L2939+G2939*K2939)</f>
        <v>0</v>
      </c>
      <c r="S2939" s="37">
        <v>0</v>
      </c>
      <c r="T2939" s="41">
        <v>0</v>
      </c>
      <c r="U2939" s="39">
        <v>1</v>
      </c>
      <c r="V2939" s="40">
        <v>0</v>
      </c>
      <c r="X2939" s="37">
        <f t="shared" ref="X2939" si="9624">N2939*S2936+P2939*S2939-O2939*T2936-Q2939*T2939</f>
        <v>0</v>
      </c>
      <c r="Y2939" s="41">
        <f t="shared" ref="Y2939" si="9625">(N2939*T2936+O2939*S2936+P2939*T2939+Q2939*S2939)</f>
        <v>-0.12931692815663826</v>
      </c>
      <c r="Z2939" s="39">
        <f t="shared" ref="Z2939" si="9626">N2939*U2936+P2939*U2939-O2939*V2936-Q2939*V2939</f>
        <v>0.98072900662762885</v>
      </c>
      <c r="AA2939" s="40">
        <f t="shared" ref="AA2939" si="9627">(N2939*V2936+O2939*U2936+P2939*V2939+Q2939*U2939)</f>
        <v>0</v>
      </c>
      <c r="AB2939" s="8"/>
      <c r="AC2939" s="37">
        <v>0</v>
      </c>
      <c r="AD2939" s="40">
        <f>-1/($AD$8*$B2936)</f>
        <v>-9.6184523809524261E-2</v>
      </c>
      <c r="AE2939" s="39">
        <v>1</v>
      </c>
      <c r="AF2939" s="40">
        <v>0</v>
      </c>
      <c r="AH2939" s="37">
        <f>X2939*AC2936+Z2939*AC2939-Y2939*AD2936-AA2939*AD2939</f>
        <v>0</v>
      </c>
      <c r="AI2939" s="41">
        <f>(X2939*AD2936+Y2939*AC2936+Z2939*AD2939+AA2939*AC2939)</f>
        <v>-0.2236478806453045</v>
      </c>
      <c r="AJ2939" s="39">
        <f>X2939*AE2936+Z2939*AE2939-Y2939*AF2936-AA2939*AF2939</f>
        <v>0.98072900662762885</v>
      </c>
      <c r="AK2939" s="40">
        <f>(X2939*AF2936+Y2939*AE2936+Z2939*AF2939+AA2939*AE2939)</f>
        <v>0</v>
      </c>
      <c r="AL2939" s="8"/>
      <c r="AM2939" s="54">
        <f t="shared" ref="AM2939" si="9628">(180/PI())*ATAN(-1*(($AH2927*AI2936+AK2936+$AH$8*AI2939+AK2939)/($AH$8*AH2936+AJ2936+$AH$8*AH2939+AJ2939)))</f>
        <v>12.923142181652658</v>
      </c>
      <c r="AO2939" s="151">
        <f t="shared" ref="AO2939" si="9629">20*LOG(((($AH$8*AH2936+AJ2936-$AH$8*AH2939-AJ2939)^2+($AH$8*AI2936+AK2936-$AH$8*AI2939-AK2939)^2)/(($AH$8*AH2936+AJ2936+$AH$8*AH2939+AJ2939)^2+($AH$8*AI2936+AK2936+$AH$8*AI2939+AK2939)^2))^0.5)</f>
        <v>-44.379011274184286</v>
      </c>
      <c r="AP2939" s="149"/>
      <c r="AQ2939" s="44"/>
      <c r="AR2939" s="44"/>
      <c r="AS2939" s="44"/>
      <c r="AT2939" s="44"/>
    </row>
    <row r="2940" spans="2:46" ht="18.649999999999999" customHeight="1">
      <c r="AO2940" s="48"/>
    </row>
    <row r="2941" spans="2:46" ht="18.649999999999999" customHeight="1" thickBot="1">
      <c r="E2941" s="29" t="s">
        <v>9</v>
      </c>
      <c r="J2941" s="29" t="s">
        <v>10</v>
      </c>
      <c r="O2941" s="29" t="s">
        <v>11</v>
      </c>
      <c r="T2941" s="29" t="s">
        <v>12</v>
      </c>
      <c r="Y2941" s="29" t="s">
        <v>13</v>
      </c>
      <c r="AD2941" s="29" t="s">
        <v>12</v>
      </c>
      <c r="AI2941" s="29" t="s">
        <v>81</v>
      </c>
    </row>
    <row r="2942" spans="2:46" ht="18.649999999999999" customHeight="1" thickBot="1">
      <c r="B2942" s="28"/>
      <c r="D2942" s="227" t="s">
        <v>70</v>
      </c>
      <c r="E2942" s="228"/>
      <c r="F2942" s="229" t="s">
        <v>71</v>
      </c>
      <c r="G2942" s="230"/>
      <c r="H2942" s="203"/>
      <c r="I2942" s="231" t="s">
        <v>15</v>
      </c>
      <c r="J2942" s="232"/>
      <c r="K2942" s="233" t="s">
        <v>16</v>
      </c>
      <c r="L2942" s="234"/>
      <c r="M2942" s="30"/>
      <c r="N2942" s="231" t="s">
        <v>72</v>
      </c>
      <c r="O2942" s="232"/>
      <c r="P2942" s="233" t="s">
        <v>73</v>
      </c>
      <c r="Q2942" s="234"/>
      <c r="R2942" s="30"/>
      <c r="S2942" s="227" t="s">
        <v>74</v>
      </c>
      <c r="T2942" s="228"/>
      <c r="U2942" s="229" t="s">
        <v>75</v>
      </c>
      <c r="V2942" s="230"/>
      <c r="W2942" s="8"/>
      <c r="X2942" s="231" t="s">
        <v>76</v>
      </c>
      <c r="Y2942" s="232"/>
      <c r="Z2942" s="233" t="s">
        <v>77</v>
      </c>
      <c r="AA2942" s="234"/>
      <c r="AB2942" s="8"/>
      <c r="AC2942" s="231" t="s">
        <v>78</v>
      </c>
      <c r="AD2942" s="232"/>
      <c r="AE2942" s="233" t="s">
        <v>17</v>
      </c>
      <c r="AF2942" s="234"/>
      <c r="AG2942" s="8"/>
      <c r="AH2942" s="231" t="s">
        <v>79</v>
      </c>
      <c r="AI2942" s="232"/>
      <c r="AJ2942" s="233" t="s">
        <v>80</v>
      </c>
      <c r="AK2942" s="234"/>
      <c r="AL2942" s="8"/>
      <c r="AM2942" s="35" t="s">
        <v>82</v>
      </c>
      <c r="AO2942" s="147" t="s">
        <v>83</v>
      </c>
      <c r="AP2942" s="4"/>
      <c r="AQ2942" s="44"/>
      <c r="AR2942" s="44"/>
      <c r="AS2942" s="44"/>
      <c r="AT2942" s="44"/>
    </row>
    <row r="2943" spans="2:46" ht="18.649999999999999" customHeight="1" thickTop="1" thickBot="1">
      <c r="B2943" s="55">
        <v>8.4199999999999608</v>
      </c>
      <c r="D2943" s="37">
        <v>1</v>
      </c>
      <c r="E2943" s="38">
        <v>0</v>
      </c>
      <c r="F2943" s="39">
        <v>0</v>
      </c>
      <c r="G2943" s="40">
        <f t="shared" ref="G2943" si="9630">-1/($E$8*$B2943)</f>
        <v>-7.591211401425213E-2</v>
      </c>
      <c r="I2943" s="37">
        <v>1</v>
      </c>
      <c r="J2943" s="41">
        <v>0</v>
      </c>
      <c r="K2943" s="39">
        <v>0</v>
      </c>
      <c r="L2943" s="40">
        <v>0</v>
      </c>
      <c r="N2943" s="37">
        <f t="shared" ref="N2943" si="9631">D2943*I2943+F2943*I2946-E2943*J2943-G2943*J2946</f>
        <v>0.99020673577538021</v>
      </c>
      <c r="O2943" s="41">
        <f t="shared" ref="O2943" si="9632">(D2943*J2943+E2943*I2943+F2943*J2946+G2943*I2946)</f>
        <v>0</v>
      </c>
      <c r="P2943" s="39">
        <f t="shared" ref="P2943" si="9633">D2943*K2943+F2943*K2946-E2943*L2943-G2943*L2946</f>
        <v>0</v>
      </c>
      <c r="Q2943" s="40">
        <f t="shared" ref="Q2943" si="9634">(D2943*L2943+E2943*K2943+F2943*L2946+G2943*K2946)</f>
        <v>-7.591211401425213E-2</v>
      </c>
      <c r="S2943" s="37">
        <v>1</v>
      </c>
      <c r="T2943" s="38">
        <v>0</v>
      </c>
      <c r="U2943" s="39">
        <v>0</v>
      </c>
      <c r="V2943" s="40">
        <f t="shared" ref="V2943" si="9635">-1/($T$8*$B2943)</f>
        <v>-0.14866745843230472</v>
      </c>
      <c r="X2943" s="37">
        <f t="shared" ref="X2943" si="9636">N2943*S2943+P2943*S2946-O2943*T2943-Q2943*T2946</f>
        <v>0.99020673577538021</v>
      </c>
      <c r="Y2943" s="41">
        <f t="shared" ref="Y2943" si="9637">(N2943*T2943+O2943*S2943+P2943*T2946+Q2943*S2946)</f>
        <v>0</v>
      </c>
      <c r="Z2943" s="39">
        <f t="shared" ref="Z2943" si="9638">N2943*U2943+P2943*U2946-O2943*V2943-Q2943*V2946</f>
        <v>0</v>
      </c>
      <c r="AA2943" s="40">
        <f t="shared" ref="AA2943" si="9639">(N2943*V2943+O2943*U2943+P2943*V2946+Q2943*U2946)</f>
        <v>-0.22312363274452662</v>
      </c>
      <c r="AB2943" s="8"/>
      <c r="AC2943" s="37">
        <v>1</v>
      </c>
      <c r="AD2943" s="38">
        <v>0</v>
      </c>
      <c r="AE2943" s="39">
        <v>0</v>
      </c>
      <c r="AF2943" s="40">
        <v>0</v>
      </c>
      <c r="AH2943" s="37">
        <f>X2943*AC2943+Z2943*AC2946-Y2943*AD2943-AA2943*AD2946</f>
        <v>0.96879667175210926</v>
      </c>
      <c r="AI2943" s="41">
        <f>(X2943*AD2943+Y2943*AC2943+Z2943*AD2946+AA2943*AC2946)</f>
        <v>0</v>
      </c>
      <c r="AJ2943" s="39">
        <f>X2943*AE2943+Z2943*AE2946-Y2943*AF2943-AA2943*AF2946</f>
        <v>0</v>
      </c>
      <c r="AK2943" s="40">
        <f>(X2943*AF2943+Y2943*AE2943+Z2943*AF2946+AA2943*AE2946)</f>
        <v>-0.22312363274452662</v>
      </c>
      <c r="AL2943" s="8"/>
      <c r="AM2943" s="43">
        <f t="shared" ref="AM2943" si="9640">20*LOG((2*$AH$8)/(($AH$8*AH2943+AJ2943+$AH$8*AH2946+AJ2946)^2+($AH$8*AI2943+AK2943+$AH$8*AI2946+AK2946)^2)^0.5)</f>
        <v>-1.5697044176764513E-4</v>
      </c>
      <c r="AO2943" s="148">
        <f t="shared" ref="AO2943" si="9641">((AH2943^2+AI2943^2)/(AH2946^2+AI2946^2))^0.5</f>
        <v>4.3419728631516046</v>
      </c>
      <c r="AP2943" s="4"/>
      <c r="AQ2943" s="44"/>
      <c r="AR2943" s="44"/>
      <c r="AS2943" s="44"/>
      <c r="AT2943" s="44"/>
    </row>
    <row r="2944" spans="2:46" ht="18.649999999999999" customHeight="1" thickBot="1">
      <c r="D2944" s="45"/>
      <c r="G2944" s="46"/>
      <c r="I2944" s="45"/>
      <c r="L2944" s="46"/>
      <c r="N2944" s="45"/>
      <c r="Q2944" s="46"/>
      <c r="S2944" s="45"/>
      <c r="V2944" s="46"/>
      <c r="X2944" s="45"/>
      <c r="AA2944" s="46"/>
      <c r="AC2944" s="45"/>
      <c r="AF2944" s="46"/>
      <c r="AH2944" s="45"/>
      <c r="AK2944" s="46"/>
      <c r="AO2944" s="149"/>
      <c r="AP2944" s="149"/>
      <c r="AQ2944" s="44"/>
      <c r="AR2944" s="44"/>
      <c r="AS2944" s="44"/>
      <c r="AT2944" s="44"/>
    </row>
    <row r="2945" spans="2:46" ht="18.649999999999999" customHeight="1" thickBot="1">
      <c r="D2945" s="227" t="s">
        <v>70</v>
      </c>
      <c r="E2945" s="228"/>
      <c r="F2945" s="229" t="s">
        <v>71</v>
      </c>
      <c r="G2945" s="230"/>
      <c r="H2945" s="203"/>
      <c r="I2945" s="231" t="s">
        <v>15</v>
      </c>
      <c r="J2945" s="232"/>
      <c r="K2945" s="233" t="s">
        <v>16</v>
      </c>
      <c r="L2945" s="234"/>
      <c r="M2945" s="30"/>
      <c r="N2945" s="231" t="s">
        <v>72</v>
      </c>
      <c r="O2945" s="232"/>
      <c r="P2945" s="233" t="s">
        <v>73</v>
      </c>
      <c r="Q2945" s="234"/>
      <c r="R2945" s="30"/>
      <c r="S2945" s="227" t="s">
        <v>74</v>
      </c>
      <c r="T2945" s="228"/>
      <c r="U2945" s="229" t="s">
        <v>75</v>
      </c>
      <c r="V2945" s="230"/>
      <c r="W2945" s="8"/>
      <c r="X2945" s="231" t="s">
        <v>76</v>
      </c>
      <c r="Y2945" s="232"/>
      <c r="Z2945" s="233" t="s">
        <v>77</v>
      </c>
      <c r="AA2945" s="234"/>
      <c r="AB2945" s="8"/>
      <c r="AC2945" s="231" t="s">
        <v>78</v>
      </c>
      <c r="AD2945" s="232"/>
      <c r="AE2945" s="233" t="s">
        <v>17</v>
      </c>
      <c r="AF2945" s="234"/>
      <c r="AG2945" s="8"/>
      <c r="AH2945" s="231" t="s">
        <v>79</v>
      </c>
      <c r="AI2945" s="232"/>
      <c r="AJ2945" s="233" t="s">
        <v>80</v>
      </c>
      <c r="AK2945" s="234"/>
      <c r="AL2945" s="8"/>
      <c r="AM2945" s="52" t="s">
        <v>84</v>
      </c>
      <c r="AO2945" s="150" t="s">
        <v>85</v>
      </c>
      <c r="AP2945" s="149"/>
      <c r="AQ2945" s="44"/>
      <c r="AR2945" s="44"/>
      <c r="AS2945" s="44"/>
      <c r="AT2945" s="44"/>
    </row>
    <row r="2946" spans="2:46" ht="18.649999999999999" customHeight="1" thickTop="1" thickBot="1">
      <c r="D2946" s="37">
        <v>0</v>
      </c>
      <c r="E2946" s="41">
        <v>0</v>
      </c>
      <c r="F2946" s="39">
        <v>1</v>
      </c>
      <c r="G2946" s="40">
        <v>0</v>
      </c>
      <c r="I2946" s="37">
        <v>0</v>
      </c>
      <c r="J2946" s="41">
        <f t="shared" ref="J2946" si="9642">IF(0=(1-$J$8*$K$8*$B2943^2),10^14,$B2943*$K$8/(1-$J$8*$K$8*$B2943^2))</f>
        <v>-0.12900792385759585</v>
      </c>
      <c r="K2946" s="39">
        <v>1</v>
      </c>
      <c r="L2946" s="40">
        <v>0</v>
      </c>
      <c r="N2946" s="37">
        <f t="shared" ref="N2946" si="9643">D2946*I2943+F2946*I2946-E2946*J2943-G2946*J2946</f>
        <v>0</v>
      </c>
      <c r="O2946" s="41">
        <f t="shared" ref="O2946" si="9644">(D2946*J2943+E2946*I2943+F2946*J2946+G2946*I2946)</f>
        <v>-0.12900792385759585</v>
      </c>
      <c r="P2946" s="39">
        <f t="shared" ref="P2946" si="9645">D2946*K2943+F2946*K2946-E2946*L2943-G2946*L2946</f>
        <v>1</v>
      </c>
      <c r="Q2946" s="40">
        <f t="shared" ref="Q2946" si="9646">(D2946*L2943+E2946*K2943+F2946*L2946+G2946*K2946)</f>
        <v>0</v>
      </c>
      <c r="S2946" s="37">
        <v>0</v>
      </c>
      <c r="T2946" s="41">
        <v>0</v>
      </c>
      <c r="U2946" s="39">
        <v>1</v>
      </c>
      <c r="V2946" s="40">
        <v>0</v>
      </c>
      <c r="X2946" s="37">
        <f t="shared" ref="X2946" si="9647">N2946*S2943+P2946*S2946-O2946*T2943-Q2946*T2946</f>
        <v>0</v>
      </c>
      <c r="Y2946" s="41">
        <f t="shared" ref="Y2946" si="9648">(N2946*T2943+O2946*S2943+P2946*T2946+Q2946*S2946)</f>
        <v>-0.12900792385759585</v>
      </c>
      <c r="Z2946" s="39">
        <f t="shared" ref="Z2946" si="9649">N2946*U2943+P2946*U2946-O2946*V2943-Q2946*V2946</f>
        <v>0.98082071984246288</v>
      </c>
      <c r="AA2946" s="40">
        <f t="shared" ref="AA2946" si="9650">(N2946*V2943+O2946*U2943+P2946*V2946+Q2946*U2946)</f>
        <v>0</v>
      </c>
      <c r="AB2946" s="8"/>
      <c r="AC2946" s="37">
        <v>0</v>
      </c>
      <c r="AD2946" s="40">
        <f>-1/($AD$8*$B2943)</f>
        <v>-9.5956057007126325E-2</v>
      </c>
      <c r="AE2946" s="39">
        <v>1</v>
      </c>
      <c r="AF2946" s="40">
        <v>0</v>
      </c>
      <c r="AH2946" s="37">
        <f>X2946*AC2943+Z2946*AC2946-Y2946*AD2943-AA2946*AD2946</f>
        <v>0</v>
      </c>
      <c r="AI2946" s="41">
        <f>(X2946*AD2943+Y2946*AC2943+Z2946*AD2946+AA2946*AC2946)</f>
        <v>-0.22312361276456988</v>
      </c>
      <c r="AJ2946" s="39">
        <f>X2946*AE2943+Z2946*AE2946-Y2946*AF2943-AA2946*AF2946</f>
        <v>0.98082071984246288</v>
      </c>
      <c r="AK2946" s="40">
        <f>(X2946*AF2943+Y2946*AE2943+Z2946*AF2946+AA2946*AE2946)</f>
        <v>0</v>
      </c>
      <c r="AL2946" s="8"/>
      <c r="AM2946" s="54">
        <f t="shared" ref="AM2946" si="9651">(180/PI())*ATAN(-1*(($AH2934*AI2943+AK2943+$AH$8*AI2946+AK2946)/($AH$8*AH2943+AJ2943+$AH$8*AH2946+AJ2946)))</f>
        <v>12.892327921102707</v>
      </c>
      <c r="AO2946" s="151">
        <f t="shared" ref="AO2946" si="9652">20*LOG(((($AH$8*AH2943+AJ2943-$AH$8*AH2946-AJ2946)^2+($AH$8*AI2943+AK2943-$AH$8*AI2946-AK2946)^2)/(($AH$8*AH2943+AJ2943+$AH$8*AH2946+AJ2946)^2+($AH$8*AI2943+AK2943+$AH$8*AI2946+AK2946)^2))^0.5)</f>
        <v>-44.419742792722104</v>
      </c>
      <c r="AP2946" s="149"/>
      <c r="AQ2946" s="44"/>
      <c r="AR2946" s="44"/>
      <c r="AS2946" s="44"/>
      <c r="AT2946" s="44"/>
    </row>
    <row r="2947" spans="2:46" ht="18.649999999999999" customHeight="1">
      <c r="AO2947" s="48"/>
    </row>
    <row r="2948" spans="2:46" ht="18.649999999999999" customHeight="1" thickBot="1">
      <c r="E2948" s="29" t="s">
        <v>9</v>
      </c>
      <c r="J2948" s="29" t="s">
        <v>10</v>
      </c>
      <c r="O2948" s="29" t="s">
        <v>11</v>
      </c>
      <c r="T2948" s="29" t="s">
        <v>12</v>
      </c>
      <c r="Y2948" s="29" t="s">
        <v>13</v>
      </c>
      <c r="AD2948" s="29" t="s">
        <v>12</v>
      </c>
      <c r="AI2948" s="29" t="s">
        <v>81</v>
      </c>
    </row>
    <row r="2949" spans="2:46" ht="18.649999999999999" customHeight="1" thickBot="1">
      <c r="B2949" s="28"/>
      <c r="D2949" s="227" t="s">
        <v>70</v>
      </c>
      <c r="E2949" s="228"/>
      <c r="F2949" s="229" t="s">
        <v>71</v>
      </c>
      <c r="G2949" s="230"/>
      <c r="H2949" s="203"/>
      <c r="I2949" s="231" t="s">
        <v>15</v>
      </c>
      <c r="J2949" s="232"/>
      <c r="K2949" s="233" t="s">
        <v>16</v>
      </c>
      <c r="L2949" s="234"/>
      <c r="M2949" s="30"/>
      <c r="N2949" s="231" t="s">
        <v>72</v>
      </c>
      <c r="O2949" s="232"/>
      <c r="P2949" s="233" t="s">
        <v>73</v>
      </c>
      <c r="Q2949" s="234"/>
      <c r="R2949" s="30"/>
      <c r="S2949" s="227" t="s">
        <v>74</v>
      </c>
      <c r="T2949" s="228"/>
      <c r="U2949" s="229" t="s">
        <v>75</v>
      </c>
      <c r="V2949" s="230"/>
      <c r="W2949" s="8"/>
      <c r="X2949" s="231" t="s">
        <v>76</v>
      </c>
      <c r="Y2949" s="232"/>
      <c r="Z2949" s="233" t="s">
        <v>77</v>
      </c>
      <c r="AA2949" s="234"/>
      <c r="AB2949" s="8"/>
      <c r="AC2949" s="231" t="s">
        <v>78</v>
      </c>
      <c r="AD2949" s="232"/>
      <c r="AE2949" s="233" t="s">
        <v>17</v>
      </c>
      <c r="AF2949" s="234"/>
      <c r="AG2949" s="8"/>
      <c r="AH2949" s="231" t="s">
        <v>79</v>
      </c>
      <c r="AI2949" s="232"/>
      <c r="AJ2949" s="233" t="s">
        <v>80</v>
      </c>
      <c r="AK2949" s="234"/>
      <c r="AL2949" s="8"/>
      <c r="AM2949" s="35" t="s">
        <v>82</v>
      </c>
      <c r="AO2949" s="147" t="s">
        <v>83</v>
      </c>
      <c r="AP2949" s="4"/>
      <c r="AQ2949" s="44"/>
      <c r="AR2949" s="44"/>
      <c r="AS2949" s="44"/>
      <c r="AT2949" s="44"/>
    </row>
    <row r="2950" spans="2:46" ht="18.649999999999999" customHeight="1" thickTop="1" thickBot="1">
      <c r="B2950" s="55">
        <v>8.4399999999999604</v>
      </c>
      <c r="D2950" s="37">
        <v>1</v>
      </c>
      <c r="E2950" s="38">
        <v>0</v>
      </c>
      <c r="F2950" s="39">
        <v>0</v>
      </c>
      <c r="G2950" s="40">
        <f t="shared" ref="G2950" si="9653">-1/($E$8*$B2950)</f>
        <v>-7.5732227488152004E-2</v>
      </c>
      <c r="I2950" s="37">
        <v>1</v>
      </c>
      <c r="J2950" s="41">
        <v>0</v>
      </c>
      <c r="K2950" s="39">
        <v>0</v>
      </c>
      <c r="L2950" s="40">
        <v>0</v>
      </c>
      <c r="N2950" s="37">
        <f t="shared" ref="N2950" si="9654">D2950*I2950+F2950*I2953-E2950*J2950-G2950*J2953</f>
        <v>0.99025323224848072</v>
      </c>
      <c r="O2950" s="41">
        <f t="shared" ref="O2950" si="9655">(D2950*J2950+E2950*I2950+F2950*J2953+G2950*I2953)</f>
        <v>0</v>
      </c>
      <c r="P2950" s="39">
        <f t="shared" ref="P2950" si="9656">D2950*K2950+F2950*K2953-E2950*L2950-G2950*L2953</f>
        <v>0</v>
      </c>
      <c r="Q2950" s="40">
        <f t="shared" ref="Q2950" si="9657">(D2950*L2950+E2950*K2950+F2950*L2953+G2950*K2953)</f>
        <v>-7.5732227488152004E-2</v>
      </c>
      <c r="S2950" s="37">
        <v>1</v>
      </c>
      <c r="T2950" s="38">
        <v>0</v>
      </c>
      <c r="U2950" s="39">
        <v>0</v>
      </c>
      <c r="V2950" s="40">
        <f t="shared" ref="V2950" si="9658">-1/($T$8*$B2950)</f>
        <v>-0.14831516587677793</v>
      </c>
      <c r="X2950" s="37">
        <f t="shared" ref="X2950" si="9659">N2950*S2950+P2950*S2953-O2950*T2950-Q2950*T2953</f>
        <v>0.99025323224848072</v>
      </c>
      <c r="Y2950" s="41">
        <f t="shared" ref="Y2950" si="9660">(N2950*T2950+O2950*S2950+P2950*T2953+Q2950*S2953)</f>
        <v>0</v>
      </c>
      <c r="Z2950" s="39">
        <f t="shared" ref="Z2950" si="9661">N2950*U2950+P2950*U2953-O2950*V2950-Q2950*V2953</f>
        <v>0</v>
      </c>
      <c r="AA2950" s="40">
        <f t="shared" ref="AA2950" si="9662">(N2950*V2950+O2950*U2950+P2950*V2953+Q2950*U2953)</f>
        <v>-0.22260179988910092</v>
      </c>
      <c r="AB2950" s="8"/>
      <c r="AC2950" s="37">
        <v>1</v>
      </c>
      <c r="AD2950" s="38">
        <v>0</v>
      </c>
      <c r="AE2950" s="39">
        <v>0</v>
      </c>
      <c r="AF2950" s="40">
        <v>0</v>
      </c>
      <c r="AH2950" s="37">
        <f>X2950*AC2950+Z2950*AC2953-Y2950*AD2950-AA2950*AD2953</f>
        <v>0.96894385734085042</v>
      </c>
      <c r="AI2950" s="41">
        <f>(X2950*AD2950+Y2950*AC2950+Z2950*AD2953+AA2950*AC2953)</f>
        <v>0</v>
      </c>
      <c r="AJ2950" s="39">
        <f>X2950*AE2950+Z2950*AE2953-Y2950*AF2950-AA2950*AF2953</f>
        <v>0</v>
      </c>
      <c r="AK2950" s="40">
        <f>(X2950*AF2950+Y2950*AE2950+Z2950*AF2953+AA2950*AE2953)</f>
        <v>-0.22260179988910092</v>
      </c>
      <c r="AL2950" s="8"/>
      <c r="AM2950" s="43">
        <f t="shared" ref="AM2950" si="9663">20*LOG((2*$AH$8)/(($AH$8*AH2950+AJ2950+$AH$8*AH2953+AJ2953)^2+($AH$8*AI2950+AK2950+$AH$8*AI2953+AK2953)^2)^0.5)</f>
        <v>-1.555084663740461E-4</v>
      </c>
      <c r="AO2950" s="148">
        <f t="shared" ref="AO2950" si="9664">((AH2950^2+AI2950^2)/(AH2953^2+AI2953^2))^0.5</f>
        <v>4.3528127093966082</v>
      </c>
      <c r="AP2950" s="4"/>
      <c r="AQ2950" s="44"/>
      <c r="AR2950" s="44"/>
      <c r="AS2950" s="44"/>
      <c r="AT2950" s="44"/>
    </row>
    <row r="2951" spans="2:46" ht="18.649999999999999" customHeight="1" thickBot="1">
      <c r="D2951" s="45"/>
      <c r="G2951" s="46"/>
      <c r="I2951" s="45"/>
      <c r="L2951" s="46"/>
      <c r="N2951" s="45"/>
      <c r="Q2951" s="46"/>
      <c r="S2951" s="45"/>
      <c r="V2951" s="46"/>
      <c r="X2951" s="45"/>
      <c r="AA2951" s="46"/>
      <c r="AC2951" s="45"/>
      <c r="AF2951" s="46"/>
      <c r="AH2951" s="45"/>
      <c r="AK2951" s="46"/>
      <c r="AO2951" s="149"/>
      <c r="AP2951" s="149"/>
      <c r="AQ2951" s="44"/>
      <c r="AR2951" s="44"/>
      <c r="AS2951" s="44"/>
      <c r="AT2951" s="44"/>
    </row>
    <row r="2952" spans="2:46" ht="18.649999999999999" customHeight="1" thickBot="1">
      <c r="D2952" s="227" t="s">
        <v>70</v>
      </c>
      <c r="E2952" s="228"/>
      <c r="F2952" s="229" t="s">
        <v>71</v>
      </c>
      <c r="G2952" s="230"/>
      <c r="H2952" s="203"/>
      <c r="I2952" s="231" t="s">
        <v>15</v>
      </c>
      <c r="J2952" s="232"/>
      <c r="K2952" s="233" t="s">
        <v>16</v>
      </c>
      <c r="L2952" s="234"/>
      <c r="M2952" s="30"/>
      <c r="N2952" s="231" t="s">
        <v>72</v>
      </c>
      <c r="O2952" s="232"/>
      <c r="P2952" s="233" t="s">
        <v>73</v>
      </c>
      <c r="Q2952" s="234"/>
      <c r="R2952" s="30"/>
      <c r="S2952" s="227" t="s">
        <v>74</v>
      </c>
      <c r="T2952" s="228"/>
      <c r="U2952" s="229" t="s">
        <v>75</v>
      </c>
      <c r="V2952" s="230"/>
      <c r="W2952" s="8"/>
      <c r="X2952" s="231" t="s">
        <v>76</v>
      </c>
      <c r="Y2952" s="232"/>
      <c r="Z2952" s="233" t="s">
        <v>77</v>
      </c>
      <c r="AA2952" s="234"/>
      <c r="AB2952" s="8"/>
      <c r="AC2952" s="231" t="s">
        <v>78</v>
      </c>
      <c r="AD2952" s="232"/>
      <c r="AE2952" s="233" t="s">
        <v>17</v>
      </c>
      <c r="AF2952" s="234"/>
      <c r="AG2952" s="8"/>
      <c r="AH2952" s="231" t="s">
        <v>79</v>
      </c>
      <c r="AI2952" s="232"/>
      <c r="AJ2952" s="233" t="s">
        <v>80</v>
      </c>
      <c r="AK2952" s="234"/>
      <c r="AL2952" s="8"/>
      <c r="AM2952" s="52" t="s">
        <v>84</v>
      </c>
      <c r="AO2952" s="150" t="s">
        <v>85</v>
      </c>
      <c r="AP2952" s="149"/>
      <c r="AQ2952" s="44"/>
      <c r="AR2952" s="44"/>
      <c r="AS2952" s="44"/>
      <c r="AT2952" s="44"/>
    </row>
    <row r="2953" spans="2:46" ht="18.649999999999999" customHeight="1" thickTop="1" thickBot="1">
      <c r="D2953" s="37">
        <v>0</v>
      </c>
      <c r="E2953" s="41">
        <v>0</v>
      </c>
      <c r="F2953" s="39">
        <v>1</v>
      </c>
      <c r="G2953" s="40">
        <v>0</v>
      </c>
      <c r="I2953" s="37">
        <v>0</v>
      </c>
      <c r="J2953" s="41">
        <f t="shared" ref="J2953" si="9665">IF(0=(1-$J$8*$K$8*$B2950^2),10^14,$B2950*$K$8/(1-$J$8*$K$8*$B2950^2))</f>
        <v>-0.12870039710695338</v>
      </c>
      <c r="K2953" s="39">
        <v>1</v>
      </c>
      <c r="L2953" s="40">
        <v>0</v>
      </c>
      <c r="N2953" s="37">
        <f t="shared" ref="N2953" si="9666">D2953*I2950+F2953*I2953-E2953*J2950-G2953*J2953</f>
        <v>0</v>
      </c>
      <c r="O2953" s="41">
        <f t="shared" ref="O2953" si="9667">(D2953*J2950+E2953*I2950+F2953*J2953+G2953*I2953)</f>
        <v>-0.12870039710695338</v>
      </c>
      <c r="P2953" s="39">
        <f t="shared" ref="P2953" si="9668">D2953*K2950+F2953*K2953-E2953*L2950-G2953*L2953</f>
        <v>1</v>
      </c>
      <c r="Q2953" s="40">
        <f t="shared" ref="Q2953" si="9669">(D2953*L2950+E2953*K2950+F2953*L2953+G2953*K2953)</f>
        <v>0</v>
      </c>
      <c r="S2953" s="37">
        <v>0</v>
      </c>
      <c r="T2953" s="41">
        <v>0</v>
      </c>
      <c r="U2953" s="39">
        <v>1</v>
      </c>
      <c r="V2953" s="40">
        <v>0</v>
      </c>
      <c r="X2953" s="37">
        <f t="shared" ref="X2953" si="9670">N2953*S2950+P2953*S2953-O2953*T2950-Q2953*T2953</f>
        <v>0</v>
      </c>
      <c r="Y2953" s="41">
        <f t="shared" ref="Y2953" si="9671">(N2953*T2950+O2953*S2950+P2953*T2953+Q2953*S2953)</f>
        <v>-0.12870039710695338</v>
      </c>
      <c r="Z2953" s="39">
        <f t="shared" ref="Z2953" si="9672">N2953*U2950+P2953*U2953-O2953*V2950-Q2953*V2953</f>
        <v>0.98091177925467499</v>
      </c>
      <c r="AA2953" s="40">
        <f t="shared" ref="AA2953" si="9673">(N2953*V2950+O2953*U2950+P2953*V2953+Q2953*U2953)</f>
        <v>0</v>
      </c>
      <c r="AB2953" s="8"/>
      <c r="AC2953" s="37">
        <v>0</v>
      </c>
      <c r="AD2953" s="40">
        <f>-1/($AD$8*$B2950)</f>
        <v>-9.5728672985782429E-2</v>
      </c>
      <c r="AE2953" s="39">
        <v>1</v>
      </c>
      <c r="AF2953" s="40">
        <v>0</v>
      </c>
      <c r="AH2953" s="37">
        <f>X2953*AC2950+Z2953*AC2953-Y2953*AD2950-AA2953*AD2953</f>
        <v>0</v>
      </c>
      <c r="AI2953" s="41">
        <f>(X2953*AD2950+Y2953*AC2950+Z2953*AD2953+AA2953*AC2953)</f>
        <v>-0.22260178005112619</v>
      </c>
      <c r="AJ2953" s="39">
        <f>X2953*AE2950+Z2953*AE2953-Y2953*AF2950-AA2953*AF2953</f>
        <v>0.98091177925467499</v>
      </c>
      <c r="AK2953" s="40">
        <f>(X2953*AF2950+Y2953*AE2950+Z2953*AF2953+AA2953*AE2953)</f>
        <v>0</v>
      </c>
      <c r="AL2953" s="8"/>
      <c r="AM2953" s="54">
        <f t="shared" ref="AM2953" si="9674">(180/PI())*ATAN(-1*(($AH2941*AI2950+AK2950+$AH$8*AI2953+AK2953)/($AH$8*AH2950+AJ2950+$AH$8*AH2953+AJ2953)))</f>
        <v>12.861660529908766</v>
      </c>
      <c r="AO2953" s="151">
        <f t="shared" ref="AO2953" si="9675">20*LOG(((($AH$8*AH2950+AJ2950-$AH$8*AH2953-AJ2953)^2+($AH$8*AI2950+AK2950-$AH$8*AI2953-AK2953)^2)/(($AH$8*AH2950+AJ2950+$AH$8*AH2953+AJ2953)^2+($AH$8*AI2950+AK2950+$AH$8*AI2953+AK2953)^2))^0.5)</f>
        <v>-44.460380483294486</v>
      </c>
      <c r="AP2953" s="149"/>
      <c r="AQ2953" s="44"/>
      <c r="AR2953" s="44"/>
      <c r="AS2953" s="44"/>
      <c r="AT2953" s="44"/>
    </row>
    <row r="2954" spans="2:46" ht="18.649999999999999" customHeight="1">
      <c r="AO2954" s="48"/>
    </row>
    <row r="2955" spans="2:46" ht="18.649999999999999" customHeight="1" thickBot="1">
      <c r="E2955" s="29" t="s">
        <v>9</v>
      </c>
      <c r="J2955" s="29" t="s">
        <v>10</v>
      </c>
      <c r="O2955" s="29" t="s">
        <v>11</v>
      </c>
      <c r="T2955" s="29" t="s">
        <v>12</v>
      </c>
      <c r="Y2955" s="29" t="s">
        <v>13</v>
      </c>
      <c r="AD2955" s="29" t="s">
        <v>12</v>
      </c>
      <c r="AI2955" s="29" t="s">
        <v>81</v>
      </c>
    </row>
    <row r="2956" spans="2:46" ht="18.649999999999999" customHeight="1" thickBot="1">
      <c r="B2956" s="28"/>
      <c r="D2956" s="227" t="s">
        <v>70</v>
      </c>
      <c r="E2956" s="228"/>
      <c r="F2956" s="229" t="s">
        <v>71</v>
      </c>
      <c r="G2956" s="230"/>
      <c r="H2956" s="203"/>
      <c r="I2956" s="231" t="s">
        <v>15</v>
      </c>
      <c r="J2956" s="232"/>
      <c r="K2956" s="233" t="s">
        <v>16</v>
      </c>
      <c r="L2956" s="234"/>
      <c r="M2956" s="30"/>
      <c r="N2956" s="231" t="s">
        <v>72</v>
      </c>
      <c r="O2956" s="232"/>
      <c r="P2956" s="233" t="s">
        <v>73</v>
      </c>
      <c r="Q2956" s="234"/>
      <c r="R2956" s="30"/>
      <c r="S2956" s="227" t="s">
        <v>74</v>
      </c>
      <c r="T2956" s="228"/>
      <c r="U2956" s="229" t="s">
        <v>75</v>
      </c>
      <c r="V2956" s="230"/>
      <c r="W2956" s="8"/>
      <c r="X2956" s="231" t="s">
        <v>76</v>
      </c>
      <c r="Y2956" s="232"/>
      <c r="Z2956" s="233" t="s">
        <v>77</v>
      </c>
      <c r="AA2956" s="234"/>
      <c r="AB2956" s="8"/>
      <c r="AC2956" s="231" t="s">
        <v>78</v>
      </c>
      <c r="AD2956" s="232"/>
      <c r="AE2956" s="233" t="s">
        <v>17</v>
      </c>
      <c r="AF2956" s="234"/>
      <c r="AG2956" s="8"/>
      <c r="AH2956" s="231" t="s">
        <v>79</v>
      </c>
      <c r="AI2956" s="232"/>
      <c r="AJ2956" s="233" t="s">
        <v>80</v>
      </c>
      <c r="AK2956" s="234"/>
      <c r="AL2956" s="8"/>
      <c r="AM2956" s="35" t="s">
        <v>82</v>
      </c>
      <c r="AO2956" s="147" t="s">
        <v>83</v>
      </c>
      <c r="AP2956" s="4"/>
      <c r="AQ2956" s="44"/>
      <c r="AR2956" s="44"/>
      <c r="AS2956" s="44"/>
      <c r="AT2956" s="44"/>
    </row>
    <row r="2957" spans="2:46" ht="18.649999999999999" customHeight="1" thickTop="1" thickBot="1">
      <c r="B2957" s="55">
        <v>8.45999999999996</v>
      </c>
      <c r="D2957" s="37">
        <v>1</v>
      </c>
      <c r="E2957" s="38">
        <v>0</v>
      </c>
      <c r="F2957" s="39">
        <v>0</v>
      </c>
      <c r="G2957" s="40">
        <f t="shared" ref="G2957" si="9676">-1/($E$8*$B2957)</f>
        <v>-7.5553191489362057E-2</v>
      </c>
      <c r="I2957" s="37">
        <v>1</v>
      </c>
      <c r="J2957" s="41">
        <v>0</v>
      </c>
      <c r="K2957" s="39">
        <v>0</v>
      </c>
      <c r="L2957" s="40">
        <v>0</v>
      </c>
      <c r="N2957" s="37">
        <f t="shared" ref="N2957" si="9677">D2957*I2957+F2957*I2960-E2957*J2957-G2957*J2960</f>
        <v>0.99029939804768352</v>
      </c>
      <c r="O2957" s="41">
        <f t="shared" ref="O2957" si="9678">(D2957*J2957+E2957*I2957+F2957*J2960+G2957*I2960)</f>
        <v>0</v>
      </c>
      <c r="P2957" s="39">
        <f t="shared" ref="P2957" si="9679">D2957*K2957+F2957*K2960-E2957*L2957-G2957*L2960</f>
        <v>0</v>
      </c>
      <c r="Q2957" s="40">
        <f t="shared" ref="Q2957" si="9680">(D2957*L2957+E2957*K2957+F2957*L2960+G2957*K2960)</f>
        <v>-7.5553191489362057E-2</v>
      </c>
      <c r="S2957" s="37">
        <v>1</v>
      </c>
      <c r="T2957" s="38">
        <v>0</v>
      </c>
      <c r="U2957" s="39">
        <v>0</v>
      </c>
      <c r="V2957" s="40">
        <f t="shared" ref="V2957" si="9681">-1/($T$8*$B2957)</f>
        <v>-0.14796453900709289</v>
      </c>
      <c r="X2957" s="37">
        <f t="shared" ref="X2957" si="9682">N2957*S2957+P2957*S2960-O2957*T2957-Q2957*T2960</f>
        <v>0.99029939804768352</v>
      </c>
      <c r="Y2957" s="41">
        <f t="shared" ref="Y2957" si="9683">(N2957*T2957+O2957*S2957+P2957*T2960+Q2957*S2960)</f>
        <v>0</v>
      </c>
      <c r="Z2957" s="39">
        <f t="shared" ref="Z2957" si="9684">N2957*U2957+P2957*U2960-O2957*V2957-Q2957*V2960</f>
        <v>0</v>
      </c>
      <c r="AA2957" s="40">
        <f t="shared" ref="AA2957" si="9685">(N2957*V2957+O2957*U2957+P2957*V2960+Q2957*U2960)</f>
        <v>-0.22208238540048914</v>
      </c>
      <c r="AB2957" s="8"/>
      <c r="AC2957" s="37">
        <v>1</v>
      </c>
      <c r="AD2957" s="38">
        <v>0</v>
      </c>
      <c r="AE2957" s="39">
        <v>0</v>
      </c>
      <c r="AF2957" s="40">
        <v>0</v>
      </c>
      <c r="AH2957" s="37">
        <f>X2957*AC2957+Z2957*AC2960-Y2957*AD2957-AA2957*AD2960</f>
        <v>0.96909000522447708</v>
      </c>
      <c r="AI2957" s="41">
        <f>(X2957*AD2957+Y2957*AC2957+Z2957*AD2960+AA2957*AC2960)</f>
        <v>0</v>
      </c>
      <c r="AJ2957" s="39">
        <f>X2957*AE2957+Z2957*AE2960-Y2957*AF2957-AA2957*AF2960</f>
        <v>0</v>
      </c>
      <c r="AK2957" s="40">
        <f>(X2957*AF2957+Y2957*AE2957+Z2957*AF2960+AA2957*AE2960)</f>
        <v>-0.22208238540048914</v>
      </c>
      <c r="AL2957" s="8"/>
      <c r="AM2957" s="43">
        <f t="shared" ref="AM2957" si="9686">20*LOG((2*$AH$8)/(($AH$8*AH2957+AJ2957+$AH$8*AH2960+AJ2960)^2+($AH$8*AI2957+AK2957+$AH$8*AI2960+AK2960)^2)^0.5)</f>
        <v>-1.5406342109971507E-4</v>
      </c>
      <c r="AO2957" s="148">
        <f t="shared" ref="AO2957" si="9687">((AH2957^2+AI2957^2)/(AH2960^2+AI2960^2))^0.5</f>
        <v>4.3636513063797757</v>
      </c>
      <c r="AP2957" s="4"/>
      <c r="AQ2957" s="44"/>
      <c r="AR2957" s="44"/>
      <c r="AS2957" s="44"/>
      <c r="AT2957" s="44"/>
    </row>
    <row r="2958" spans="2:46" ht="18.649999999999999" customHeight="1" thickBot="1">
      <c r="D2958" s="45"/>
      <c r="G2958" s="46"/>
      <c r="I2958" s="45"/>
      <c r="L2958" s="46"/>
      <c r="N2958" s="45"/>
      <c r="Q2958" s="46"/>
      <c r="S2958" s="45"/>
      <c r="V2958" s="46"/>
      <c r="X2958" s="45"/>
      <c r="AA2958" s="46"/>
      <c r="AC2958" s="45"/>
      <c r="AF2958" s="46"/>
      <c r="AH2958" s="45"/>
      <c r="AK2958" s="46"/>
      <c r="AO2958" s="149"/>
      <c r="AP2958" s="149"/>
      <c r="AQ2958" s="44"/>
      <c r="AR2958" s="44"/>
      <c r="AS2958" s="44"/>
      <c r="AT2958" s="44"/>
    </row>
    <row r="2959" spans="2:46" ht="18.649999999999999" customHeight="1" thickBot="1">
      <c r="D2959" s="227" t="s">
        <v>70</v>
      </c>
      <c r="E2959" s="228"/>
      <c r="F2959" s="229" t="s">
        <v>71</v>
      </c>
      <c r="G2959" s="230"/>
      <c r="H2959" s="203"/>
      <c r="I2959" s="231" t="s">
        <v>15</v>
      </c>
      <c r="J2959" s="232"/>
      <c r="K2959" s="233" t="s">
        <v>16</v>
      </c>
      <c r="L2959" s="234"/>
      <c r="M2959" s="30"/>
      <c r="N2959" s="231" t="s">
        <v>72</v>
      </c>
      <c r="O2959" s="232"/>
      <c r="P2959" s="233" t="s">
        <v>73</v>
      </c>
      <c r="Q2959" s="234"/>
      <c r="R2959" s="30"/>
      <c r="S2959" s="227" t="s">
        <v>74</v>
      </c>
      <c r="T2959" s="228"/>
      <c r="U2959" s="229" t="s">
        <v>75</v>
      </c>
      <c r="V2959" s="230"/>
      <c r="W2959" s="8"/>
      <c r="X2959" s="231" t="s">
        <v>76</v>
      </c>
      <c r="Y2959" s="232"/>
      <c r="Z2959" s="233" t="s">
        <v>77</v>
      </c>
      <c r="AA2959" s="234"/>
      <c r="AB2959" s="8"/>
      <c r="AC2959" s="231" t="s">
        <v>78</v>
      </c>
      <c r="AD2959" s="232"/>
      <c r="AE2959" s="233" t="s">
        <v>17</v>
      </c>
      <c r="AF2959" s="234"/>
      <c r="AG2959" s="8"/>
      <c r="AH2959" s="231" t="s">
        <v>79</v>
      </c>
      <c r="AI2959" s="232"/>
      <c r="AJ2959" s="233" t="s">
        <v>80</v>
      </c>
      <c r="AK2959" s="234"/>
      <c r="AL2959" s="8"/>
      <c r="AM2959" s="52" t="s">
        <v>84</v>
      </c>
      <c r="AO2959" s="150" t="s">
        <v>85</v>
      </c>
      <c r="AP2959" s="149"/>
      <c r="AQ2959" s="44"/>
      <c r="AR2959" s="44"/>
      <c r="AS2959" s="44"/>
      <c r="AT2959" s="44"/>
    </row>
    <row r="2960" spans="2:46" ht="18.649999999999999" customHeight="1" thickTop="1" thickBot="1">
      <c r="D2960" s="37">
        <v>0</v>
      </c>
      <c r="E2960" s="41">
        <v>0</v>
      </c>
      <c r="F2960" s="39">
        <v>1</v>
      </c>
      <c r="G2960" s="40">
        <v>0</v>
      </c>
      <c r="I2960" s="37">
        <v>0</v>
      </c>
      <c r="J2960" s="41">
        <f t="shared" ref="J2960" si="9688">IF(0=(1-$J$8*$K$8*$B2957^2),10^14,$B2957*$K$8/(1-$J$8*$K$8*$B2957^2))</f>
        <v>-0.12839433730185112</v>
      </c>
      <c r="K2960" s="39">
        <v>1</v>
      </c>
      <c r="L2960" s="40">
        <v>0</v>
      </c>
      <c r="N2960" s="37">
        <f t="shared" ref="N2960" si="9689">D2960*I2957+F2960*I2960-E2960*J2957-G2960*J2960</f>
        <v>0</v>
      </c>
      <c r="O2960" s="41">
        <f t="shared" ref="O2960" si="9690">(D2960*J2957+E2960*I2957+F2960*J2960+G2960*I2960)</f>
        <v>-0.12839433730185112</v>
      </c>
      <c r="P2960" s="39">
        <f t="shared" ref="P2960" si="9691">D2960*K2957+F2960*K2960-E2960*L2957-G2960*L2960</f>
        <v>1</v>
      </c>
      <c r="Q2960" s="40">
        <f t="shared" ref="Q2960" si="9692">(D2960*L2957+E2960*K2957+F2960*L2960+G2960*K2960)</f>
        <v>0</v>
      </c>
      <c r="S2960" s="37">
        <v>0</v>
      </c>
      <c r="T2960" s="41">
        <v>0</v>
      </c>
      <c r="U2960" s="39">
        <v>1</v>
      </c>
      <c r="V2960" s="40">
        <v>0</v>
      </c>
      <c r="X2960" s="37">
        <f t="shared" ref="X2960" si="9693">N2960*S2957+P2960*S2960-O2960*T2957-Q2960*T2960</f>
        <v>0</v>
      </c>
      <c r="Y2960" s="41">
        <f t="shared" ref="Y2960" si="9694">(N2960*T2957+O2960*S2957+P2960*T2960+Q2960*S2960)</f>
        <v>-0.12839433730185112</v>
      </c>
      <c r="Z2960" s="39">
        <f t="shared" ref="Z2960" si="9695">N2960*U2957+P2960*U2960-O2960*V2957-Q2960*V2960</f>
        <v>0.98100219107001041</v>
      </c>
      <c r="AA2960" s="40">
        <f t="shared" ref="AA2960" si="9696">(N2960*V2957+O2960*U2957+P2960*V2960+Q2960*U2960)</f>
        <v>0</v>
      </c>
      <c r="AB2960" s="8"/>
      <c r="AC2960" s="37">
        <v>0</v>
      </c>
      <c r="AD2960" s="40">
        <f>-1/($AD$8*$B2957)</f>
        <v>-9.5502364066194292E-2</v>
      </c>
      <c r="AE2960" s="39">
        <v>1</v>
      </c>
      <c r="AF2960" s="40">
        <v>0</v>
      </c>
      <c r="AH2960" s="37">
        <f>X2960*AC2957+Z2960*AC2960-Y2960*AD2957-AA2960*AD2960</f>
        <v>0</v>
      </c>
      <c r="AI2960" s="41">
        <f>(X2960*AD2957+Y2960*AC2957+Z2960*AD2960+AA2960*AC2960)</f>
        <v>-0.22208236570315354</v>
      </c>
      <c r="AJ2960" s="39">
        <f>X2960*AE2957+Z2960*AE2960-Y2960*AF2957-AA2960*AF2960</f>
        <v>0.98100219107001041</v>
      </c>
      <c r="AK2960" s="40">
        <f>(X2960*AF2957+Y2960*AE2957+Z2960*AF2960+AA2960*AE2960)</f>
        <v>0</v>
      </c>
      <c r="AL2960" s="8"/>
      <c r="AM2960" s="54">
        <f t="shared" ref="AM2960" si="9697">(180/PI())*ATAN(-1*(($AH2948*AI2957+AK2957+$AH$8*AI2960+AK2960)/($AH$8*AH2957+AJ2957+$AH$8*AH2960+AJ2960)))</f>
        <v>12.831138958682818</v>
      </c>
      <c r="AO2960" s="151">
        <f t="shared" ref="AO2960" si="9698">20*LOG(((($AH$8*AH2957+AJ2957-$AH$8*AH2960-AJ2960)^2+($AH$8*AI2957+AK2957-$AH$8*AI2960-AK2960)^2)/(($AH$8*AH2957+AJ2957+$AH$8*AH2960+AJ2960)^2+($AH$8*AI2957+AK2957+$AH$8*AI2960+AK2960)^2))^0.5)</f>
        <v>-44.500924769617065</v>
      </c>
      <c r="AP2960" s="149"/>
      <c r="AQ2960" s="44"/>
      <c r="AR2960" s="44"/>
      <c r="AS2960" s="44"/>
      <c r="AT2960" s="44"/>
    </row>
    <row r="2961" spans="2:46" ht="18.649999999999999" customHeight="1">
      <c r="AO2961" s="48"/>
    </row>
    <row r="2962" spans="2:46" ht="18.649999999999999" customHeight="1" thickBot="1">
      <c r="E2962" s="29" t="s">
        <v>9</v>
      </c>
      <c r="J2962" s="29" t="s">
        <v>10</v>
      </c>
      <c r="O2962" s="29" t="s">
        <v>11</v>
      </c>
      <c r="T2962" s="29" t="s">
        <v>12</v>
      </c>
      <c r="Y2962" s="29" t="s">
        <v>13</v>
      </c>
      <c r="AD2962" s="29" t="s">
        <v>12</v>
      </c>
      <c r="AI2962" s="29" t="s">
        <v>81</v>
      </c>
    </row>
    <row r="2963" spans="2:46" ht="18.649999999999999" customHeight="1" thickBot="1">
      <c r="B2963" s="28"/>
      <c r="D2963" s="227" t="s">
        <v>70</v>
      </c>
      <c r="E2963" s="228"/>
      <c r="F2963" s="229" t="s">
        <v>71</v>
      </c>
      <c r="G2963" s="230"/>
      <c r="H2963" s="203"/>
      <c r="I2963" s="231" t="s">
        <v>15</v>
      </c>
      <c r="J2963" s="232"/>
      <c r="K2963" s="233" t="s">
        <v>16</v>
      </c>
      <c r="L2963" s="234"/>
      <c r="M2963" s="30"/>
      <c r="N2963" s="231" t="s">
        <v>72</v>
      </c>
      <c r="O2963" s="232"/>
      <c r="P2963" s="233" t="s">
        <v>73</v>
      </c>
      <c r="Q2963" s="234"/>
      <c r="R2963" s="30"/>
      <c r="S2963" s="227" t="s">
        <v>74</v>
      </c>
      <c r="T2963" s="228"/>
      <c r="U2963" s="229" t="s">
        <v>75</v>
      </c>
      <c r="V2963" s="230"/>
      <c r="W2963" s="8"/>
      <c r="X2963" s="231" t="s">
        <v>76</v>
      </c>
      <c r="Y2963" s="232"/>
      <c r="Z2963" s="233" t="s">
        <v>77</v>
      </c>
      <c r="AA2963" s="234"/>
      <c r="AB2963" s="8"/>
      <c r="AC2963" s="231" t="s">
        <v>78</v>
      </c>
      <c r="AD2963" s="232"/>
      <c r="AE2963" s="233" t="s">
        <v>17</v>
      </c>
      <c r="AF2963" s="234"/>
      <c r="AG2963" s="8"/>
      <c r="AH2963" s="231" t="s">
        <v>79</v>
      </c>
      <c r="AI2963" s="232"/>
      <c r="AJ2963" s="233" t="s">
        <v>80</v>
      </c>
      <c r="AK2963" s="234"/>
      <c r="AL2963" s="8"/>
      <c r="AM2963" s="35" t="s">
        <v>82</v>
      </c>
      <c r="AO2963" s="147" t="s">
        <v>83</v>
      </c>
      <c r="AP2963" s="4"/>
      <c r="AQ2963" s="44"/>
      <c r="AR2963" s="44"/>
      <c r="AS2963" s="44"/>
      <c r="AT2963" s="44"/>
    </row>
    <row r="2964" spans="2:46" ht="18.649999999999999" customHeight="1" thickTop="1" thickBot="1">
      <c r="B2964" s="55">
        <v>8.4799999999999596</v>
      </c>
      <c r="D2964" s="37">
        <v>1</v>
      </c>
      <c r="E2964" s="38">
        <v>0</v>
      </c>
      <c r="F2964" s="39">
        <v>0</v>
      </c>
      <c r="G2964" s="40">
        <f t="shared" ref="G2964" si="9699">-1/($E$8*$B2964)</f>
        <v>-7.5375000000000358E-2</v>
      </c>
      <c r="I2964" s="37">
        <v>1</v>
      </c>
      <c r="J2964" s="41">
        <v>0</v>
      </c>
      <c r="K2964" s="39">
        <v>0</v>
      </c>
      <c r="L2964" s="40">
        <v>0</v>
      </c>
      <c r="N2964" s="37">
        <f t="shared" ref="N2964" si="9700">D2964*I2964+F2964*I2967-E2964*J2964-G2964*J2967</f>
        <v>0.99034523630420312</v>
      </c>
      <c r="O2964" s="41">
        <f t="shared" ref="O2964" si="9701">(D2964*J2964+E2964*I2964+F2964*J2967+G2964*I2967)</f>
        <v>0</v>
      </c>
      <c r="P2964" s="39">
        <f t="shared" ref="P2964" si="9702">D2964*K2964+F2964*K2967-E2964*L2964-G2964*L2967</f>
        <v>0</v>
      </c>
      <c r="Q2964" s="40">
        <f t="shared" ref="Q2964" si="9703">(D2964*L2964+E2964*K2964+F2964*L2967+G2964*K2967)</f>
        <v>-7.5375000000000358E-2</v>
      </c>
      <c r="S2964" s="37">
        <v>1</v>
      </c>
      <c r="T2964" s="38">
        <v>0</v>
      </c>
      <c r="U2964" s="39">
        <v>0</v>
      </c>
      <c r="V2964" s="40">
        <f t="shared" ref="V2964" si="9704">-1/($T$8*$B2964)</f>
        <v>-0.14761556603773654</v>
      </c>
      <c r="X2964" s="37">
        <f t="shared" ref="X2964" si="9705">N2964*S2964+P2964*S2967-O2964*T2964-Q2964*T2967</f>
        <v>0.99034523630420312</v>
      </c>
      <c r="Y2964" s="41">
        <f t="shared" ref="Y2964" si="9706">(N2964*T2964+O2964*S2964+P2964*T2967+Q2964*S2967)</f>
        <v>0</v>
      </c>
      <c r="Z2964" s="39">
        <f t="shared" ref="Z2964" si="9707">N2964*U2964+P2964*U2967-O2964*V2964-Q2964*V2967</f>
        <v>0</v>
      </c>
      <c r="AA2964" s="40">
        <f t="shared" ref="AA2964" si="9708">(N2964*V2964+O2964*U2964+P2964*V2967+Q2964*U2967)</f>
        <v>-0.22156537262982126</v>
      </c>
      <c r="AB2964" s="8"/>
      <c r="AC2964" s="37">
        <v>1</v>
      </c>
      <c r="AD2964" s="38">
        <v>0</v>
      </c>
      <c r="AE2964" s="39">
        <v>0</v>
      </c>
      <c r="AF2964" s="40">
        <v>0</v>
      </c>
      <c r="AH2964" s="37">
        <f>X2964*AC2964+Z2964*AC2967-Y2964*AD2964-AA2964*AD2967</f>
        <v>0.96923512512303978</v>
      </c>
      <c r="AI2964" s="41">
        <f>(X2964*AD2964+Y2964*AC2964+Z2964*AD2967+AA2964*AC2967)</f>
        <v>0</v>
      </c>
      <c r="AJ2964" s="39">
        <f>X2964*AE2964+Z2964*AE2967-Y2964*AF2964-AA2964*AF2967</f>
        <v>0</v>
      </c>
      <c r="AK2964" s="40">
        <f>(X2964*AF2964+Y2964*AE2964+Z2964*AF2967+AA2964*AE2967)</f>
        <v>-0.22156537262982126</v>
      </c>
      <c r="AL2964" s="8"/>
      <c r="AM2964" s="43">
        <f t="shared" ref="AM2964" si="9709">20*LOG((2*$AH$8)/(($AH$8*AH2964+AJ2964+$AH$8*AH2967+AJ2967)^2+($AH$8*AI2964+AK2964+$AH$8*AI2967+AK2967)^2)^0.5)</f>
        <v>-1.5263507195924605E-4</v>
      </c>
      <c r="AO2964" s="148">
        <f t="shared" ref="AO2964" si="9710">((AH2964^2+AI2964^2)/(AH2967^2+AI2967^2))^0.5</f>
        <v>4.3744886629858613</v>
      </c>
      <c r="AP2964" s="4"/>
      <c r="AQ2964" s="44"/>
      <c r="AR2964" s="44"/>
      <c r="AS2964" s="44"/>
      <c r="AT2964" s="44"/>
    </row>
    <row r="2965" spans="2:46" ht="18.649999999999999" customHeight="1" thickBot="1">
      <c r="D2965" s="45"/>
      <c r="G2965" s="46"/>
      <c r="I2965" s="45"/>
      <c r="L2965" s="46"/>
      <c r="N2965" s="45"/>
      <c r="Q2965" s="46"/>
      <c r="S2965" s="45"/>
      <c r="V2965" s="46"/>
      <c r="X2965" s="45"/>
      <c r="AA2965" s="46"/>
      <c r="AC2965" s="45"/>
      <c r="AF2965" s="46"/>
      <c r="AH2965" s="45"/>
      <c r="AK2965" s="46"/>
      <c r="AO2965" s="149"/>
      <c r="AP2965" s="149"/>
      <c r="AQ2965" s="44"/>
      <c r="AR2965" s="44"/>
      <c r="AS2965" s="44"/>
      <c r="AT2965" s="44"/>
    </row>
    <row r="2966" spans="2:46" ht="18.649999999999999" customHeight="1" thickBot="1">
      <c r="D2966" s="227" t="s">
        <v>70</v>
      </c>
      <c r="E2966" s="228"/>
      <c r="F2966" s="229" t="s">
        <v>71</v>
      </c>
      <c r="G2966" s="230"/>
      <c r="H2966" s="203"/>
      <c r="I2966" s="231" t="s">
        <v>15</v>
      </c>
      <c r="J2966" s="232"/>
      <c r="K2966" s="233" t="s">
        <v>16</v>
      </c>
      <c r="L2966" s="234"/>
      <c r="M2966" s="30"/>
      <c r="N2966" s="231" t="s">
        <v>72</v>
      </c>
      <c r="O2966" s="232"/>
      <c r="P2966" s="233" t="s">
        <v>73</v>
      </c>
      <c r="Q2966" s="234"/>
      <c r="R2966" s="30"/>
      <c r="S2966" s="227" t="s">
        <v>74</v>
      </c>
      <c r="T2966" s="228"/>
      <c r="U2966" s="229" t="s">
        <v>75</v>
      </c>
      <c r="V2966" s="230"/>
      <c r="W2966" s="8"/>
      <c r="X2966" s="231" t="s">
        <v>76</v>
      </c>
      <c r="Y2966" s="232"/>
      <c r="Z2966" s="233" t="s">
        <v>77</v>
      </c>
      <c r="AA2966" s="234"/>
      <c r="AB2966" s="8"/>
      <c r="AC2966" s="231" t="s">
        <v>78</v>
      </c>
      <c r="AD2966" s="232"/>
      <c r="AE2966" s="233" t="s">
        <v>17</v>
      </c>
      <c r="AF2966" s="234"/>
      <c r="AG2966" s="8"/>
      <c r="AH2966" s="231" t="s">
        <v>79</v>
      </c>
      <c r="AI2966" s="232"/>
      <c r="AJ2966" s="233" t="s">
        <v>80</v>
      </c>
      <c r="AK2966" s="234"/>
      <c r="AL2966" s="8"/>
      <c r="AM2966" s="52" t="s">
        <v>84</v>
      </c>
      <c r="AO2966" s="150" t="s">
        <v>85</v>
      </c>
      <c r="AP2966" s="149"/>
      <c r="AQ2966" s="44"/>
      <c r="AR2966" s="44"/>
      <c r="AS2966" s="44"/>
      <c r="AT2966" s="44"/>
    </row>
    <row r="2967" spans="2:46" ht="18.649999999999999" customHeight="1" thickTop="1" thickBot="1">
      <c r="D2967" s="37">
        <v>0</v>
      </c>
      <c r="E2967" s="41">
        <v>0</v>
      </c>
      <c r="F2967" s="39">
        <v>1</v>
      </c>
      <c r="G2967" s="40">
        <v>0</v>
      </c>
      <c r="I2967" s="37">
        <v>0</v>
      </c>
      <c r="J2967" s="41">
        <f t="shared" ref="J2967" si="9711">IF(0=(1-$J$8*$K$8*$B2964^2),10^14,$B2964*$K$8/(1-$J$8*$K$8*$B2964^2))</f>
        <v>-0.1280897339409196</v>
      </c>
      <c r="K2967" s="39">
        <v>1</v>
      </c>
      <c r="L2967" s="40">
        <v>0</v>
      </c>
      <c r="N2967" s="37">
        <f t="shared" ref="N2967" si="9712">D2967*I2964+F2967*I2967-E2967*J2964-G2967*J2967</f>
        <v>0</v>
      </c>
      <c r="O2967" s="41">
        <f t="shared" ref="O2967" si="9713">(D2967*J2964+E2967*I2964+F2967*J2967+G2967*I2967)</f>
        <v>-0.1280897339409196</v>
      </c>
      <c r="P2967" s="39">
        <f t="shared" ref="P2967" si="9714">D2967*K2964+F2967*K2967-E2967*L2964-G2967*L2967</f>
        <v>1</v>
      </c>
      <c r="Q2967" s="40">
        <f t="shared" ref="Q2967" si="9715">(D2967*L2964+E2967*K2964+F2967*L2967+G2967*K2967)</f>
        <v>0</v>
      </c>
      <c r="S2967" s="37">
        <v>0</v>
      </c>
      <c r="T2967" s="41">
        <v>0</v>
      </c>
      <c r="U2967" s="39">
        <v>1</v>
      </c>
      <c r="V2967" s="40">
        <v>0</v>
      </c>
      <c r="X2967" s="37">
        <f t="shared" ref="X2967" si="9716">N2967*S2964+P2967*S2967-O2967*T2964-Q2967*T2967</f>
        <v>0</v>
      </c>
      <c r="Y2967" s="41">
        <f t="shared" ref="Y2967" si="9717">(N2967*T2964+O2967*S2964+P2967*T2967+Q2967*S2967)</f>
        <v>-0.1280897339409196</v>
      </c>
      <c r="Z2967" s="39">
        <f t="shared" ref="Z2967" si="9718">N2967*U2964+P2967*U2967-O2967*V2964-Q2967*V2967</f>
        <v>0.98109196142068811</v>
      </c>
      <c r="AA2967" s="40">
        <f t="shared" ref="AA2967" si="9719">(N2967*V2964+O2967*U2964+P2967*V2967+Q2967*U2967)</f>
        <v>0</v>
      </c>
      <c r="AB2967" s="8"/>
      <c r="AC2967" s="37">
        <v>0</v>
      </c>
      <c r="AD2967" s="40">
        <f>-1/($AD$8*$B2964)</f>
        <v>-9.5277122641509879E-2</v>
      </c>
      <c r="AE2967" s="39">
        <v>1</v>
      </c>
      <c r="AF2967" s="40">
        <v>0</v>
      </c>
      <c r="AH2967" s="37">
        <f>X2967*AC2964+Z2967*AC2967-Y2967*AD2964-AA2967*AD2967</f>
        <v>0</v>
      </c>
      <c r="AI2967" s="41">
        <f>(X2967*AD2964+Y2967*AC2964+Z2967*AD2967+AA2967*AC2967)</f>
        <v>-0.22156535307179798</v>
      </c>
      <c r="AJ2967" s="39">
        <f>X2967*AE2964+Z2967*AE2967-Y2967*AF2964-AA2967*AF2967</f>
        <v>0.98109196142068811</v>
      </c>
      <c r="AK2967" s="40">
        <f>(X2967*AF2964+Y2967*AE2964+Z2967*AF2967+AA2967*AE2967)</f>
        <v>0</v>
      </c>
      <c r="AL2967" s="8"/>
      <c r="AM2967" s="54">
        <f t="shared" ref="AM2967" si="9720">(180/PI())*ATAN(-1*(($AH2955*AI2964+AK2964+$AH$8*AI2967+AK2967)/($AH$8*AH2964+AJ2964+$AH$8*AH2967+AJ2967)))</f>
        <v>12.800762168027108</v>
      </c>
      <c r="AO2967" s="151">
        <f t="shared" ref="AO2967" si="9721">20*LOG(((($AH$8*AH2964+AJ2964-$AH$8*AH2967-AJ2967)^2+($AH$8*AI2964+AK2964-$AH$8*AI2967-AK2967)^2)/(($AH$8*AH2964+AJ2964+$AH$8*AH2967+AJ2967)^2+($AH$8*AI2964+AK2964+$AH$8*AI2967+AK2967)^2))^0.5)</f>
        <v>-44.541376072603612</v>
      </c>
      <c r="AP2967" s="149"/>
      <c r="AQ2967" s="44"/>
      <c r="AR2967" s="44"/>
      <c r="AS2967" s="44"/>
      <c r="AT2967" s="44"/>
    </row>
    <row r="2968" spans="2:46" ht="18.649999999999999" customHeight="1">
      <c r="AO2968" s="48"/>
    </row>
    <row r="2969" spans="2:46" ht="18.649999999999999" customHeight="1" thickBot="1">
      <c r="E2969" s="29" t="s">
        <v>9</v>
      </c>
      <c r="J2969" s="29" t="s">
        <v>10</v>
      </c>
      <c r="O2969" s="29" t="s">
        <v>11</v>
      </c>
      <c r="T2969" s="29" t="s">
        <v>12</v>
      </c>
      <c r="Y2969" s="29" t="s">
        <v>13</v>
      </c>
      <c r="AD2969" s="29" t="s">
        <v>12</v>
      </c>
      <c r="AI2969" s="29" t="s">
        <v>81</v>
      </c>
    </row>
    <row r="2970" spans="2:46" ht="18.649999999999999" customHeight="1" thickBot="1">
      <c r="B2970" s="28"/>
      <c r="D2970" s="227" t="s">
        <v>70</v>
      </c>
      <c r="E2970" s="228"/>
      <c r="F2970" s="229" t="s">
        <v>71</v>
      </c>
      <c r="G2970" s="230"/>
      <c r="H2970" s="203"/>
      <c r="I2970" s="231" t="s">
        <v>15</v>
      </c>
      <c r="J2970" s="232"/>
      <c r="K2970" s="233" t="s">
        <v>16</v>
      </c>
      <c r="L2970" s="234"/>
      <c r="M2970" s="30"/>
      <c r="N2970" s="231" t="s">
        <v>72</v>
      </c>
      <c r="O2970" s="232"/>
      <c r="P2970" s="233" t="s">
        <v>73</v>
      </c>
      <c r="Q2970" s="234"/>
      <c r="R2970" s="30"/>
      <c r="S2970" s="227" t="s">
        <v>74</v>
      </c>
      <c r="T2970" s="228"/>
      <c r="U2970" s="229" t="s">
        <v>75</v>
      </c>
      <c r="V2970" s="230"/>
      <c r="W2970" s="8"/>
      <c r="X2970" s="231" t="s">
        <v>76</v>
      </c>
      <c r="Y2970" s="232"/>
      <c r="Z2970" s="233" t="s">
        <v>77</v>
      </c>
      <c r="AA2970" s="234"/>
      <c r="AB2970" s="8"/>
      <c r="AC2970" s="231" t="s">
        <v>78</v>
      </c>
      <c r="AD2970" s="232"/>
      <c r="AE2970" s="233" t="s">
        <v>17</v>
      </c>
      <c r="AF2970" s="234"/>
      <c r="AG2970" s="8"/>
      <c r="AH2970" s="231" t="s">
        <v>79</v>
      </c>
      <c r="AI2970" s="232"/>
      <c r="AJ2970" s="233" t="s">
        <v>80</v>
      </c>
      <c r="AK2970" s="234"/>
      <c r="AL2970" s="8"/>
      <c r="AM2970" s="35" t="s">
        <v>82</v>
      </c>
      <c r="AO2970" s="147" t="s">
        <v>83</v>
      </c>
      <c r="AP2970" s="4"/>
      <c r="AQ2970" s="44"/>
      <c r="AR2970" s="44"/>
      <c r="AS2970" s="44"/>
      <c r="AT2970" s="44"/>
    </row>
    <row r="2971" spans="2:46" ht="18.649999999999999" customHeight="1" thickTop="1" thickBot="1">
      <c r="B2971" s="55">
        <v>8.4999999999999591</v>
      </c>
      <c r="D2971" s="37">
        <v>1</v>
      </c>
      <c r="E2971" s="38">
        <v>0</v>
      </c>
      <c r="F2971" s="39">
        <v>0</v>
      </c>
      <c r="G2971" s="40">
        <f t="shared" ref="G2971" si="9722">-1/($E$8*$B2971)</f>
        <v>-7.5197647058823883E-2</v>
      </c>
      <c r="I2971" s="37">
        <v>1</v>
      </c>
      <c r="J2971" s="41">
        <v>0</v>
      </c>
      <c r="K2971" s="39">
        <v>0</v>
      </c>
      <c r="L2971" s="40">
        <v>0</v>
      </c>
      <c r="N2971" s="37">
        <f t="shared" ref="N2971" si="9723">D2971*I2971+F2971*I2974-E2971*J2971-G2971*J2974</f>
        <v>0.99039075011224342</v>
      </c>
      <c r="O2971" s="41">
        <f t="shared" ref="O2971" si="9724">(D2971*J2971+E2971*I2971+F2971*J2974+G2971*I2974)</f>
        <v>0</v>
      </c>
      <c r="P2971" s="39">
        <f t="shared" ref="P2971" si="9725">D2971*K2971+F2971*K2974-E2971*L2971-G2971*L2974</f>
        <v>0</v>
      </c>
      <c r="Q2971" s="40">
        <f t="shared" ref="Q2971" si="9726">(D2971*L2971+E2971*K2971+F2971*L2974+G2971*K2974)</f>
        <v>-7.5197647058823883E-2</v>
      </c>
      <c r="S2971" s="37">
        <v>1</v>
      </c>
      <c r="T2971" s="38">
        <v>0</v>
      </c>
      <c r="U2971" s="39">
        <v>0</v>
      </c>
      <c r="V2971" s="40">
        <f t="shared" ref="V2971" si="9727">-1/($T$8*$B2971)</f>
        <v>-0.14726823529411834</v>
      </c>
      <c r="X2971" s="37">
        <f t="shared" ref="X2971" si="9728">N2971*S2971+P2971*S2974-O2971*T2971-Q2971*T2974</f>
        <v>0.99039075011224342</v>
      </c>
      <c r="Y2971" s="41">
        <f t="shared" ref="Y2971" si="9729">(N2971*T2971+O2971*S2971+P2971*T2974+Q2971*S2974)</f>
        <v>0</v>
      </c>
      <c r="Z2971" s="39">
        <f t="shared" ref="Z2971" si="9730">N2971*U2971+P2971*U2974-O2971*V2971-Q2971*V2974</f>
        <v>0</v>
      </c>
      <c r="AA2971" s="40">
        <f t="shared" ref="AA2971" si="9731">(N2971*V2971+O2971*U2971+P2971*V2974+Q2971*U2974)</f>
        <v>-0.22105074507947209</v>
      </c>
      <c r="AB2971" s="8"/>
      <c r="AC2971" s="37">
        <v>1</v>
      </c>
      <c r="AD2971" s="38">
        <v>0</v>
      </c>
      <c r="AE2971" s="39">
        <v>0</v>
      </c>
      <c r="AF2971" s="40">
        <v>0</v>
      </c>
      <c r="AH2971" s="37">
        <f>X2971*AC2971+Z2971*AC2974-Y2971*AD2971-AA2971*AD2974</f>
        <v>0.96937922664318932</v>
      </c>
      <c r="AI2971" s="41">
        <f>(X2971*AD2971+Y2971*AC2971+Z2971*AD2974+AA2971*AC2974)</f>
        <v>0</v>
      </c>
      <c r="AJ2971" s="39">
        <f>X2971*AE2971+Z2971*AE2974-Y2971*AF2971-AA2971*AF2974</f>
        <v>0</v>
      </c>
      <c r="AK2971" s="40">
        <f>(X2971*AF2971+Y2971*AE2971+Z2971*AF2974+AA2971*AE2974)</f>
        <v>-0.22105074507947209</v>
      </c>
      <c r="AL2971" s="8"/>
      <c r="AM2971" s="43">
        <f t="shared" ref="AM2971" si="9732">20*LOG((2*$AH$8)/(($AH$8*AH2971+AJ2971+$AH$8*AH2974+AJ2974)^2+($AH$8*AI2971+AK2971+$AH$8*AI2974+AK2974)^2)^0.5)</f>
        <v>-1.5122318870721123E-4</v>
      </c>
      <c r="AO2971" s="148">
        <f t="shared" ref="AO2971" si="9733">((AH2971^2+AI2971^2)/(AH2974^2+AI2974^2))^0.5</f>
        <v>4.3853247880154553</v>
      </c>
      <c r="AP2971" s="4"/>
      <c r="AQ2971" s="44"/>
      <c r="AR2971" s="44"/>
      <c r="AS2971" s="44"/>
      <c r="AT2971" s="44"/>
    </row>
    <row r="2972" spans="2:46" ht="18.649999999999999" customHeight="1" thickBot="1">
      <c r="D2972" s="45"/>
      <c r="G2972" s="46"/>
      <c r="I2972" s="45"/>
      <c r="L2972" s="46"/>
      <c r="N2972" s="45"/>
      <c r="Q2972" s="46"/>
      <c r="S2972" s="45"/>
      <c r="V2972" s="46"/>
      <c r="X2972" s="45"/>
      <c r="AA2972" s="46"/>
      <c r="AC2972" s="45"/>
      <c r="AF2972" s="46"/>
      <c r="AH2972" s="45"/>
      <c r="AK2972" s="46"/>
      <c r="AO2972" s="149"/>
      <c r="AP2972" s="149"/>
      <c r="AQ2972" s="44"/>
      <c r="AR2972" s="44"/>
      <c r="AS2972" s="44"/>
      <c r="AT2972" s="44"/>
    </row>
    <row r="2973" spans="2:46" ht="18.649999999999999" customHeight="1" thickBot="1">
      <c r="D2973" s="227" t="s">
        <v>70</v>
      </c>
      <c r="E2973" s="228"/>
      <c r="F2973" s="229" t="s">
        <v>71</v>
      </c>
      <c r="G2973" s="230"/>
      <c r="H2973" s="203"/>
      <c r="I2973" s="231" t="s">
        <v>15</v>
      </c>
      <c r="J2973" s="232"/>
      <c r="K2973" s="233" t="s">
        <v>16</v>
      </c>
      <c r="L2973" s="234"/>
      <c r="M2973" s="30"/>
      <c r="N2973" s="231" t="s">
        <v>72</v>
      </c>
      <c r="O2973" s="232"/>
      <c r="P2973" s="233" t="s">
        <v>73</v>
      </c>
      <c r="Q2973" s="234"/>
      <c r="R2973" s="30"/>
      <c r="S2973" s="227" t="s">
        <v>74</v>
      </c>
      <c r="T2973" s="228"/>
      <c r="U2973" s="229" t="s">
        <v>75</v>
      </c>
      <c r="V2973" s="230"/>
      <c r="W2973" s="8"/>
      <c r="X2973" s="231" t="s">
        <v>76</v>
      </c>
      <c r="Y2973" s="232"/>
      <c r="Z2973" s="233" t="s">
        <v>77</v>
      </c>
      <c r="AA2973" s="234"/>
      <c r="AB2973" s="8"/>
      <c r="AC2973" s="231" t="s">
        <v>78</v>
      </c>
      <c r="AD2973" s="232"/>
      <c r="AE2973" s="233" t="s">
        <v>17</v>
      </c>
      <c r="AF2973" s="234"/>
      <c r="AG2973" s="8"/>
      <c r="AH2973" s="231" t="s">
        <v>79</v>
      </c>
      <c r="AI2973" s="232"/>
      <c r="AJ2973" s="233" t="s">
        <v>80</v>
      </c>
      <c r="AK2973" s="234"/>
      <c r="AL2973" s="8"/>
      <c r="AM2973" s="52" t="s">
        <v>84</v>
      </c>
      <c r="AO2973" s="150" t="s">
        <v>85</v>
      </c>
      <c r="AP2973" s="149"/>
      <c r="AQ2973" s="44"/>
      <c r="AR2973" s="44"/>
      <c r="AS2973" s="44"/>
      <c r="AT2973" s="44"/>
    </row>
    <row r="2974" spans="2:46" ht="18.649999999999999" customHeight="1" thickTop="1" thickBot="1">
      <c r="D2974" s="37">
        <v>0</v>
      </c>
      <c r="E2974" s="41">
        <v>0</v>
      </c>
      <c r="F2974" s="39">
        <v>1</v>
      </c>
      <c r="G2974" s="40">
        <v>0</v>
      </c>
      <c r="I2974" s="37">
        <v>0</v>
      </c>
      <c r="J2974" s="41">
        <f t="shared" ref="J2974" si="9734">IF(0=(1-$J$8*$K$8*$B2971^2),10^14,$B2971*$K$8/(1-$J$8*$K$8*$B2971^2))</f>
        <v>-0.12778657662306483</v>
      </c>
      <c r="K2974" s="39">
        <v>1</v>
      </c>
      <c r="L2974" s="40">
        <v>0</v>
      </c>
      <c r="N2974" s="37">
        <f t="shared" ref="N2974" si="9735">D2974*I2971+F2974*I2974-E2974*J2971-G2974*J2974</f>
        <v>0</v>
      </c>
      <c r="O2974" s="41">
        <f t="shared" ref="O2974" si="9736">(D2974*J2971+E2974*I2971+F2974*J2974+G2974*I2974)</f>
        <v>-0.12778657662306483</v>
      </c>
      <c r="P2974" s="39">
        <f t="shared" ref="P2974" si="9737">D2974*K2971+F2974*K2974-E2974*L2971-G2974*L2974</f>
        <v>1</v>
      </c>
      <c r="Q2974" s="40">
        <f t="shared" ref="Q2974" si="9738">(D2974*L2971+E2974*K2971+F2974*L2974+G2974*K2974)</f>
        <v>0</v>
      </c>
      <c r="S2974" s="37">
        <v>0</v>
      </c>
      <c r="T2974" s="41">
        <v>0</v>
      </c>
      <c r="U2974" s="39">
        <v>1</v>
      </c>
      <c r="V2974" s="40">
        <v>0</v>
      </c>
      <c r="X2974" s="37">
        <f t="shared" ref="X2974" si="9739">N2974*S2971+P2974*S2974-O2974*T2971-Q2974*T2974</f>
        <v>0</v>
      </c>
      <c r="Y2974" s="41">
        <f t="shared" ref="Y2974" si="9740">(N2974*T2971+O2974*S2971+P2974*T2974+Q2974*S2974)</f>
        <v>-0.12778657662306483</v>
      </c>
      <c r="Z2974" s="39">
        <f t="shared" ref="Z2974" si="9741">N2974*U2971+P2974*U2974-O2974*V2971-Q2974*V2974</f>
        <v>0.98118109636644457</v>
      </c>
      <c r="AA2974" s="40">
        <f t="shared" ref="AA2974" si="9742">(N2974*V2971+O2974*U2971+P2974*V2974+Q2974*U2974)</f>
        <v>0</v>
      </c>
      <c r="AB2974" s="8"/>
      <c r="AC2974" s="37">
        <v>0</v>
      </c>
      <c r="AD2974" s="40">
        <f>-1/($AD$8*$B2971)</f>
        <v>-9.5052941176471034E-2</v>
      </c>
      <c r="AE2974" s="39">
        <v>1</v>
      </c>
      <c r="AF2974" s="40">
        <v>0</v>
      </c>
      <c r="AH2974" s="37">
        <f>X2974*AC2971+Z2974*AC2974-Y2974*AD2971-AA2974*AD2974</f>
        <v>0</v>
      </c>
      <c r="AI2974" s="41">
        <f>(X2974*AD2971+Y2974*AC2971+Z2974*AD2974+AA2974*AC2974)</f>
        <v>-0.22105072565944983</v>
      </c>
      <c r="AJ2974" s="39">
        <f>X2974*AE2971+Z2974*AE2974-Y2974*AF2971-AA2974*AF2974</f>
        <v>0.98118109636644457</v>
      </c>
      <c r="AK2974" s="40">
        <f>(X2974*AF2971+Y2974*AE2971+Z2974*AF2974+AA2974*AE2974)</f>
        <v>0</v>
      </c>
      <c r="AL2974" s="8"/>
      <c r="AM2974" s="54">
        <f t="shared" ref="AM2974" si="9743">(180/PI())*ATAN(-1*(($AH2962*AI2971+AK2971+$AH$8*AI2974+AK2974)/($AH$8*AH2971+AJ2971+$AH$8*AH2974+AJ2974)))</f>
        <v>12.770529128415335</v>
      </c>
      <c r="AO2974" s="151">
        <f t="shared" ref="AO2974" si="9744">20*LOG(((($AH$8*AH2971+AJ2971-$AH$8*AH2974-AJ2974)^2+($AH$8*AI2971+AK2971-$AH$8*AI2974-AK2974)^2)/(($AH$8*AH2971+AJ2971+$AH$8*AH2974+AJ2974)^2+($AH$8*AI2971+AK2971+$AH$8*AI2974+AK2974)^2))^0.5)</f>
        <v>-44.581734810389577</v>
      </c>
      <c r="AP2974" s="149"/>
      <c r="AQ2974" s="44"/>
      <c r="AR2974" s="44"/>
      <c r="AS2974" s="44"/>
      <c r="AT2974" s="44"/>
    </row>
    <row r="2975" spans="2:46" ht="18.649999999999999" customHeight="1">
      <c r="AO2975" s="48"/>
    </row>
    <row r="2976" spans="2:46" ht="18.649999999999999" customHeight="1" thickBot="1">
      <c r="E2976" s="29" t="s">
        <v>9</v>
      </c>
      <c r="J2976" s="29" t="s">
        <v>10</v>
      </c>
      <c r="O2976" s="29" t="s">
        <v>11</v>
      </c>
      <c r="T2976" s="29" t="s">
        <v>12</v>
      </c>
      <c r="Y2976" s="29" t="s">
        <v>13</v>
      </c>
      <c r="AD2976" s="29" t="s">
        <v>12</v>
      </c>
      <c r="AI2976" s="29" t="s">
        <v>81</v>
      </c>
    </row>
    <row r="2977" spans="2:46" ht="18.649999999999999" customHeight="1" thickBot="1">
      <c r="B2977" s="28"/>
      <c r="D2977" s="227" t="s">
        <v>70</v>
      </c>
      <c r="E2977" s="228"/>
      <c r="F2977" s="229" t="s">
        <v>71</v>
      </c>
      <c r="G2977" s="230"/>
      <c r="H2977" s="203"/>
      <c r="I2977" s="231" t="s">
        <v>15</v>
      </c>
      <c r="J2977" s="232"/>
      <c r="K2977" s="233" t="s">
        <v>16</v>
      </c>
      <c r="L2977" s="234"/>
      <c r="M2977" s="30"/>
      <c r="N2977" s="231" t="s">
        <v>72</v>
      </c>
      <c r="O2977" s="232"/>
      <c r="P2977" s="233" t="s">
        <v>73</v>
      </c>
      <c r="Q2977" s="234"/>
      <c r="R2977" s="30"/>
      <c r="S2977" s="227" t="s">
        <v>74</v>
      </c>
      <c r="T2977" s="228"/>
      <c r="U2977" s="229" t="s">
        <v>75</v>
      </c>
      <c r="V2977" s="230"/>
      <c r="W2977" s="8"/>
      <c r="X2977" s="231" t="s">
        <v>76</v>
      </c>
      <c r="Y2977" s="232"/>
      <c r="Z2977" s="233" t="s">
        <v>77</v>
      </c>
      <c r="AA2977" s="234"/>
      <c r="AB2977" s="8"/>
      <c r="AC2977" s="231" t="s">
        <v>78</v>
      </c>
      <c r="AD2977" s="232"/>
      <c r="AE2977" s="233" t="s">
        <v>17</v>
      </c>
      <c r="AF2977" s="234"/>
      <c r="AG2977" s="8"/>
      <c r="AH2977" s="231" t="s">
        <v>79</v>
      </c>
      <c r="AI2977" s="232"/>
      <c r="AJ2977" s="233" t="s">
        <v>80</v>
      </c>
      <c r="AK2977" s="234"/>
      <c r="AL2977" s="8"/>
      <c r="AM2977" s="35" t="s">
        <v>82</v>
      </c>
      <c r="AO2977" s="147" t="s">
        <v>83</v>
      </c>
      <c r="AP2977" s="4"/>
      <c r="AQ2977" s="44"/>
      <c r="AR2977" s="44"/>
      <c r="AS2977" s="44"/>
      <c r="AT2977" s="44"/>
    </row>
    <row r="2978" spans="2:46" ht="18.649999999999999" customHeight="1" thickTop="1" thickBot="1">
      <c r="B2978" s="55">
        <v>8.5199999999999605</v>
      </c>
      <c r="D2978" s="37">
        <v>1</v>
      </c>
      <c r="E2978" s="38">
        <v>0</v>
      </c>
      <c r="F2978" s="39">
        <v>0</v>
      </c>
      <c r="G2978" s="40">
        <f t="shared" ref="G2978" si="9745">-1/($E$8*$B2978)</f>
        <v>-7.5021126760563717E-2</v>
      </c>
      <c r="I2978" s="37">
        <v>1</v>
      </c>
      <c r="J2978" s="41">
        <v>0</v>
      </c>
      <c r="K2978" s="39">
        <v>0</v>
      </c>
      <c r="L2978" s="40">
        <v>0</v>
      </c>
      <c r="N2978" s="37">
        <f t="shared" ref="N2978" si="9746">D2978*I2978+F2978*I2981-E2978*J2978-G2978*J2981</f>
        <v>0.99043594252952161</v>
      </c>
      <c r="O2978" s="41">
        <f t="shared" ref="O2978" si="9747">(D2978*J2978+E2978*I2978+F2978*J2981+G2978*I2981)</f>
        <v>0</v>
      </c>
      <c r="P2978" s="39">
        <f t="shared" ref="P2978" si="9748">D2978*K2978+F2978*K2981-E2978*L2978-G2978*L2981</f>
        <v>0</v>
      </c>
      <c r="Q2978" s="40">
        <f t="shared" ref="Q2978" si="9749">(D2978*L2978+E2978*K2978+F2978*L2981+G2978*K2981)</f>
        <v>-7.5021126760563717E-2</v>
      </c>
      <c r="S2978" s="37">
        <v>1</v>
      </c>
      <c r="T2978" s="38">
        <v>0</v>
      </c>
      <c r="U2978" s="39">
        <v>0</v>
      </c>
      <c r="V2978" s="40">
        <f t="shared" ref="V2978" si="9750">-1/($T$8*$B2978)</f>
        <v>-0.14692253521126827</v>
      </c>
      <c r="X2978" s="37">
        <f t="shared" ref="X2978" si="9751">N2978*S2978+P2978*S2981-O2978*T2978-Q2978*T2981</f>
        <v>0.99043594252952161</v>
      </c>
      <c r="Y2978" s="41">
        <f t="shared" ref="Y2978" si="9752">(N2978*T2978+O2978*S2978+P2978*T2981+Q2978*S2981)</f>
        <v>0</v>
      </c>
      <c r="Z2978" s="39">
        <f t="shared" ref="Z2978" si="9753">N2978*U2978+P2978*U2981-O2978*V2978-Q2978*V2981</f>
        <v>0</v>
      </c>
      <c r="AA2978" s="40">
        <f t="shared" ref="AA2978" si="9754">(N2978*V2978+O2978*U2978+P2978*V2981+Q2978*U2981)</f>
        <v>-0.22053848640136303</v>
      </c>
      <c r="AB2978" s="8"/>
      <c r="AC2978" s="37">
        <v>1</v>
      </c>
      <c r="AD2978" s="38">
        <v>0</v>
      </c>
      <c r="AE2978" s="39">
        <v>0</v>
      </c>
      <c r="AF2978" s="40">
        <v>0</v>
      </c>
      <c r="AH2978" s="37">
        <f>X2978*AC2978+Z2978*AC2981-Y2978*AD2978-AA2978*AD2981</f>
        <v>0.9695223192797584</v>
      </c>
      <c r="AI2978" s="41">
        <f>(X2978*AD2978+Y2978*AC2978+Z2978*AD2981+AA2978*AC2981)</f>
        <v>0</v>
      </c>
      <c r="AJ2978" s="39">
        <f>X2978*AE2978+Z2978*AE2981-Y2978*AF2978-AA2978*AF2981</f>
        <v>0</v>
      </c>
      <c r="AK2978" s="40">
        <f>(X2978*AF2978+Y2978*AE2978+Z2978*AF2981+AA2978*AE2981)</f>
        <v>-0.22053848640136303</v>
      </c>
      <c r="AL2978" s="8"/>
      <c r="AM2978" s="43">
        <f t="shared" ref="AM2978" si="9755">20*LOG((2*$AH$8)/(($AH$8*AH2978+AJ2978+$AH$8*AH2981+AJ2981)^2+($AH$8*AI2978+AK2978+$AH$8*AI2981+AK2981)^2)^0.5)</f>
        <v>-1.4982754478511451E-4</v>
      </c>
      <c r="AO2978" s="148">
        <f t="shared" ref="AO2978" si="9756">((AH2978^2+AI2978^2)/(AH2981^2+AI2981^2))^0.5</f>
        <v>4.396159690185975</v>
      </c>
      <c r="AP2978" s="4"/>
      <c r="AQ2978" s="44"/>
      <c r="AR2978" s="44"/>
      <c r="AS2978" s="44"/>
      <c r="AT2978" s="44"/>
    </row>
    <row r="2979" spans="2:46" ht="18.649999999999999" customHeight="1" thickBot="1">
      <c r="D2979" s="45"/>
      <c r="G2979" s="46"/>
      <c r="I2979" s="45"/>
      <c r="L2979" s="46"/>
      <c r="N2979" s="45"/>
      <c r="Q2979" s="46"/>
      <c r="S2979" s="45"/>
      <c r="V2979" s="46"/>
      <c r="X2979" s="45"/>
      <c r="AA2979" s="46"/>
      <c r="AC2979" s="45"/>
      <c r="AF2979" s="46"/>
      <c r="AH2979" s="45"/>
      <c r="AK2979" s="46"/>
      <c r="AO2979" s="149"/>
      <c r="AP2979" s="149"/>
      <c r="AQ2979" s="44"/>
      <c r="AR2979" s="44"/>
      <c r="AS2979" s="44"/>
      <c r="AT2979" s="44"/>
    </row>
    <row r="2980" spans="2:46" ht="18.649999999999999" customHeight="1" thickBot="1">
      <c r="D2980" s="227" t="s">
        <v>70</v>
      </c>
      <c r="E2980" s="228"/>
      <c r="F2980" s="229" t="s">
        <v>71</v>
      </c>
      <c r="G2980" s="230"/>
      <c r="H2980" s="203"/>
      <c r="I2980" s="231" t="s">
        <v>15</v>
      </c>
      <c r="J2980" s="232"/>
      <c r="K2980" s="233" t="s">
        <v>16</v>
      </c>
      <c r="L2980" s="234"/>
      <c r="M2980" s="30"/>
      <c r="N2980" s="231" t="s">
        <v>72</v>
      </c>
      <c r="O2980" s="232"/>
      <c r="P2980" s="233" t="s">
        <v>73</v>
      </c>
      <c r="Q2980" s="234"/>
      <c r="R2980" s="30"/>
      <c r="S2980" s="227" t="s">
        <v>74</v>
      </c>
      <c r="T2980" s="228"/>
      <c r="U2980" s="229" t="s">
        <v>75</v>
      </c>
      <c r="V2980" s="230"/>
      <c r="W2980" s="8"/>
      <c r="X2980" s="231" t="s">
        <v>76</v>
      </c>
      <c r="Y2980" s="232"/>
      <c r="Z2980" s="233" t="s">
        <v>77</v>
      </c>
      <c r="AA2980" s="234"/>
      <c r="AB2980" s="8"/>
      <c r="AC2980" s="231" t="s">
        <v>78</v>
      </c>
      <c r="AD2980" s="232"/>
      <c r="AE2980" s="233" t="s">
        <v>17</v>
      </c>
      <c r="AF2980" s="234"/>
      <c r="AG2980" s="8"/>
      <c r="AH2980" s="231" t="s">
        <v>79</v>
      </c>
      <c r="AI2980" s="232"/>
      <c r="AJ2980" s="233" t="s">
        <v>80</v>
      </c>
      <c r="AK2980" s="234"/>
      <c r="AL2980" s="8"/>
      <c r="AM2980" s="52" t="s">
        <v>84</v>
      </c>
      <c r="AO2980" s="150" t="s">
        <v>85</v>
      </c>
      <c r="AP2980" s="149"/>
      <c r="AQ2980" s="44"/>
      <c r="AR2980" s="44"/>
      <c r="AS2980" s="44"/>
      <c r="AT2980" s="44"/>
    </row>
    <row r="2981" spans="2:46" ht="18.649999999999999" customHeight="1" thickTop="1" thickBot="1">
      <c r="D2981" s="37">
        <v>0</v>
      </c>
      <c r="E2981" s="41">
        <v>0</v>
      </c>
      <c r="F2981" s="39">
        <v>1</v>
      </c>
      <c r="G2981" s="40">
        <v>0</v>
      </c>
      <c r="I2981" s="37">
        <v>0</v>
      </c>
      <c r="J2981" s="41">
        <f t="shared" ref="J2981" si="9757">IF(0=(1-$J$8*$K$8*$B2978^2),10^14,$B2978*$K$8/(1-$J$8*$K$8*$B2978^2))</f>
        <v>-0.127484855046271</v>
      </c>
      <c r="K2981" s="39">
        <v>1</v>
      </c>
      <c r="L2981" s="40">
        <v>0</v>
      </c>
      <c r="N2981" s="37">
        <f t="shared" ref="N2981" si="9758">D2981*I2978+F2981*I2981-E2981*J2978-G2981*J2981</f>
        <v>0</v>
      </c>
      <c r="O2981" s="41">
        <f t="shared" ref="O2981" si="9759">(D2981*J2978+E2981*I2978+F2981*J2981+G2981*I2981)</f>
        <v>-0.127484855046271</v>
      </c>
      <c r="P2981" s="39">
        <f t="shared" ref="P2981" si="9760">D2981*K2978+F2981*K2981-E2981*L2978-G2981*L2981</f>
        <v>1</v>
      </c>
      <c r="Q2981" s="40">
        <f t="shared" ref="Q2981" si="9761">(D2981*L2978+E2981*K2978+F2981*L2981+G2981*K2981)</f>
        <v>0</v>
      </c>
      <c r="S2981" s="37">
        <v>0</v>
      </c>
      <c r="T2981" s="41">
        <v>0</v>
      </c>
      <c r="U2981" s="39">
        <v>1</v>
      </c>
      <c r="V2981" s="40">
        <v>0</v>
      </c>
      <c r="X2981" s="37">
        <f t="shared" ref="X2981" si="9762">N2981*S2978+P2981*S2981-O2981*T2978-Q2981*T2981</f>
        <v>0</v>
      </c>
      <c r="Y2981" s="41">
        <f t="shared" ref="Y2981" si="9763">(N2981*T2978+O2981*S2978+P2981*T2981+Q2981*S2981)</f>
        <v>-0.127484855046271</v>
      </c>
      <c r="Z2981" s="39">
        <f t="shared" ref="Z2981" si="9764">N2981*U2978+P2981*U2981-O2981*V2978-Q2981*V2981</f>
        <v>0.98126960189556078</v>
      </c>
      <c r="AA2981" s="40">
        <f t="shared" ref="AA2981" si="9765">(N2981*V2978+O2981*U2978+P2981*V2981+Q2981*U2981)</f>
        <v>0</v>
      </c>
      <c r="AB2981" s="8"/>
      <c r="AC2981" s="37">
        <v>0</v>
      </c>
      <c r="AD2981" s="40">
        <f>-1/($AD$8*$B2978)</f>
        <v>-9.4829812206573202E-2</v>
      </c>
      <c r="AE2981" s="39">
        <v>1</v>
      </c>
      <c r="AF2981" s="40">
        <v>0</v>
      </c>
      <c r="AH2981" s="37">
        <f>X2981*AC2978+Z2981*AC2981-Y2981*AD2978-AA2981*AD2981</f>
        <v>0</v>
      </c>
      <c r="AI2981" s="41">
        <f>(X2981*AD2978+Y2981*AC2978+Z2981*AD2981+AA2981*AC2981)</f>
        <v>-0.22053846711804587</v>
      </c>
      <c r="AJ2981" s="39">
        <f>X2981*AE2978+Z2981*AE2981-Y2981*AF2978-AA2981*AF2981</f>
        <v>0.98126960189556078</v>
      </c>
      <c r="AK2981" s="40">
        <f>(X2981*AF2978+Y2981*AE2978+Z2981*AF2981+AA2981*AE2981)</f>
        <v>0</v>
      </c>
      <c r="AL2981" s="8"/>
      <c r="AM2981" s="54">
        <f t="shared" ref="AM2981" si="9766">(180/PI())*ATAN(-1*(($AH2969*AI2978+AK2978+$AH$8*AI2981+AK2981)/($AH$8*AH2978+AJ2978+$AH$8*AH2981+AJ2981)))</f>
        <v>12.740438820075585</v>
      </c>
      <c r="AO2981" s="151">
        <f t="shared" ref="AO2981" si="9767">20*LOG(((($AH$8*AH2978+AJ2978-$AH$8*AH2981-AJ2981)^2+($AH$8*AI2978+AK2978-$AH$8*AI2981-AK2981)^2)/(($AH$8*AH2978+AJ2978+$AH$8*AH2981+AJ2981)^2+($AH$8*AI2978+AK2978+$AH$8*AI2981+AK2981)^2))^0.5)</f>
        <v>-44.622001398355344</v>
      </c>
      <c r="AP2981" s="149"/>
      <c r="AQ2981" s="44"/>
      <c r="AR2981" s="44"/>
      <c r="AS2981" s="44"/>
      <c r="AT2981" s="44"/>
    </row>
    <row r="2982" spans="2:46" ht="18.649999999999999" customHeight="1">
      <c r="AO2982" s="48"/>
    </row>
    <row r="2983" spans="2:46" ht="18.649999999999999" customHeight="1" thickBot="1">
      <c r="E2983" s="29" t="s">
        <v>9</v>
      </c>
      <c r="J2983" s="29" t="s">
        <v>10</v>
      </c>
      <c r="O2983" s="29" t="s">
        <v>11</v>
      </c>
      <c r="T2983" s="29" t="s">
        <v>12</v>
      </c>
      <c r="Y2983" s="29" t="s">
        <v>13</v>
      </c>
      <c r="AD2983" s="29" t="s">
        <v>12</v>
      </c>
      <c r="AI2983" s="29" t="s">
        <v>81</v>
      </c>
    </row>
    <row r="2984" spans="2:46" ht="18.649999999999999" customHeight="1" thickBot="1">
      <c r="B2984" s="28"/>
      <c r="D2984" s="227" t="s">
        <v>70</v>
      </c>
      <c r="E2984" s="228"/>
      <c r="F2984" s="229" t="s">
        <v>71</v>
      </c>
      <c r="G2984" s="230"/>
      <c r="H2984" s="203"/>
      <c r="I2984" s="231" t="s">
        <v>15</v>
      </c>
      <c r="J2984" s="232"/>
      <c r="K2984" s="233" t="s">
        <v>16</v>
      </c>
      <c r="L2984" s="234"/>
      <c r="M2984" s="30"/>
      <c r="N2984" s="231" t="s">
        <v>72</v>
      </c>
      <c r="O2984" s="232"/>
      <c r="P2984" s="233" t="s">
        <v>73</v>
      </c>
      <c r="Q2984" s="234"/>
      <c r="R2984" s="30"/>
      <c r="S2984" s="227" t="s">
        <v>74</v>
      </c>
      <c r="T2984" s="228"/>
      <c r="U2984" s="229" t="s">
        <v>75</v>
      </c>
      <c r="V2984" s="230"/>
      <c r="W2984" s="8"/>
      <c r="X2984" s="231" t="s">
        <v>76</v>
      </c>
      <c r="Y2984" s="232"/>
      <c r="Z2984" s="233" t="s">
        <v>77</v>
      </c>
      <c r="AA2984" s="234"/>
      <c r="AB2984" s="8"/>
      <c r="AC2984" s="231" t="s">
        <v>78</v>
      </c>
      <c r="AD2984" s="232"/>
      <c r="AE2984" s="233" t="s">
        <v>17</v>
      </c>
      <c r="AF2984" s="234"/>
      <c r="AG2984" s="8"/>
      <c r="AH2984" s="231" t="s">
        <v>79</v>
      </c>
      <c r="AI2984" s="232"/>
      <c r="AJ2984" s="233" t="s">
        <v>80</v>
      </c>
      <c r="AK2984" s="234"/>
      <c r="AL2984" s="8"/>
      <c r="AM2984" s="35" t="s">
        <v>82</v>
      </c>
      <c r="AO2984" s="147" t="s">
        <v>83</v>
      </c>
      <c r="AP2984" s="4"/>
      <c r="AQ2984" s="44"/>
      <c r="AR2984" s="44"/>
      <c r="AS2984" s="44"/>
      <c r="AT2984" s="44"/>
    </row>
    <row r="2985" spans="2:46" ht="18.649999999999999" customHeight="1" thickTop="1" thickBot="1">
      <c r="B2985" s="55">
        <v>8.5399999999999601</v>
      </c>
      <c r="D2985" s="37">
        <v>1</v>
      </c>
      <c r="E2985" s="38">
        <v>0</v>
      </c>
      <c r="F2985" s="39">
        <v>0</v>
      </c>
      <c r="G2985" s="40">
        <f t="shared" ref="G2985" si="9768">-1/($E$8*$B2985)</f>
        <v>-7.4845433255269656E-2</v>
      </c>
      <c r="I2985" s="37">
        <v>1</v>
      </c>
      <c r="J2985" s="41">
        <v>0</v>
      </c>
      <c r="K2985" s="39">
        <v>0</v>
      </c>
      <c r="L2985" s="40">
        <v>0</v>
      </c>
      <c r="N2985" s="37">
        <f t="shared" ref="N2985" si="9769">D2985*I2985+F2985*I2988-E2985*J2985-G2985*J2988</f>
        <v>0.99048081657778408</v>
      </c>
      <c r="O2985" s="41">
        <f t="shared" ref="O2985" si="9770">(D2985*J2985+E2985*I2985+F2985*J2988+G2985*I2988)</f>
        <v>0</v>
      </c>
      <c r="P2985" s="39">
        <f t="shared" ref="P2985" si="9771">D2985*K2985+F2985*K2988-E2985*L2985-G2985*L2988</f>
        <v>0</v>
      </c>
      <c r="Q2985" s="40">
        <f t="shared" ref="Q2985" si="9772">(D2985*L2985+E2985*K2985+F2985*L2988+G2985*K2988)</f>
        <v>-7.4845433255269656E-2</v>
      </c>
      <c r="S2985" s="37">
        <v>1</v>
      </c>
      <c r="T2985" s="38">
        <v>0</v>
      </c>
      <c r="U2985" s="39">
        <v>0</v>
      </c>
      <c r="V2985" s="40">
        <f t="shared" ref="V2985" si="9773">-1/($T$8*$B2985)</f>
        <v>-0.14657845433255334</v>
      </c>
      <c r="X2985" s="37">
        <f t="shared" ref="X2985" si="9774">N2985*S2985+P2985*S2988-O2985*T2985-Q2985*T2988</f>
        <v>0.99048081657778408</v>
      </c>
      <c r="Y2985" s="41">
        <f t="shared" ref="Y2985" si="9775">(N2985*T2985+O2985*S2985+P2985*T2988+Q2985*S2988)</f>
        <v>0</v>
      </c>
      <c r="Z2985" s="39">
        <f t="shared" ref="Z2985" si="9776">N2985*U2985+P2985*U2988-O2985*V2985-Q2985*V2988</f>
        <v>0</v>
      </c>
      <c r="AA2985" s="40">
        <f t="shared" ref="AA2985" si="9777">(N2985*V2985+O2985*U2985+P2985*V2988+Q2985*U2988)</f>
        <v>-0.22002858039528653</v>
      </c>
      <c r="AB2985" s="8"/>
      <c r="AC2985" s="37">
        <v>1</v>
      </c>
      <c r="AD2985" s="38">
        <v>0</v>
      </c>
      <c r="AE2985" s="39">
        <v>0</v>
      </c>
      <c r="AF2985" s="40">
        <v>0</v>
      </c>
      <c r="AH2985" s="37">
        <f>X2985*AC2985+Z2985*AC2988-Y2985*AD2985-AA2985*AD2988</f>
        <v>0.96966441241731893</v>
      </c>
      <c r="AI2985" s="41">
        <f>(X2985*AD2985+Y2985*AC2985+Z2985*AD2988+AA2985*AC2988)</f>
        <v>0</v>
      </c>
      <c r="AJ2985" s="39">
        <f>X2985*AE2985+Z2985*AE2988-Y2985*AF2985-AA2985*AF2988</f>
        <v>0</v>
      </c>
      <c r="AK2985" s="40">
        <f>(X2985*AF2985+Y2985*AE2985+Z2985*AF2988+AA2985*AE2988)</f>
        <v>-0.22002858039528653</v>
      </c>
      <c r="AL2985" s="8"/>
      <c r="AM2985" s="43">
        <f t="shared" ref="AM2985" si="9778">20*LOG((2*$AH$8)/(($AH$8*AH2985+AJ2985+$AH$8*AH2988+AJ2988)^2+($AH$8*AI2985+AK2985+$AH$8*AI2988+AK2988)^2)^0.5)</f>
        <v>-1.4844791725484452E-4</v>
      </c>
      <c r="AO2985" s="148">
        <f t="shared" ref="AO2985" si="9779">((AH2985^2+AI2985^2)/(AH2988^2+AI2988^2))^0.5</f>
        <v>4.4069933781326522</v>
      </c>
      <c r="AP2985" s="4"/>
      <c r="AQ2985" s="44"/>
      <c r="AR2985" s="44"/>
      <c r="AS2985" s="44"/>
      <c r="AT2985" s="44"/>
    </row>
    <row r="2986" spans="2:46" ht="18.649999999999999" customHeight="1" thickBot="1">
      <c r="D2986" s="45"/>
      <c r="G2986" s="46"/>
      <c r="I2986" s="45"/>
      <c r="L2986" s="46"/>
      <c r="N2986" s="45"/>
      <c r="Q2986" s="46"/>
      <c r="S2986" s="45"/>
      <c r="V2986" s="46"/>
      <c r="X2986" s="45"/>
      <c r="AA2986" s="46"/>
      <c r="AC2986" s="45"/>
      <c r="AF2986" s="46"/>
      <c r="AH2986" s="45"/>
      <c r="AK2986" s="46"/>
      <c r="AO2986" s="149"/>
      <c r="AP2986" s="149"/>
      <c r="AQ2986" s="44"/>
      <c r="AR2986" s="44"/>
      <c r="AS2986" s="44"/>
      <c r="AT2986" s="44"/>
    </row>
    <row r="2987" spans="2:46" ht="18.649999999999999" customHeight="1" thickBot="1">
      <c r="D2987" s="227" t="s">
        <v>70</v>
      </c>
      <c r="E2987" s="228"/>
      <c r="F2987" s="229" t="s">
        <v>71</v>
      </c>
      <c r="G2987" s="230"/>
      <c r="H2987" s="203"/>
      <c r="I2987" s="231" t="s">
        <v>15</v>
      </c>
      <c r="J2987" s="232"/>
      <c r="K2987" s="233" t="s">
        <v>16</v>
      </c>
      <c r="L2987" s="234"/>
      <c r="M2987" s="30"/>
      <c r="N2987" s="231" t="s">
        <v>72</v>
      </c>
      <c r="O2987" s="232"/>
      <c r="P2987" s="233" t="s">
        <v>73</v>
      </c>
      <c r="Q2987" s="234"/>
      <c r="R2987" s="30"/>
      <c r="S2987" s="227" t="s">
        <v>74</v>
      </c>
      <c r="T2987" s="228"/>
      <c r="U2987" s="229" t="s">
        <v>75</v>
      </c>
      <c r="V2987" s="230"/>
      <c r="W2987" s="8"/>
      <c r="X2987" s="231" t="s">
        <v>76</v>
      </c>
      <c r="Y2987" s="232"/>
      <c r="Z2987" s="233" t="s">
        <v>77</v>
      </c>
      <c r="AA2987" s="234"/>
      <c r="AB2987" s="8"/>
      <c r="AC2987" s="231" t="s">
        <v>78</v>
      </c>
      <c r="AD2987" s="232"/>
      <c r="AE2987" s="233" t="s">
        <v>17</v>
      </c>
      <c r="AF2987" s="234"/>
      <c r="AG2987" s="8"/>
      <c r="AH2987" s="231" t="s">
        <v>79</v>
      </c>
      <c r="AI2987" s="232"/>
      <c r="AJ2987" s="233" t="s">
        <v>80</v>
      </c>
      <c r="AK2987" s="234"/>
      <c r="AL2987" s="8"/>
      <c r="AM2987" s="52" t="s">
        <v>84</v>
      </c>
      <c r="AO2987" s="150" t="s">
        <v>85</v>
      </c>
      <c r="AP2987" s="149"/>
      <c r="AQ2987" s="44"/>
      <c r="AR2987" s="44"/>
      <c r="AS2987" s="44"/>
      <c r="AT2987" s="44"/>
    </row>
    <row r="2988" spans="2:46" ht="18.649999999999999" customHeight="1" thickTop="1" thickBot="1">
      <c r="D2988" s="37">
        <v>0</v>
      </c>
      <c r="E2988" s="41">
        <v>0</v>
      </c>
      <c r="F2988" s="39">
        <v>1</v>
      </c>
      <c r="G2988" s="40">
        <v>0</v>
      </c>
      <c r="I2988" s="37">
        <v>0</v>
      </c>
      <c r="J2988" s="41">
        <f t="shared" ref="J2988" si="9780">IF(0=(1-$J$8*$K$8*$B2985^2),10^14,$B2985*$K$8/(1-$J$8*$K$8*$B2985^2))</f>
        <v>-0.12718455900642051</v>
      </c>
      <c r="K2988" s="39">
        <v>1</v>
      </c>
      <c r="L2988" s="40">
        <v>0</v>
      </c>
      <c r="N2988" s="37">
        <f t="shared" ref="N2988" si="9781">D2988*I2985+F2988*I2988-E2988*J2985-G2988*J2988</f>
        <v>0</v>
      </c>
      <c r="O2988" s="41">
        <f t="shared" ref="O2988" si="9782">(D2988*J2985+E2988*I2985+F2988*J2988+G2988*I2988)</f>
        <v>-0.12718455900642051</v>
      </c>
      <c r="P2988" s="39">
        <f t="shared" ref="P2988" si="9783">D2988*K2985+F2988*K2988-E2988*L2985-G2988*L2988</f>
        <v>1</v>
      </c>
      <c r="Q2988" s="40">
        <f t="shared" ref="Q2988" si="9784">(D2988*L2985+E2988*K2985+F2988*L2988+G2988*K2988)</f>
        <v>0</v>
      </c>
      <c r="S2988" s="37">
        <v>0</v>
      </c>
      <c r="T2988" s="41">
        <v>0</v>
      </c>
      <c r="U2988" s="39">
        <v>1</v>
      </c>
      <c r="V2988" s="40">
        <v>0</v>
      </c>
      <c r="X2988" s="37">
        <f t="shared" ref="X2988" si="9785">N2988*S2985+P2988*S2988-O2988*T2985-Q2988*T2988</f>
        <v>0</v>
      </c>
      <c r="Y2988" s="41">
        <f t="shared" ref="Y2988" si="9786">(N2988*T2985+O2988*S2985+P2988*T2988+Q2988*S2988)</f>
        <v>-0.12718455900642051</v>
      </c>
      <c r="Z2988" s="39">
        <f t="shared" ref="Z2988" si="9787">N2988*U2985+P2988*U2988-O2988*V2985-Q2988*V2988</f>
        <v>0.98135748392587141</v>
      </c>
      <c r="AA2988" s="40">
        <f t="shared" ref="AA2988" si="9788">(N2988*V2985+O2988*U2985+P2988*V2988+Q2988*U2988)</f>
        <v>0</v>
      </c>
      <c r="AB2988" s="8"/>
      <c r="AC2988" s="37">
        <v>0</v>
      </c>
      <c r="AD2988" s="40">
        <f>-1/($AD$8*$B2985)</f>
        <v>-9.4607728337236963E-2</v>
      </c>
      <c r="AE2988" s="39">
        <v>1</v>
      </c>
      <c r="AF2988" s="40">
        <v>0</v>
      </c>
      <c r="AH2988" s="37">
        <f>X2988*AC2985+Z2988*AC2988-Y2988*AD2985-AA2988*AD2988</f>
        <v>0</v>
      </c>
      <c r="AI2988" s="41">
        <f>(X2988*AD2985+Y2988*AC2985+Z2988*AD2988+AA2988*AC2988)</f>
        <v>-0.22002856124739373</v>
      </c>
      <c r="AJ2988" s="39">
        <f>X2988*AE2985+Z2988*AE2988-Y2988*AF2985-AA2988*AF2988</f>
        <v>0.98135748392587141</v>
      </c>
      <c r="AK2988" s="40">
        <f>(X2988*AF2985+Y2988*AE2985+Z2988*AF2988+AA2988*AE2988)</f>
        <v>0</v>
      </c>
      <c r="AL2988" s="8"/>
      <c r="AM2988" s="54">
        <f t="shared" ref="AM2988" si="9789">(180/PI())*ATAN(-1*(($AH2976*AI2985+AK2985+$AH$8*AI2988+AK2988)/($AH$8*AH2985+AJ2985+$AH$8*AH2988+AJ2988)))</f>
        <v>12.710490232874871</v>
      </c>
      <c r="AO2988" s="151">
        <f t="shared" ref="AO2988" si="9790">20*LOG(((($AH$8*AH2985+AJ2985-$AH$8*AH2988-AJ2988)^2+($AH$8*AI2985+AK2985-$AH$8*AI2988-AK2988)^2)/(($AH$8*AH2985+AJ2985+$AH$8*AH2988+AJ2988)^2+($AH$8*AI2985+AK2985+$AH$8*AI2988+AK2988)^2))^0.5)</f>
        <v>-44.662176249150988</v>
      </c>
      <c r="AP2988" s="149"/>
      <c r="AQ2988" s="44"/>
      <c r="AR2988" s="44"/>
      <c r="AS2988" s="44"/>
      <c r="AT2988" s="44"/>
    </row>
    <row r="2989" spans="2:46" ht="18.649999999999999" customHeight="1">
      <c r="AO2989" s="48"/>
    </row>
    <row r="2990" spans="2:46" ht="18.649999999999999" customHeight="1" thickBot="1">
      <c r="E2990" s="29" t="s">
        <v>9</v>
      </c>
      <c r="J2990" s="29" t="s">
        <v>10</v>
      </c>
      <c r="O2990" s="29" t="s">
        <v>11</v>
      </c>
      <c r="T2990" s="29" t="s">
        <v>12</v>
      </c>
      <c r="Y2990" s="29" t="s">
        <v>13</v>
      </c>
      <c r="AD2990" s="29" t="s">
        <v>12</v>
      </c>
      <c r="AI2990" s="29" t="s">
        <v>81</v>
      </c>
    </row>
    <row r="2991" spans="2:46" ht="18.649999999999999" customHeight="1" thickBot="1">
      <c r="B2991" s="28"/>
      <c r="D2991" s="227" t="s">
        <v>70</v>
      </c>
      <c r="E2991" s="228"/>
      <c r="F2991" s="229" t="s">
        <v>71</v>
      </c>
      <c r="G2991" s="230"/>
      <c r="H2991" s="203"/>
      <c r="I2991" s="231" t="s">
        <v>15</v>
      </c>
      <c r="J2991" s="232"/>
      <c r="K2991" s="233" t="s">
        <v>16</v>
      </c>
      <c r="L2991" s="234"/>
      <c r="M2991" s="30"/>
      <c r="N2991" s="231" t="s">
        <v>72</v>
      </c>
      <c r="O2991" s="232"/>
      <c r="P2991" s="233" t="s">
        <v>73</v>
      </c>
      <c r="Q2991" s="234"/>
      <c r="R2991" s="30"/>
      <c r="S2991" s="227" t="s">
        <v>74</v>
      </c>
      <c r="T2991" s="228"/>
      <c r="U2991" s="229" t="s">
        <v>75</v>
      </c>
      <c r="V2991" s="230"/>
      <c r="W2991" s="8"/>
      <c r="X2991" s="231" t="s">
        <v>76</v>
      </c>
      <c r="Y2991" s="232"/>
      <c r="Z2991" s="233" t="s">
        <v>77</v>
      </c>
      <c r="AA2991" s="234"/>
      <c r="AB2991" s="8"/>
      <c r="AC2991" s="231" t="s">
        <v>78</v>
      </c>
      <c r="AD2991" s="232"/>
      <c r="AE2991" s="233" t="s">
        <v>17</v>
      </c>
      <c r="AF2991" s="234"/>
      <c r="AG2991" s="8"/>
      <c r="AH2991" s="231" t="s">
        <v>79</v>
      </c>
      <c r="AI2991" s="232"/>
      <c r="AJ2991" s="233" t="s">
        <v>80</v>
      </c>
      <c r="AK2991" s="234"/>
      <c r="AL2991" s="8"/>
      <c r="AM2991" s="35" t="s">
        <v>82</v>
      </c>
      <c r="AO2991" s="147" t="s">
        <v>83</v>
      </c>
      <c r="AP2991" s="4"/>
      <c r="AQ2991" s="44"/>
      <c r="AR2991" s="44"/>
      <c r="AS2991" s="44"/>
      <c r="AT2991" s="44"/>
    </row>
    <row r="2992" spans="2:46" ht="18.649999999999999" customHeight="1" thickTop="1" thickBot="1">
      <c r="B2992" s="55">
        <v>8.5599999999999596</v>
      </c>
      <c r="D2992" s="37">
        <v>1</v>
      </c>
      <c r="E2992" s="38">
        <v>0</v>
      </c>
      <c r="F2992" s="39">
        <v>0</v>
      </c>
      <c r="G2992" s="40">
        <f t="shared" ref="G2992" si="9791">-1/($E$8*$B2992)</f>
        <v>-7.46705607476639E-2</v>
      </c>
      <c r="I2992" s="37">
        <v>1</v>
      </c>
      <c r="J2992" s="41">
        <v>0</v>
      </c>
      <c r="K2992" s="39">
        <v>0</v>
      </c>
      <c r="L2992" s="40">
        <v>0</v>
      </c>
      <c r="N2992" s="37">
        <f t="shared" ref="N2992" si="9792">D2992*I2992+F2992*I2995-E2992*J2992-G2992*J2995</f>
        <v>0.99052537524331319</v>
      </c>
      <c r="O2992" s="41">
        <f t="shared" ref="O2992" si="9793">(D2992*J2992+E2992*I2992+F2992*J2995+G2992*I2995)</f>
        <v>0</v>
      </c>
      <c r="P2992" s="39">
        <f t="shared" ref="P2992" si="9794">D2992*K2992+F2992*K2995-E2992*L2992-G2992*L2995</f>
        <v>0</v>
      </c>
      <c r="Q2992" s="40">
        <f t="shared" ref="Q2992" si="9795">(D2992*L2992+E2992*K2992+F2992*L2995+G2992*K2995)</f>
        <v>-7.46705607476639E-2</v>
      </c>
      <c r="S2992" s="37">
        <v>1</v>
      </c>
      <c r="T2992" s="38">
        <v>0</v>
      </c>
      <c r="U2992" s="39">
        <v>0</v>
      </c>
      <c r="V2992" s="40">
        <f t="shared" ref="V2992" si="9796">-1/($T$8*$B2992)</f>
        <v>-0.14623598130841189</v>
      </c>
      <c r="X2992" s="37">
        <f t="shared" ref="X2992" si="9797">N2992*S2992+P2992*S2995-O2992*T2992-Q2992*T2995</f>
        <v>0.99052537524331319</v>
      </c>
      <c r="Y2992" s="41">
        <f t="shared" ref="Y2992" si="9798">(N2992*T2992+O2992*S2992+P2992*T2995+Q2992*S2995)</f>
        <v>0</v>
      </c>
      <c r="Z2992" s="39">
        <f t="shared" ref="Z2992" si="9799">N2992*U2992+P2992*U2995-O2992*V2992-Q2992*V2995</f>
        <v>0</v>
      </c>
      <c r="AA2992" s="40">
        <f t="shared" ref="AA2992" si="9800">(N2992*V2992+O2992*U2992+P2992*V2995+Q2992*U2995)</f>
        <v>-0.21952101100725271</v>
      </c>
      <c r="AB2992" s="8"/>
      <c r="AC2992" s="37">
        <v>1</v>
      </c>
      <c r="AD2992" s="38">
        <v>0</v>
      </c>
      <c r="AE2992" s="39">
        <v>0</v>
      </c>
      <c r="AF2992" s="40">
        <v>0</v>
      </c>
      <c r="AH2992" s="37">
        <f>X2992*AC2992+Z2992*AC2995-Y2992*AD2992-AA2992*AD2995</f>
        <v>0.96980551533171144</v>
      </c>
      <c r="AI2992" s="41">
        <f>(X2992*AD2992+Y2992*AC2992+Z2992*AD2995+AA2992*AC2995)</f>
        <v>0</v>
      </c>
      <c r="AJ2992" s="39">
        <f>X2992*AE2992+Z2992*AE2995-Y2992*AF2992-AA2992*AF2995</f>
        <v>0</v>
      </c>
      <c r="AK2992" s="40">
        <f>(X2992*AF2992+Y2992*AE2992+Z2992*AF2995+AA2992*AE2995)</f>
        <v>-0.21952101100725271</v>
      </c>
      <c r="AL2992" s="8"/>
      <c r="AM2992" s="43">
        <f t="shared" ref="AM2992" si="9801">20*LOG((2*$AH$8)/(($AH$8*AH2992+AJ2992+$AH$8*AH2995+AJ2995)^2+($AH$8*AI2992+AK2992+$AH$8*AI2995+AK2995)^2)^0.5)</f>
        <v>-1.4708408672248438E-4</v>
      </c>
      <c r="AO2992" s="148">
        <f t="shared" ref="AO2992" si="9802">((AH2992^2+AI2992^2)/(AH2995^2+AI2995^2))^0.5</f>
        <v>4.4178258604094918</v>
      </c>
      <c r="AP2992" s="4"/>
      <c r="AQ2992" s="44"/>
      <c r="AR2992" s="44"/>
      <c r="AS2992" s="44"/>
      <c r="AT2992" s="44"/>
    </row>
    <row r="2993" spans="2:46" ht="18.649999999999999" customHeight="1" thickBot="1">
      <c r="D2993" s="45"/>
      <c r="G2993" s="46"/>
      <c r="I2993" s="45"/>
      <c r="L2993" s="46"/>
      <c r="N2993" s="45"/>
      <c r="Q2993" s="46"/>
      <c r="S2993" s="45"/>
      <c r="V2993" s="46"/>
      <c r="X2993" s="45"/>
      <c r="AA2993" s="46"/>
      <c r="AC2993" s="45"/>
      <c r="AF2993" s="46"/>
      <c r="AH2993" s="45"/>
      <c r="AK2993" s="46"/>
      <c r="AO2993" s="149"/>
      <c r="AP2993" s="149"/>
      <c r="AQ2993" s="44"/>
      <c r="AR2993" s="44"/>
      <c r="AS2993" s="44"/>
      <c r="AT2993" s="44"/>
    </row>
    <row r="2994" spans="2:46" ht="18.649999999999999" customHeight="1" thickBot="1">
      <c r="D2994" s="227" t="s">
        <v>70</v>
      </c>
      <c r="E2994" s="228"/>
      <c r="F2994" s="229" t="s">
        <v>71</v>
      </c>
      <c r="G2994" s="230"/>
      <c r="H2994" s="203"/>
      <c r="I2994" s="231" t="s">
        <v>15</v>
      </c>
      <c r="J2994" s="232"/>
      <c r="K2994" s="233" t="s">
        <v>16</v>
      </c>
      <c r="L2994" s="234"/>
      <c r="M2994" s="30"/>
      <c r="N2994" s="231" t="s">
        <v>72</v>
      </c>
      <c r="O2994" s="232"/>
      <c r="P2994" s="233" t="s">
        <v>73</v>
      </c>
      <c r="Q2994" s="234"/>
      <c r="R2994" s="30"/>
      <c r="S2994" s="227" t="s">
        <v>74</v>
      </c>
      <c r="T2994" s="228"/>
      <c r="U2994" s="229" t="s">
        <v>75</v>
      </c>
      <c r="V2994" s="230"/>
      <c r="W2994" s="8"/>
      <c r="X2994" s="231" t="s">
        <v>76</v>
      </c>
      <c r="Y2994" s="232"/>
      <c r="Z2994" s="233" t="s">
        <v>77</v>
      </c>
      <c r="AA2994" s="234"/>
      <c r="AB2994" s="8"/>
      <c r="AC2994" s="231" t="s">
        <v>78</v>
      </c>
      <c r="AD2994" s="232"/>
      <c r="AE2994" s="233" t="s">
        <v>17</v>
      </c>
      <c r="AF2994" s="234"/>
      <c r="AG2994" s="8"/>
      <c r="AH2994" s="231" t="s">
        <v>79</v>
      </c>
      <c r="AI2994" s="232"/>
      <c r="AJ2994" s="233" t="s">
        <v>80</v>
      </c>
      <c r="AK2994" s="234"/>
      <c r="AL2994" s="8"/>
      <c r="AM2994" s="52" t="s">
        <v>84</v>
      </c>
      <c r="AO2994" s="150" t="s">
        <v>85</v>
      </c>
      <c r="AP2994" s="149"/>
      <c r="AQ2994" s="44"/>
      <c r="AR2994" s="44"/>
      <c r="AS2994" s="44"/>
      <c r="AT2994" s="44"/>
    </row>
    <row r="2995" spans="2:46" ht="18.649999999999999" customHeight="1" thickTop="1" thickBot="1">
      <c r="D2995" s="37">
        <v>0</v>
      </c>
      <c r="E2995" s="41">
        <v>0</v>
      </c>
      <c r="F2995" s="39">
        <v>1</v>
      </c>
      <c r="G2995" s="40">
        <v>0</v>
      </c>
      <c r="I2995" s="37">
        <v>0</v>
      </c>
      <c r="J2995" s="41">
        <f t="shared" ref="J2995" si="9803">IF(0=(1-$J$8*$K$8*$B2992^2),10^14,$B2992*$K$8/(1-$J$8*$K$8*$B2992^2))</f>
        <v>-0.12688567839613063</v>
      </c>
      <c r="K2995" s="39">
        <v>1</v>
      </c>
      <c r="L2995" s="40">
        <v>0</v>
      </c>
      <c r="N2995" s="37">
        <f t="shared" ref="N2995" si="9804">D2995*I2992+F2995*I2995-E2995*J2992-G2995*J2995</f>
        <v>0</v>
      </c>
      <c r="O2995" s="41">
        <f t="shared" ref="O2995" si="9805">(D2995*J2992+E2995*I2992+F2995*J2995+G2995*I2995)</f>
        <v>-0.12688567839613063</v>
      </c>
      <c r="P2995" s="39">
        <f t="shared" ref="P2995" si="9806">D2995*K2992+F2995*K2995-E2995*L2992-G2995*L2995</f>
        <v>1</v>
      </c>
      <c r="Q2995" s="40">
        <f t="shared" ref="Q2995" si="9807">(D2995*L2992+E2995*K2992+F2995*L2995+G2995*K2995)</f>
        <v>0</v>
      </c>
      <c r="S2995" s="37">
        <v>0</v>
      </c>
      <c r="T2995" s="41">
        <v>0</v>
      </c>
      <c r="U2995" s="39">
        <v>1</v>
      </c>
      <c r="V2995" s="40">
        <v>0</v>
      </c>
      <c r="X2995" s="37">
        <f t="shared" ref="X2995" si="9808">N2995*S2992+P2995*S2995-O2995*T2992-Q2995*T2995</f>
        <v>0</v>
      </c>
      <c r="Y2995" s="41">
        <f t="shared" ref="Y2995" si="9809">(N2995*T2992+O2995*S2992+P2995*T2995+Q2995*S2995)</f>
        <v>-0.12688567839613063</v>
      </c>
      <c r="Z2995" s="39">
        <f t="shared" ref="Z2995" si="9810">N2995*U2992+P2995*U2995-O2995*V2992-Q2995*V2995</f>
        <v>0.98144474830575823</v>
      </c>
      <c r="AA2995" s="40">
        <f t="shared" ref="AA2995" si="9811">(N2995*V2992+O2995*U2992+P2995*V2995+Q2995*U2995)</f>
        <v>0</v>
      </c>
      <c r="AB2995" s="8"/>
      <c r="AC2995" s="37">
        <v>0</v>
      </c>
      <c r="AD2995" s="40">
        <f>-1/($AD$8*$B2992)</f>
        <v>-9.4386682242991085E-2</v>
      </c>
      <c r="AE2995" s="39">
        <v>1</v>
      </c>
      <c r="AF2995" s="40">
        <v>0</v>
      </c>
      <c r="AH2995" s="37">
        <f>X2995*AC2992+Z2995*AC2995-Y2995*AD2992-AA2995*AD2995</f>
        <v>0</v>
      </c>
      <c r="AI2995" s="41">
        <f>(X2995*AD2992+Y2995*AC2992+Z2995*AD2995+AA2995*AC2995)</f>
        <v>-0.2195209919935186</v>
      </c>
      <c r="AJ2995" s="39">
        <f>X2995*AE2992+Z2995*AE2995-Y2995*AF2992-AA2995*AF2995</f>
        <v>0.98144474830575823</v>
      </c>
      <c r="AK2995" s="40">
        <f>(X2995*AF2992+Y2995*AE2992+Z2995*AF2995+AA2995*AE2995)</f>
        <v>0</v>
      </c>
      <c r="AL2995" s="8"/>
      <c r="AM2995" s="54">
        <f t="shared" ref="AM2995" si="9812">(180/PI())*ATAN(-1*(($AH2983*AI2992+AK2992+$AH$8*AI2995+AK2995)/($AH$8*AH2992+AJ2992+$AH$8*AH2995+AJ2995)))</f>
        <v>12.680682366205355</v>
      </c>
      <c r="AO2995" s="151">
        <f t="shared" ref="AO2995" si="9813">20*LOG(((($AH$8*AH2992+AJ2992-$AH$8*AH2995-AJ2995)^2+($AH$8*AI2992+AK2992-$AH$8*AI2995-AK2995)^2)/(($AH$8*AH2992+AJ2992+$AH$8*AH2995+AJ2995)^2+($AH$8*AI2992+AK2992+$AH$8*AI2995+AK2995)^2))^0.5)</f>
        <v>-44.70225977271803</v>
      </c>
      <c r="AP2995" s="149"/>
      <c r="AQ2995" s="44"/>
      <c r="AR2995" s="44"/>
      <c r="AS2995" s="44"/>
      <c r="AT2995" s="44"/>
    </row>
    <row r="2996" spans="2:46" ht="18.649999999999999" customHeight="1">
      <c r="AO2996" s="48"/>
    </row>
    <row r="2997" spans="2:46" ht="18.649999999999999" customHeight="1" thickBot="1">
      <c r="E2997" s="29" t="s">
        <v>9</v>
      </c>
      <c r="J2997" s="29" t="s">
        <v>10</v>
      </c>
      <c r="O2997" s="29" t="s">
        <v>11</v>
      </c>
      <c r="T2997" s="29" t="s">
        <v>12</v>
      </c>
      <c r="Y2997" s="29" t="s">
        <v>13</v>
      </c>
      <c r="AD2997" s="29" t="s">
        <v>12</v>
      </c>
      <c r="AI2997" s="29" t="s">
        <v>81</v>
      </c>
    </row>
    <row r="2998" spans="2:46" ht="18.649999999999999" customHeight="1" thickBot="1">
      <c r="B2998" s="28"/>
      <c r="D2998" s="227" t="s">
        <v>70</v>
      </c>
      <c r="E2998" s="228"/>
      <c r="F2998" s="229" t="s">
        <v>71</v>
      </c>
      <c r="G2998" s="230"/>
      <c r="H2998" s="203"/>
      <c r="I2998" s="231" t="s">
        <v>15</v>
      </c>
      <c r="J2998" s="232"/>
      <c r="K2998" s="233" t="s">
        <v>16</v>
      </c>
      <c r="L2998" s="234"/>
      <c r="M2998" s="30"/>
      <c r="N2998" s="231" t="s">
        <v>72</v>
      </c>
      <c r="O2998" s="232"/>
      <c r="P2998" s="233" t="s">
        <v>73</v>
      </c>
      <c r="Q2998" s="234"/>
      <c r="R2998" s="30"/>
      <c r="S2998" s="227" t="s">
        <v>74</v>
      </c>
      <c r="T2998" s="228"/>
      <c r="U2998" s="229" t="s">
        <v>75</v>
      </c>
      <c r="V2998" s="230"/>
      <c r="W2998" s="8"/>
      <c r="X2998" s="231" t="s">
        <v>76</v>
      </c>
      <c r="Y2998" s="232"/>
      <c r="Z2998" s="233" t="s">
        <v>77</v>
      </c>
      <c r="AA2998" s="234"/>
      <c r="AB2998" s="8"/>
      <c r="AC2998" s="231" t="s">
        <v>78</v>
      </c>
      <c r="AD2998" s="232"/>
      <c r="AE2998" s="233" t="s">
        <v>17</v>
      </c>
      <c r="AF2998" s="234"/>
      <c r="AG2998" s="8"/>
      <c r="AH2998" s="231" t="s">
        <v>79</v>
      </c>
      <c r="AI2998" s="232"/>
      <c r="AJ2998" s="233" t="s">
        <v>80</v>
      </c>
      <c r="AK2998" s="234"/>
      <c r="AL2998" s="8"/>
      <c r="AM2998" s="35" t="s">
        <v>82</v>
      </c>
      <c r="AO2998" s="147" t="s">
        <v>83</v>
      </c>
      <c r="AP2998" s="4"/>
      <c r="AQ2998" s="44"/>
      <c r="AR2998" s="44"/>
      <c r="AS2998" s="44"/>
      <c r="AT2998" s="44"/>
    </row>
    <row r="2999" spans="2:46" ht="18.649999999999999" customHeight="1" thickTop="1" thickBot="1">
      <c r="B2999" s="55">
        <v>8.5799999999999592</v>
      </c>
      <c r="D2999" s="37">
        <v>1</v>
      </c>
      <c r="E2999" s="38">
        <v>0</v>
      </c>
      <c r="F2999" s="39">
        <v>0</v>
      </c>
      <c r="G2999" s="40">
        <f t="shared" ref="G2999" si="9814">-1/($E$8*$B2999)</f>
        <v>-7.4496503496503844E-2</v>
      </c>
      <c r="I2999" s="37">
        <v>1</v>
      </c>
      <c r="J2999" s="41">
        <v>0</v>
      </c>
      <c r="K2999" s="39">
        <v>0</v>
      </c>
      <c r="L2999" s="40">
        <v>0</v>
      </c>
      <c r="N2999" s="37">
        <f t="shared" ref="N2999" si="9815">D2999*I2999+F2999*I3002-E2999*J2999-G2999*J3002</f>
        <v>0.99056962147742633</v>
      </c>
      <c r="O2999" s="41">
        <f t="shared" ref="O2999" si="9816">(D2999*J2999+E2999*I2999+F2999*J3002+G2999*I3002)</f>
        <v>0</v>
      </c>
      <c r="P2999" s="39">
        <f t="shared" ref="P2999" si="9817">D2999*K2999+F2999*K3002-E2999*L2999-G2999*L3002</f>
        <v>0</v>
      </c>
      <c r="Q2999" s="40">
        <f t="shared" ref="Q2999" si="9818">(D2999*L2999+E2999*K2999+F2999*L3002+G2999*K3002)</f>
        <v>-7.4496503496503844E-2</v>
      </c>
      <c r="S2999" s="37">
        <v>1</v>
      </c>
      <c r="T2999" s="38">
        <v>0</v>
      </c>
      <c r="U2999" s="39">
        <v>0</v>
      </c>
      <c r="V2999" s="40">
        <f t="shared" ref="V2999" si="9819">-1/($T$8*$B2999)</f>
        <v>-0.14589510489510557</v>
      </c>
      <c r="X2999" s="37">
        <f t="shared" ref="X2999" si="9820">N2999*S2999+P2999*S3002-O2999*T2999-Q2999*T3002</f>
        <v>0.99056962147742633</v>
      </c>
      <c r="Y2999" s="41">
        <f t="shared" ref="Y2999" si="9821">(N2999*T2999+O2999*S2999+P2999*T3002+Q2999*S3002)</f>
        <v>0</v>
      </c>
      <c r="Z2999" s="39">
        <f t="shared" ref="Z2999" si="9822">N2999*U2999+P2999*U3002-O2999*V2999-Q2999*V3002</f>
        <v>0</v>
      </c>
      <c r="AA2999" s="40">
        <f t="shared" ref="AA2999" si="9823">(N2999*V2999+O2999*U2999+P2999*V3002+Q2999*U3002)</f>
        <v>-0.21901576232785797</v>
      </c>
      <c r="AB2999" s="8"/>
      <c r="AC2999" s="37">
        <v>1</v>
      </c>
      <c r="AD2999" s="38">
        <v>0</v>
      </c>
      <c r="AE2999" s="39">
        <v>0</v>
      </c>
      <c r="AF2999" s="40">
        <v>0</v>
      </c>
      <c r="AH2999" s="37">
        <f>X2999*AC2999+Z2999*AC3002-Y2999*AD2999-AA2999*AD3002</f>
        <v>0.96994563719155291</v>
      </c>
      <c r="AI2999" s="41">
        <f>(X2999*AD2999+Y2999*AC2999+Z2999*AD3002+AA2999*AC3002)</f>
        <v>0</v>
      </c>
      <c r="AJ2999" s="39">
        <f>X2999*AE2999+Z2999*AE3002-Y2999*AF2999-AA2999*AF3002</f>
        <v>0</v>
      </c>
      <c r="AK2999" s="40">
        <f>(X2999*AF2999+Y2999*AE2999+Z2999*AF3002+AA2999*AE3002)</f>
        <v>-0.21901576232785797</v>
      </c>
      <c r="AL2999" s="8"/>
      <c r="AM2999" s="43">
        <f t="shared" ref="AM2999" si="9824">20*LOG((2*$AH$8)/(($AH$8*AH2999+AJ2999+$AH$8*AH3002+AJ3002)^2+($AH$8*AI2999+AK2999+$AH$8*AI3002+AK3002)^2)^0.5)</f>
        <v>-1.4573583728815911E-4</v>
      </c>
      <c r="AO2999" s="148">
        <f t="shared" ref="AO2999" si="9825">((AH2999^2+AI2999^2)/(AH3002^2+AI3002^2))^0.5</f>
        <v>4.428657145490237</v>
      </c>
      <c r="AP2999" s="4"/>
      <c r="AQ2999" s="44"/>
      <c r="AR2999" s="44"/>
      <c r="AS2999" s="44"/>
      <c r="AT2999" s="44"/>
    </row>
    <row r="3000" spans="2:46" ht="18.649999999999999" customHeight="1" thickBot="1">
      <c r="D3000" s="45"/>
      <c r="G3000" s="46"/>
      <c r="I3000" s="45"/>
      <c r="L3000" s="46"/>
      <c r="N3000" s="45"/>
      <c r="Q3000" s="46"/>
      <c r="S3000" s="45"/>
      <c r="V3000" s="46"/>
      <c r="X3000" s="45"/>
      <c r="AA3000" s="46"/>
      <c r="AC3000" s="45"/>
      <c r="AF3000" s="46"/>
      <c r="AH3000" s="45"/>
      <c r="AK3000" s="46"/>
      <c r="AO3000" s="149"/>
      <c r="AP3000" s="149"/>
      <c r="AQ3000" s="44"/>
      <c r="AR3000" s="44"/>
      <c r="AS3000" s="44"/>
      <c r="AT3000" s="44"/>
    </row>
    <row r="3001" spans="2:46" ht="18.649999999999999" customHeight="1" thickBot="1">
      <c r="D3001" s="227" t="s">
        <v>70</v>
      </c>
      <c r="E3001" s="228"/>
      <c r="F3001" s="229" t="s">
        <v>71</v>
      </c>
      <c r="G3001" s="230"/>
      <c r="H3001" s="203"/>
      <c r="I3001" s="231" t="s">
        <v>15</v>
      </c>
      <c r="J3001" s="232"/>
      <c r="K3001" s="233" t="s">
        <v>16</v>
      </c>
      <c r="L3001" s="234"/>
      <c r="M3001" s="30"/>
      <c r="N3001" s="231" t="s">
        <v>72</v>
      </c>
      <c r="O3001" s="232"/>
      <c r="P3001" s="233" t="s">
        <v>73</v>
      </c>
      <c r="Q3001" s="234"/>
      <c r="R3001" s="30"/>
      <c r="S3001" s="227" t="s">
        <v>74</v>
      </c>
      <c r="T3001" s="228"/>
      <c r="U3001" s="229" t="s">
        <v>75</v>
      </c>
      <c r="V3001" s="230"/>
      <c r="W3001" s="8"/>
      <c r="X3001" s="231" t="s">
        <v>76</v>
      </c>
      <c r="Y3001" s="232"/>
      <c r="Z3001" s="233" t="s">
        <v>77</v>
      </c>
      <c r="AA3001" s="234"/>
      <c r="AB3001" s="8"/>
      <c r="AC3001" s="231" t="s">
        <v>78</v>
      </c>
      <c r="AD3001" s="232"/>
      <c r="AE3001" s="233" t="s">
        <v>17</v>
      </c>
      <c r="AF3001" s="234"/>
      <c r="AG3001" s="8"/>
      <c r="AH3001" s="231" t="s">
        <v>79</v>
      </c>
      <c r="AI3001" s="232"/>
      <c r="AJ3001" s="233" t="s">
        <v>80</v>
      </c>
      <c r="AK3001" s="234"/>
      <c r="AL3001" s="8"/>
      <c r="AM3001" s="52" t="s">
        <v>84</v>
      </c>
      <c r="AO3001" s="150" t="s">
        <v>85</v>
      </c>
      <c r="AP3001" s="149"/>
      <c r="AQ3001" s="44"/>
      <c r="AR3001" s="44"/>
      <c r="AS3001" s="44"/>
      <c r="AT3001" s="44"/>
    </row>
    <row r="3002" spans="2:46" ht="18.649999999999999" customHeight="1" thickTop="1" thickBot="1">
      <c r="D3002" s="37">
        <v>0</v>
      </c>
      <c r="E3002" s="41">
        <v>0</v>
      </c>
      <c r="F3002" s="39">
        <v>1</v>
      </c>
      <c r="G3002" s="40">
        <v>0</v>
      </c>
      <c r="I3002" s="37">
        <v>0</v>
      </c>
      <c r="J3002" s="41">
        <f t="shared" ref="J3002" si="9826">IF(0=(1-$J$8*$K$8*$B2999^2),10^14,$B2999*$K$8/(1-$J$8*$K$8*$B2999^2))</f>
        <v>-0.1265882032036067</v>
      </c>
      <c r="K3002" s="39">
        <v>1</v>
      </c>
      <c r="L3002" s="40">
        <v>0</v>
      </c>
      <c r="N3002" s="37">
        <f t="shared" ref="N3002" si="9827">D3002*I2999+F3002*I3002-E3002*J2999-G3002*J3002</f>
        <v>0</v>
      </c>
      <c r="O3002" s="41">
        <f t="shared" ref="O3002" si="9828">(D3002*J2999+E3002*I2999+F3002*J3002+G3002*I3002)</f>
        <v>-0.1265882032036067</v>
      </c>
      <c r="P3002" s="39">
        <f t="shared" ref="P3002" si="9829">D3002*K2999+F3002*K3002-E3002*L2999-G3002*L3002</f>
        <v>1</v>
      </c>
      <c r="Q3002" s="40">
        <f t="shared" ref="Q3002" si="9830">(D3002*L2999+E3002*K2999+F3002*L3002+G3002*K3002)</f>
        <v>0</v>
      </c>
      <c r="S3002" s="37">
        <v>0</v>
      </c>
      <c r="T3002" s="41">
        <v>0</v>
      </c>
      <c r="U3002" s="39">
        <v>1</v>
      </c>
      <c r="V3002" s="40">
        <v>0</v>
      </c>
      <c r="X3002" s="37">
        <f t="shared" ref="X3002" si="9831">N3002*S2999+P3002*S3002-O3002*T2999-Q3002*T3002</f>
        <v>0</v>
      </c>
      <c r="Y3002" s="41">
        <f t="shared" ref="Y3002" si="9832">(N3002*T2999+O3002*S2999+P3002*T3002+Q3002*S3002)</f>
        <v>-0.1265882032036067</v>
      </c>
      <c r="Z3002" s="39">
        <f t="shared" ref="Z3002" si="9833">N3002*U2999+P3002*U3002-O3002*V2999-Q3002*V3002</f>
        <v>0.98153140081512691</v>
      </c>
      <c r="AA3002" s="40">
        <f t="shared" ref="AA3002" si="9834">(N3002*V2999+O3002*U2999+P3002*V3002+Q3002*U3002)</f>
        <v>0</v>
      </c>
      <c r="AB3002" s="8"/>
      <c r="AC3002" s="37">
        <v>0</v>
      </c>
      <c r="AD3002" s="40">
        <f>-1/($AD$8*$B2999)</f>
        <v>-9.4166666666667107E-2</v>
      </c>
      <c r="AE3002" s="39">
        <v>1</v>
      </c>
      <c r="AF3002" s="40">
        <v>0</v>
      </c>
      <c r="AH3002" s="37">
        <f>X3002*AC2999+Z3002*AC3002-Y3002*AD2999-AA3002*AD3002</f>
        <v>0</v>
      </c>
      <c r="AI3002" s="41">
        <f>(X3002*AD2999+Y3002*AC2999+Z3002*AD3002+AA3002*AC3002)</f>
        <v>-0.21901574344703156</v>
      </c>
      <c r="AJ3002" s="39">
        <f>X3002*AE2999+Z3002*AE3002-Y3002*AF2999-AA3002*AF3002</f>
        <v>0.98153140081512691</v>
      </c>
      <c r="AK3002" s="40">
        <f>(X3002*AF2999+Y3002*AE2999+Z3002*AF3002+AA3002*AE3002)</f>
        <v>0</v>
      </c>
      <c r="AL3002" s="8"/>
      <c r="AM3002" s="54">
        <f t="shared" ref="AM3002" si="9835">(180/PI())*ATAN(-1*(($AH2990*AI2999+AK2999+$AH$8*AI3002+AK3002)/($AH$8*AH2999+AJ2999+$AH$8*AH3002+AJ3002)))</f>
        <v>12.651014228872146</v>
      </c>
      <c r="AO3002" s="151">
        <f t="shared" ref="AO3002" si="9836">20*LOG(((($AH$8*AH2999+AJ2999-$AH$8*AH3002-AJ3002)^2+($AH$8*AI2999+AK2999-$AH$8*AI3002-AK3002)^2)/(($AH$8*AH2999+AJ2999+$AH$8*AH3002+AJ3002)^2+($AH$8*AI2999+AK2999+$AH$8*AI3002+AK3002)^2))^0.5)</f>
        <v>-44.742252376313587</v>
      </c>
      <c r="AP3002" s="149"/>
      <c r="AQ3002" s="44"/>
      <c r="AR3002" s="44"/>
      <c r="AS3002" s="44"/>
      <c r="AT3002" s="44"/>
    </row>
    <row r="3003" spans="2:46" ht="18.649999999999999" customHeight="1">
      <c r="AO3003" s="48"/>
    </row>
    <row r="3004" spans="2:46" ht="18.649999999999999" customHeight="1" thickBot="1">
      <c r="E3004" s="29" t="s">
        <v>9</v>
      </c>
      <c r="J3004" s="29" t="s">
        <v>10</v>
      </c>
      <c r="O3004" s="29" t="s">
        <v>11</v>
      </c>
      <c r="T3004" s="29" t="s">
        <v>12</v>
      </c>
      <c r="Y3004" s="29" t="s">
        <v>13</v>
      </c>
      <c r="AD3004" s="29" t="s">
        <v>12</v>
      </c>
      <c r="AI3004" s="29" t="s">
        <v>81</v>
      </c>
    </row>
    <row r="3005" spans="2:46" ht="18.649999999999999" customHeight="1" thickBot="1">
      <c r="B3005" s="28"/>
      <c r="D3005" s="227" t="s">
        <v>70</v>
      </c>
      <c r="E3005" s="228"/>
      <c r="F3005" s="229" t="s">
        <v>71</v>
      </c>
      <c r="G3005" s="230"/>
      <c r="H3005" s="203"/>
      <c r="I3005" s="231" t="s">
        <v>15</v>
      </c>
      <c r="J3005" s="232"/>
      <c r="K3005" s="233" t="s">
        <v>16</v>
      </c>
      <c r="L3005" s="234"/>
      <c r="M3005" s="30"/>
      <c r="N3005" s="231" t="s">
        <v>72</v>
      </c>
      <c r="O3005" s="232"/>
      <c r="P3005" s="233" t="s">
        <v>73</v>
      </c>
      <c r="Q3005" s="234"/>
      <c r="R3005" s="30"/>
      <c r="S3005" s="227" t="s">
        <v>74</v>
      </c>
      <c r="T3005" s="228"/>
      <c r="U3005" s="229" t="s">
        <v>75</v>
      </c>
      <c r="V3005" s="230"/>
      <c r="W3005" s="8"/>
      <c r="X3005" s="231" t="s">
        <v>76</v>
      </c>
      <c r="Y3005" s="232"/>
      <c r="Z3005" s="233" t="s">
        <v>77</v>
      </c>
      <c r="AA3005" s="234"/>
      <c r="AB3005" s="8"/>
      <c r="AC3005" s="231" t="s">
        <v>78</v>
      </c>
      <c r="AD3005" s="232"/>
      <c r="AE3005" s="233" t="s">
        <v>17</v>
      </c>
      <c r="AF3005" s="234"/>
      <c r="AG3005" s="8"/>
      <c r="AH3005" s="231" t="s">
        <v>79</v>
      </c>
      <c r="AI3005" s="232"/>
      <c r="AJ3005" s="233" t="s">
        <v>80</v>
      </c>
      <c r="AK3005" s="234"/>
      <c r="AL3005" s="8"/>
      <c r="AM3005" s="35" t="s">
        <v>82</v>
      </c>
      <c r="AO3005" s="147" t="s">
        <v>83</v>
      </c>
      <c r="AP3005" s="4"/>
      <c r="AQ3005" s="44"/>
      <c r="AR3005" s="44"/>
      <c r="AS3005" s="44"/>
      <c r="AT3005" s="44"/>
    </row>
    <row r="3006" spans="2:46" ht="18.649999999999999" customHeight="1" thickTop="1" thickBot="1">
      <c r="B3006" s="55">
        <v>8.5999999999999606</v>
      </c>
      <c r="D3006" s="37">
        <v>1</v>
      </c>
      <c r="E3006" s="38">
        <v>0</v>
      </c>
      <c r="F3006" s="39">
        <v>0</v>
      </c>
      <c r="G3006" s="40">
        <f t="shared" ref="G3006" si="9837">-1/($E$8*$B3006)</f>
        <v>-7.4323255813953826E-2</v>
      </c>
      <c r="I3006" s="37">
        <v>1</v>
      </c>
      <c r="J3006" s="41">
        <v>0</v>
      </c>
      <c r="K3006" s="39">
        <v>0</v>
      </c>
      <c r="L3006" s="40">
        <v>0</v>
      </c>
      <c r="N3006" s="37">
        <f t="shared" ref="N3006" si="9838">D3006*I3006+F3006*I3009-E3006*J3006-G3006*J3009</f>
        <v>0.99061355819696639</v>
      </c>
      <c r="O3006" s="41">
        <f t="shared" ref="O3006" si="9839">(D3006*J3006+E3006*I3006+F3006*J3009+G3006*I3009)</f>
        <v>0</v>
      </c>
      <c r="P3006" s="39">
        <f t="shared" ref="P3006" si="9840">D3006*K3006+F3006*K3009-E3006*L3006-G3006*L3009</f>
        <v>0</v>
      </c>
      <c r="Q3006" s="40">
        <f t="shared" ref="Q3006" si="9841">(D3006*L3006+E3006*K3006+F3006*L3009+G3006*K3009)</f>
        <v>-7.4323255813953826E-2</v>
      </c>
      <c r="S3006" s="37">
        <v>1</v>
      </c>
      <c r="T3006" s="38">
        <v>0</v>
      </c>
      <c r="U3006" s="39">
        <v>0</v>
      </c>
      <c r="V3006" s="40">
        <f t="shared" ref="V3006" si="9842">-1/($T$8*$B3006)</f>
        <v>-0.14555581395348902</v>
      </c>
      <c r="X3006" s="37">
        <f t="shared" ref="X3006" si="9843">N3006*S3006+P3006*S3009-O3006*T3006-Q3006*T3009</f>
        <v>0.99061355819696639</v>
      </c>
      <c r="Y3006" s="41">
        <f t="shared" ref="Y3006" si="9844">(N3006*T3006+O3006*S3006+P3006*T3009+Q3006*S3009)</f>
        <v>0</v>
      </c>
      <c r="Z3006" s="39">
        <f t="shared" ref="Z3006" si="9845">N3006*U3006+P3006*U3009-O3006*V3006-Q3006*V3009</f>
        <v>0</v>
      </c>
      <c r="AA3006" s="40">
        <f t="shared" ref="AA3006" si="9846">(N3006*V3006+O3006*U3006+P3006*V3009+Q3006*U3009)</f>
        <v>-0.21851281859067523</v>
      </c>
      <c r="AB3006" s="8"/>
      <c r="AC3006" s="37">
        <v>1</v>
      </c>
      <c r="AD3006" s="38">
        <v>0</v>
      </c>
      <c r="AE3006" s="39">
        <v>0</v>
      </c>
      <c r="AF3006" s="40">
        <v>0</v>
      </c>
      <c r="AH3006" s="37">
        <f>X3006*AC3006+Z3006*AC3009-Y3006*AD3006-AA3006*AD3009</f>
        <v>0.9700847870597179</v>
      </c>
      <c r="AI3006" s="41">
        <f>(X3006*AD3006+Y3006*AC3006+Z3006*AD3009+AA3006*AC3009)</f>
        <v>0</v>
      </c>
      <c r="AJ3006" s="39">
        <f>X3006*AE3006+Z3006*AE3009-Y3006*AF3006-AA3006*AF3009</f>
        <v>0</v>
      </c>
      <c r="AK3006" s="40">
        <f>(X3006*AF3006+Y3006*AE3006+Z3006*AF3009+AA3006*AE3009)</f>
        <v>-0.21851281859067523</v>
      </c>
      <c r="AL3006" s="8"/>
      <c r="AM3006" s="43">
        <f t="shared" ref="AM3006" si="9847">20*LOG((2*$AH$8)/(($AH$8*AH3006+AJ3006+$AH$8*AH3009+AJ3009)^2+($AH$8*AI3006+AK3006+$AH$8*AI3009+AK3009)^2)^0.5)</f>
        <v>-1.4440295647466739E-4</v>
      </c>
      <c r="AO3006" s="148">
        <f t="shared" ref="AO3006" si="9848">((AH3006^2+AI3006^2)/(AH3009^2+AI3009^2))^0.5</f>
        <v>4.4394872417693039</v>
      </c>
      <c r="AP3006" s="4"/>
      <c r="AQ3006" s="44"/>
      <c r="AR3006" s="44"/>
      <c r="AS3006" s="44"/>
      <c r="AT3006" s="44"/>
    </row>
    <row r="3007" spans="2:46" ht="18.649999999999999" customHeight="1" thickBot="1">
      <c r="D3007" s="45"/>
      <c r="G3007" s="46"/>
      <c r="I3007" s="45"/>
      <c r="L3007" s="46"/>
      <c r="N3007" s="45"/>
      <c r="Q3007" s="46"/>
      <c r="S3007" s="45"/>
      <c r="V3007" s="46"/>
      <c r="X3007" s="45"/>
      <c r="AA3007" s="46"/>
      <c r="AC3007" s="45"/>
      <c r="AF3007" s="46"/>
      <c r="AH3007" s="45"/>
      <c r="AK3007" s="46"/>
      <c r="AO3007" s="149"/>
      <c r="AP3007" s="149"/>
      <c r="AQ3007" s="44"/>
      <c r="AR3007" s="44"/>
      <c r="AS3007" s="44"/>
      <c r="AT3007" s="44"/>
    </row>
    <row r="3008" spans="2:46" ht="18.649999999999999" customHeight="1" thickBot="1">
      <c r="D3008" s="227" t="s">
        <v>70</v>
      </c>
      <c r="E3008" s="228"/>
      <c r="F3008" s="229" t="s">
        <v>71</v>
      </c>
      <c r="G3008" s="230"/>
      <c r="H3008" s="203"/>
      <c r="I3008" s="231" t="s">
        <v>15</v>
      </c>
      <c r="J3008" s="232"/>
      <c r="K3008" s="233" t="s">
        <v>16</v>
      </c>
      <c r="L3008" s="234"/>
      <c r="M3008" s="30"/>
      <c r="N3008" s="231" t="s">
        <v>72</v>
      </c>
      <c r="O3008" s="232"/>
      <c r="P3008" s="233" t="s">
        <v>73</v>
      </c>
      <c r="Q3008" s="234"/>
      <c r="R3008" s="30"/>
      <c r="S3008" s="227" t="s">
        <v>74</v>
      </c>
      <c r="T3008" s="228"/>
      <c r="U3008" s="229" t="s">
        <v>75</v>
      </c>
      <c r="V3008" s="230"/>
      <c r="W3008" s="8"/>
      <c r="X3008" s="231" t="s">
        <v>76</v>
      </c>
      <c r="Y3008" s="232"/>
      <c r="Z3008" s="233" t="s">
        <v>77</v>
      </c>
      <c r="AA3008" s="234"/>
      <c r="AB3008" s="8"/>
      <c r="AC3008" s="231" t="s">
        <v>78</v>
      </c>
      <c r="AD3008" s="232"/>
      <c r="AE3008" s="233" t="s">
        <v>17</v>
      </c>
      <c r="AF3008" s="234"/>
      <c r="AG3008" s="8"/>
      <c r="AH3008" s="231" t="s">
        <v>79</v>
      </c>
      <c r="AI3008" s="232"/>
      <c r="AJ3008" s="233" t="s">
        <v>80</v>
      </c>
      <c r="AK3008" s="234"/>
      <c r="AL3008" s="8"/>
      <c r="AM3008" s="52" t="s">
        <v>84</v>
      </c>
      <c r="AO3008" s="150" t="s">
        <v>85</v>
      </c>
      <c r="AP3008" s="149"/>
      <c r="AQ3008" s="44"/>
      <c r="AR3008" s="44"/>
      <c r="AS3008" s="44"/>
      <c r="AT3008" s="44"/>
    </row>
    <row r="3009" spans="2:46" ht="18.649999999999999" customHeight="1" thickTop="1" thickBot="1">
      <c r="D3009" s="37">
        <v>0</v>
      </c>
      <c r="E3009" s="41">
        <v>0</v>
      </c>
      <c r="F3009" s="39">
        <v>1</v>
      </c>
      <c r="G3009" s="40">
        <v>0</v>
      </c>
      <c r="I3009" s="37">
        <v>0</v>
      </c>
      <c r="J3009" s="41">
        <f t="shared" ref="J3009" si="9849">IF(0=(1-$J$8*$K$8*$B3006^2),10^14,$B3006*$K$8/(1-$J$8*$K$8*$B3006^2))</f>
        <v>-0.12629212351151192</v>
      </c>
      <c r="K3009" s="39">
        <v>1</v>
      </c>
      <c r="L3009" s="40">
        <v>0</v>
      </c>
      <c r="N3009" s="37">
        <f t="shared" ref="N3009" si="9850">D3009*I3006+F3009*I3009-E3009*J3006-G3009*J3009</f>
        <v>0</v>
      </c>
      <c r="O3009" s="41">
        <f t="shared" ref="O3009" si="9851">(D3009*J3006+E3009*I3006+F3009*J3009+G3009*I3009)</f>
        <v>-0.12629212351151192</v>
      </c>
      <c r="P3009" s="39">
        <f t="shared" ref="P3009" si="9852">D3009*K3006+F3009*K3009-E3009*L3006-G3009*L3009</f>
        <v>1</v>
      </c>
      <c r="Q3009" s="40">
        <f t="shared" ref="Q3009" si="9853">(D3009*L3006+E3009*K3006+F3009*L3009+G3009*K3009)</f>
        <v>0</v>
      </c>
      <c r="S3009" s="37">
        <v>0</v>
      </c>
      <c r="T3009" s="41">
        <v>0</v>
      </c>
      <c r="U3009" s="39">
        <v>1</v>
      </c>
      <c r="V3009" s="40">
        <v>0</v>
      </c>
      <c r="X3009" s="37">
        <f t="shared" ref="X3009" si="9854">N3009*S3006+P3009*S3009-O3009*T3006-Q3009*T3009</f>
        <v>0</v>
      </c>
      <c r="Y3009" s="41">
        <f t="shared" ref="Y3009" si="9855">(N3009*T3006+O3009*S3006+P3009*T3009+Q3009*S3009)</f>
        <v>-0.12629212351151192</v>
      </c>
      <c r="Z3009" s="39">
        <f t="shared" ref="Z3009" si="9856">N3009*U3006+P3009*U3009-O3009*V3006-Q3009*V3009</f>
        <v>0.98161744716636734</v>
      </c>
      <c r="AA3009" s="40">
        <f t="shared" ref="AA3009" si="9857">(N3009*V3006+O3009*U3006+P3009*V3009+Q3009*U3009)</f>
        <v>0</v>
      </c>
      <c r="AB3009" s="8"/>
      <c r="AC3009" s="37">
        <v>0</v>
      </c>
      <c r="AD3009" s="40">
        <f>-1/($AD$8*$B3006)</f>
        <v>-9.3947674418605076E-2</v>
      </c>
      <c r="AE3009" s="39">
        <v>1</v>
      </c>
      <c r="AF3009" s="40">
        <v>0</v>
      </c>
      <c r="AH3009" s="37">
        <f>X3009*AC3006+Z3009*AC3009-Y3009*AD3006-AA3009*AD3009</f>
        <v>0</v>
      </c>
      <c r="AI3009" s="41">
        <f>(X3009*AD3006+Y3009*AC3006+Z3009*AD3009+AA3009*AC3009)</f>
        <v>-0.21851279984152006</v>
      </c>
      <c r="AJ3009" s="39">
        <f>X3009*AE3006+Z3009*AE3009-Y3009*AF3006-AA3009*AF3009</f>
        <v>0.98161744716636734</v>
      </c>
      <c r="AK3009" s="40">
        <f>(X3009*AF3006+Y3009*AE3006+Z3009*AF3009+AA3009*AE3009)</f>
        <v>0</v>
      </c>
      <c r="AL3009" s="8"/>
      <c r="AM3009" s="54">
        <f t="shared" ref="AM3009" si="9858">(180/PI())*ATAN(-1*(($AH2997*AI3006+AK3006+$AH$8*AI3009+AK3009)/($AH$8*AH3006+AJ3006+$AH$8*AH3009+AJ3009)))</f>
        <v>12.62148483898272</v>
      </c>
      <c r="AO3009" s="151">
        <f t="shared" ref="AO3009" si="9859">20*LOG(((($AH$8*AH3006+AJ3006-$AH$8*AH3009-AJ3009)^2+($AH$8*AI3006+AK3006-$AH$8*AI3009-AK3009)^2)/(($AH$8*AH3006+AJ3006+$AH$8*AH3009+AJ3009)^2+($AH$8*AI3006+AK3006+$AH$8*AI3009+AK3009)^2))^0.5)</f>
        <v>-44.782154464532773</v>
      </c>
      <c r="AP3009" s="149"/>
      <c r="AQ3009" s="44"/>
      <c r="AR3009" s="44"/>
      <c r="AS3009" s="44"/>
      <c r="AT3009" s="44"/>
    </row>
    <row r="3010" spans="2:46" ht="18.649999999999999" customHeight="1">
      <c r="AO3010" s="48"/>
    </row>
    <row r="3011" spans="2:46" ht="18.649999999999999" customHeight="1" thickBot="1">
      <c r="E3011" s="29" t="s">
        <v>9</v>
      </c>
      <c r="J3011" s="29" t="s">
        <v>10</v>
      </c>
      <c r="O3011" s="29" t="s">
        <v>11</v>
      </c>
      <c r="T3011" s="29" t="s">
        <v>12</v>
      </c>
      <c r="Y3011" s="29" t="s">
        <v>13</v>
      </c>
      <c r="AD3011" s="29" t="s">
        <v>12</v>
      </c>
      <c r="AI3011" s="29" t="s">
        <v>81</v>
      </c>
    </row>
    <row r="3012" spans="2:46" ht="18.649999999999999" customHeight="1" thickBot="1">
      <c r="B3012" s="28"/>
      <c r="D3012" s="227" t="s">
        <v>70</v>
      </c>
      <c r="E3012" s="228"/>
      <c r="F3012" s="229" t="s">
        <v>71</v>
      </c>
      <c r="G3012" s="230"/>
      <c r="H3012" s="203"/>
      <c r="I3012" s="231" t="s">
        <v>15</v>
      </c>
      <c r="J3012" s="232"/>
      <c r="K3012" s="233" t="s">
        <v>16</v>
      </c>
      <c r="L3012" s="234"/>
      <c r="M3012" s="30"/>
      <c r="N3012" s="231" t="s">
        <v>72</v>
      </c>
      <c r="O3012" s="232"/>
      <c r="P3012" s="233" t="s">
        <v>73</v>
      </c>
      <c r="Q3012" s="234"/>
      <c r="R3012" s="30"/>
      <c r="S3012" s="227" t="s">
        <v>74</v>
      </c>
      <c r="T3012" s="228"/>
      <c r="U3012" s="229" t="s">
        <v>75</v>
      </c>
      <c r="V3012" s="230"/>
      <c r="W3012" s="8"/>
      <c r="X3012" s="231" t="s">
        <v>76</v>
      </c>
      <c r="Y3012" s="232"/>
      <c r="Z3012" s="233" t="s">
        <v>77</v>
      </c>
      <c r="AA3012" s="234"/>
      <c r="AB3012" s="8"/>
      <c r="AC3012" s="231" t="s">
        <v>78</v>
      </c>
      <c r="AD3012" s="232"/>
      <c r="AE3012" s="233" t="s">
        <v>17</v>
      </c>
      <c r="AF3012" s="234"/>
      <c r="AG3012" s="8"/>
      <c r="AH3012" s="231" t="s">
        <v>79</v>
      </c>
      <c r="AI3012" s="232"/>
      <c r="AJ3012" s="233" t="s">
        <v>80</v>
      </c>
      <c r="AK3012" s="234"/>
      <c r="AL3012" s="8"/>
      <c r="AM3012" s="35" t="s">
        <v>82</v>
      </c>
      <c r="AO3012" s="147" t="s">
        <v>83</v>
      </c>
      <c r="AP3012" s="4"/>
      <c r="AQ3012" s="44"/>
      <c r="AR3012" s="44"/>
      <c r="AS3012" s="44"/>
      <c r="AT3012" s="44"/>
    </row>
    <row r="3013" spans="2:46" ht="18.649999999999999" customHeight="1" thickTop="1" thickBot="1">
      <c r="B3013" s="55">
        <v>8.6199999999999601</v>
      </c>
      <c r="D3013" s="37">
        <v>1</v>
      </c>
      <c r="E3013" s="38">
        <v>0</v>
      </c>
      <c r="F3013" s="39">
        <v>0</v>
      </c>
      <c r="G3013" s="40">
        <f t="shared" ref="G3013" si="9860">-1/($E$8*$B3013)</f>
        <v>-7.4150812064965529E-2</v>
      </c>
      <c r="I3013" s="37">
        <v>1</v>
      </c>
      <c r="J3013" s="41">
        <v>0</v>
      </c>
      <c r="K3013" s="39">
        <v>0</v>
      </c>
      <c r="L3013" s="40">
        <v>0</v>
      </c>
      <c r="N3013" s="37">
        <f t="shared" ref="N3013" si="9861">D3013*I3013+F3013*I3016-E3013*J3013-G3013*J3016</f>
        <v>0.99065718828478422</v>
      </c>
      <c r="O3013" s="41">
        <f t="shared" ref="O3013" si="9862">(D3013*J3013+E3013*I3013+F3013*J3016+G3013*I3016)</f>
        <v>0</v>
      </c>
      <c r="P3013" s="39">
        <f t="shared" ref="P3013" si="9863">D3013*K3013+F3013*K3016-E3013*L3013-G3013*L3016</f>
        <v>0</v>
      </c>
      <c r="Q3013" s="40">
        <f t="shared" ref="Q3013" si="9864">(D3013*L3013+E3013*K3013+F3013*L3016+G3013*K3016)</f>
        <v>-7.4150812064965529E-2</v>
      </c>
      <c r="S3013" s="37">
        <v>1</v>
      </c>
      <c r="T3013" s="38">
        <v>0</v>
      </c>
      <c r="U3013" s="39">
        <v>0</v>
      </c>
      <c r="V3013" s="40">
        <f t="shared" ref="V3013" si="9865">-1/($T$8*$B3013)</f>
        <v>-0.14521809744779648</v>
      </c>
      <c r="X3013" s="37">
        <f t="shared" ref="X3013" si="9866">N3013*S3013+P3013*S3016-O3013*T3013-Q3013*T3016</f>
        <v>0.99065718828478422</v>
      </c>
      <c r="Y3013" s="41">
        <f t="shared" ref="Y3013" si="9867">(N3013*T3013+O3013*S3013+P3013*T3016+Q3013*S3016)</f>
        <v>0</v>
      </c>
      <c r="Z3013" s="39">
        <f t="shared" ref="Z3013" si="9868">N3013*U3013+P3013*U3016-O3013*V3013-Q3013*V3016</f>
        <v>0</v>
      </c>
      <c r="AA3013" s="40">
        <f t="shared" ref="AA3013" si="9869">(N3013*V3013+O3013*U3013+P3013*V3016+Q3013*U3016)</f>
        <v>-0.21801216417066538</v>
      </c>
      <c r="AB3013" s="8"/>
      <c r="AC3013" s="37">
        <v>1</v>
      </c>
      <c r="AD3013" s="38">
        <v>0</v>
      </c>
      <c r="AE3013" s="39">
        <v>0</v>
      </c>
      <c r="AF3013" s="40">
        <v>0</v>
      </c>
      <c r="AH3013" s="37">
        <f>X3013*AC3013+Z3013*AC3016-Y3013*AD3013-AA3013*AD3016</f>
        <v>0.97022297389479695</v>
      </c>
      <c r="AI3013" s="41">
        <f>(X3013*AD3013+Y3013*AC3013+Z3013*AD3016+AA3013*AC3016)</f>
        <v>0</v>
      </c>
      <c r="AJ3013" s="39">
        <f>X3013*AE3013+Z3013*AE3016-Y3013*AF3013-AA3013*AF3016</f>
        <v>0</v>
      </c>
      <c r="AK3013" s="40">
        <f>(X3013*AF3013+Y3013*AE3013+Z3013*AF3016+AA3013*AE3016)</f>
        <v>-0.21801216417066538</v>
      </c>
      <c r="AL3013" s="8"/>
      <c r="AM3013" s="43">
        <f t="shared" ref="AM3013" si="9870">20*LOG((2*$AH$8)/(($AH$8*AH3013+AJ3013+$AH$8*AH3016+AJ3016)^2+($AH$8*AI3013+AK3013+$AH$8*AI3016+AK3016)^2)^0.5)</f>
        <v>-1.430852351618999E-4</v>
      </c>
      <c r="AO3013" s="148">
        <f t="shared" ref="AO3013" si="9871">((AH3013^2+AI3013^2)/(AH3016^2+AI3016^2))^0.5</f>
        <v>4.4503161575627033</v>
      </c>
      <c r="AP3013" s="4"/>
      <c r="AQ3013" s="44"/>
      <c r="AR3013" s="44"/>
      <c r="AS3013" s="44"/>
      <c r="AT3013" s="44"/>
    </row>
    <row r="3014" spans="2:46" ht="18.649999999999999" customHeight="1" thickBot="1">
      <c r="D3014" s="45"/>
      <c r="G3014" s="46"/>
      <c r="I3014" s="45"/>
      <c r="L3014" s="46"/>
      <c r="N3014" s="45"/>
      <c r="Q3014" s="46"/>
      <c r="S3014" s="45"/>
      <c r="V3014" s="46"/>
      <c r="X3014" s="45"/>
      <c r="AA3014" s="46"/>
      <c r="AC3014" s="45"/>
      <c r="AF3014" s="46"/>
      <c r="AH3014" s="45"/>
      <c r="AK3014" s="46"/>
      <c r="AO3014" s="149"/>
      <c r="AP3014" s="149"/>
      <c r="AQ3014" s="44"/>
      <c r="AR3014" s="44"/>
      <c r="AS3014" s="44"/>
      <c r="AT3014" s="44"/>
    </row>
    <row r="3015" spans="2:46" ht="18.649999999999999" customHeight="1" thickBot="1">
      <c r="D3015" s="227" t="s">
        <v>70</v>
      </c>
      <c r="E3015" s="228"/>
      <c r="F3015" s="229" t="s">
        <v>71</v>
      </c>
      <c r="G3015" s="230"/>
      <c r="H3015" s="203"/>
      <c r="I3015" s="231" t="s">
        <v>15</v>
      </c>
      <c r="J3015" s="232"/>
      <c r="K3015" s="233" t="s">
        <v>16</v>
      </c>
      <c r="L3015" s="234"/>
      <c r="M3015" s="30"/>
      <c r="N3015" s="231" t="s">
        <v>72</v>
      </c>
      <c r="O3015" s="232"/>
      <c r="P3015" s="233" t="s">
        <v>73</v>
      </c>
      <c r="Q3015" s="234"/>
      <c r="R3015" s="30"/>
      <c r="S3015" s="227" t="s">
        <v>74</v>
      </c>
      <c r="T3015" s="228"/>
      <c r="U3015" s="229" t="s">
        <v>75</v>
      </c>
      <c r="V3015" s="230"/>
      <c r="W3015" s="8"/>
      <c r="X3015" s="231" t="s">
        <v>76</v>
      </c>
      <c r="Y3015" s="232"/>
      <c r="Z3015" s="233" t="s">
        <v>77</v>
      </c>
      <c r="AA3015" s="234"/>
      <c r="AB3015" s="8"/>
      <c r="AC3015" s="231" t="s">
        <v>78</v>
      </c>
      <c r="AD3015" s="232"/>
      <c r="AE3015" s="233" t="s">
        <v>17</v>
      </c>
      <c r="AF3015" s="234"/>
      <c r="AG3015" s="8"/>
      <c r="AH3015" s="231" t="s">
        <v>79</v>
      </c>
      <c r="AI3015" s="232"/>
      <c r="AJ3015" s="233" t="s">
        <v>80</v>
      </c>
      <c r="AK3015" s="234"/>
      <c r="AL3015" s="8"/>
      <c r="AM3015" s="52" t="s">
        <v>84</v>
      </c>
      <c r="AO3015" s="150" t="s">
        <v>85</v>
      </c>
      <c r="AP3015" s="149"/>
      <c r="AQ3015" s="44"/>
      <c r="AR3015" s="44"/>
      <c r="AS3015" s="44"/>
      <c r="AT3015" s="44"/>
    </row>
    <row r="3016" spans="2:46" ht="18.649999999999999" customHeight="1" thickTop="1" thickBot="1">
      <c r="D3016" s="37">
        <v>0</v>
      </c>
      <c r="E3016" s="41">
        <v>0</v>
      </c>
      <c r="F3016" s="39">
        <v>1</v>
      </c>
      <c r="G3016" s="40">
        <v>0</v>
      </c>
      <c r="I3016" s="37">
        <v>0</v>
      </c>
      <c r="J3016" s="41">
        <f t="shared" ref="J3016" si="9872">IF(0=(1-$J$8*$K$8*$B3013^2),10^14,$B3013*$K$8/(1-$J$8*$K$8*$B3013^2))</f>
        <v>-0.12599742949585327</v>
      </c>
      <c r="K3016" s="39">
        <v>1</v>
      </c>
      <c r="L3016" s="40">
        <v>0</v>
      </c>
      <c r="N3016" s="37">
        <f t="shared" ref="N3016" si="9873">D3016*I3013+F3016*I3016-E3016*J3013-G3016*J3016</f>
        <v>0</v>
      </c>
      <c r="O3016" s="41">
        <f t="shared" ref="O3016" si="9874">(D3016*J3013+E3016*I3013+F3016*J3016+G3016*I3016)</f>
        <v>-0.12599742949585327</v>
      </c>
      <c r="P3016" s="39">
        <f t="shared" ref="P3016" si="9875">D3016*K3013+F3016*K3016-E3016*L3013-G3016*L3016</f>
        <v>1</v>
      </c>
      <c r="Q3016" s="40">
        <f t="shared" ref="Q3016" si="9876">(D3016*L3013+E3016*K3013+F3016*L3016+G3016*K3016)</f>
        <v>0</v>
      </c>
      <c r="S3016" s="37">
        <v>0</v>
      </c>
      <c r="T3016" s="41">
        <v>0</v>
      </c>
      <c r="U3016" s="39">
        <v>1</v>
      </c>
      <c r="V3016" s="40">
        <v>0</v>
      </c>
      <c r="X3016" s="37">
        <f t="shared" ref="X3016" si="9877">N3016*S3013+P3016*S3016-O3016*T3013-Q3016*T3016</f>
        <v>0</v>
      </c>
      <c r="Y3016" s="41">
        <f t="shared" ref="Y3016" si="9878">(N3016*T3013+O3016*S3013+P3016*T3016+Q3016*S3016)</f>
        <v>-0.12599742949585327</v>
      </c>
      <c r="Z3016" s="39">
        <f t="shared" ref="Z3016" si="9879">N3016*U3013+P3016*U3016-O3016*V3013-Q3016*V3016</f>
        <v>0.98170289300529934</v>
      </c>
      <c r="AA3016" s="40">
        <f t="shared" ref="AA3016" si="9880">(N3016*V3013+O3016*U3013+P3016*V3016+Q3016*U3016)</f>
        <v>0</v>
      </c>
      <c r="AB3016" s="8"/>
      <c r="AC3016" s="37">
        <v>0</v>
      </c>
      <c r="AD3016" s="40">
        <f>-1/($AD$8*$B3013)</f>
        <v>-9.3729698375870502E-2</v>
      </c>
      <c r="AE3016" s="39">
        <v>1</v>
      </c>
      <c r="AF3016" s="40">
        <v>0</v>
      </c>
      <c r="AH3016" s="37">
        <f>X3016*AC3013+Z3016*AC3016-Y3016*AD3013-AA3016*AD3016</f>
        <v>0</v>
      </c>
      <c r="AI3016" s="41">
        <f>(X3016*AD3013+Y3016*AC3013+Z3016*AD3016+AA3016*AC3016)</f>
        <v>-0.21801214555195944</v>
      </c>
      <c r="AJ3016" s="39">
        <f>X3016*AE3013+Z3016*AE3016-Y3016*AF3013-AA3016*AF3016</f>
        <v>0.98170289300529934</v>
      </c>
      <c r="AK3016" s="40">
        <f>(X3016*AF3013+Y3016*AE3013+Z3016*AF3016+AA3016*AE3016)</f>
        <v>0</v>
      </c>
      <c r="AL3016" s="8"/>
      <c r="AM3016" s="54">
        <f t="shared" ref="AM3016" si="9881">(180/PI())*ATAN(-1*(($AH3004*AI3013+AK3013+$AH$8*AI3016+AK3016)/($AH$8*AH3013+AJ3013+$AH$8*AH3016+AJ3016)))</f>
        <v>12.592093223837884</v>
      </c>
      <c r="AO3016" s="151">
        <f t="shared" ref="AO3016" si="9882">20*LOG(((($AH$8*AH3013+AJ3013-$AH$8*AH3016-AJ3016)^2+($AH$8*AI3013+AK3013-$AH$8*AI3016-AK3016)^2)/(($AH$8*AH3013+AJ3013+$AH$8*AH3016+AJ3016)^2+($AH$8*AI3013+AK3013+$AH$8*AI3016+AK3016)^2))^0.5)</f>
        <v>-44.821966439330858</v>
      </c>
      <c r="AP3016" s="149"/>
      <c r="AQ3016" s="44"/>
      <c r="AR3016" s="44"/>
      <c r="AS3016" s="44"/>
      <c r="AT3016" s="44"/>
    </row>
    <row r="3017" spans="2:46" ht="18.649999999999999" customHeight="1">
      <c r="AO3017" s="48"/>
    </row>
    <row r="3018" spans="2:46" ht="18.649999999999999" customHeight="1" thickBot="1">
      <c r="E3018" s="29" t="s">
        <v>9</v>
      </c>
      <c r="J3018" s="29" t="s">
        <v>10</v>
      </c>
      <c r="O3018" s="29" t="s">
        <v>11</v>
      </c>
      <c r="T3018" s="29" t="s">
        <v>12</v>
      </c>
      <c r="Y3018" s="29" t="s">
        <v>13</v>
      </c>
      <c r="AD3018" s="29" t="s">
        <v>12</v>
      </c>
      <c r="AI3018" s="29" t="s">
        <v>81</v>
      </c>
    </row>
    <row r="3019" spans="2:46" ht="18.649999999999999" customHeight="1" thickBot="1">
      <c r="B3019" s="28"/>
      <c r="D3019" s="227" t="s">
        <v>70</v>
      </c>
      <c r="E3019" s="228"/>
      <c r="F3019" s="229" t="s">
        <v>71</v>
      </c>
      <c r="G3019" s="230"/>
      <c r="H3019" s="203"/>
      <c r="I3019" s="231" t="s">
        <v>15</v>
      </c>
      <c r="J3019" s="232"/>
      <c r="K3019" s="233" t="s">
        <v>16</v>
      </c>
      <c r="L3019" s="234"/>
      <c r="M3019" s="30"/>
      <c r="N3019" s="231" t="s">
        <v>72</v>
      </c>
      <c r="O3019" s="232"/>
      <c r="P3019" s="233" t="s">
        <v>73</v>
      </c>
      <c r="Q3019" s="234"/>
      <c r="R3019" s="30"/>
      <c r="S3019" s="227" t="s">
        <v>74</v>
      </c>
      <c r="T3019" s="228"/>
      <c r="U3019" s="229" t="s">
        <v>75</v>
      </c>
      <c r="V3019" s="230"/>
      <c r="W3019" s="8"/>
      <c r="X3019" s="231" t="s">
        <v>76</v>
      </c>
      <c r="Y3019" s="232"/>
      <c r="Z3019" s="233" t="s">
        <v>77</v>
      </c>
      <c r="AA3019" s="234"/>
      <c r="AB3019" s="8"/>
      <c r="AC3019" s="231" t="s">
        <v>78</v>
      </c>
      <c r="AD3019" s="232"/>
      <c r="AE3019" s="233" t="s">
        <v>17</v>
      </c>
      <c r="AF3019" s="234"/>
      <c r="AG3019" s="8"/>
      <c r="AH3019" s="231" t="s">
        <v>79</v>
      </c>
      <c r="AI3019" s="232"/>
      <c r="AJ3019" s="233" t="s">
        <v>80</v>
      </c>
      <c r="AK3019" s="234"/>
      <c r="AL3019" s="8"/>
      <c r="AM3019" s="35" t="s">
        <v>82</v>
      </c>
      <c r="AO3019" s="147" t="s">
        <v>83</v>
      </c>
      <c r="AP3019" s="4"/>
      <c r="AQ3019" s="44"/>
      <c r="AR3019" s="44"/>
      <c r="AS3019" s="44"/>
      <c r="AT3019" s="44"/>
    </row>
    <row r="3020" spans="2:46" ht="18.649999999999999" customHeight="1" thickTop="1" thickBot="1">
      <c r="B3020" s="55">
        <v>8.6399999999999597</v>
      </c>
      <c r="D3020" s="37">
        <v>1</v>
      </c>
      <c r="E3020" s="38">
        <v>0</v>
      </c>
      <c r="F3020" s="39">
        <v>0</v>
      </c>
      <c r="G3020" s="40">
        <f t="shared" ref="G3020" si="9883">-1/($E$8*$B3020)</f>
        <v>-7.3979166666666998E-2</v>
      </c>
      <c r="I3020" s="37">
        <v>1</v>
      </c>
      <c r="J3020" s="41">
        <v>0</v>
      </c>
      <c r="K3020" s="39">
        <v>0</v>
      </c>
      <c r="L3020" s="40">
        <v>0</v>
      </c>
      <c r="N3020" s="37">
        <f t="shared" ref="N3020" si="9884">D3020*I3020+F3020*I3023-E3020*J3020-G3020*J3023</f>
        <v>0.99070051459021335</v>
      </c>
      <c r="O3020" s="41">
        <f t="shared" ref="O3020" si="9885">(D3020*J3020+E3020*I3020+F3020*J3023+G3020*I3023)</f>
        <v>0</v>
      </c>
      <c r="P3020" s="39">
        <f t="shared" ref="P3020" si="9886">D3020*K3020+F3020*K3023-E3020*L3020-G3020*L3023</f>
        <v>0</v>
      </c>
      <c r="Q3020" s="40">
        <f t="shared" ref="Q3020" si="9887">(D3020*L3020+E3020*K3020+F3020*L3023+G3020*K3023)</f>
        <v>-7.3979166666666998E-2</v>
      </c>
      <c r="S3020" s="37">
        <v>1</v>
      </c>
      <c r="T3020" s="38">
        <v>0</v>
      </c>
      <c r="U3020" s="39">
        <v>0</v>
      </c>
      <c r="V3020" s="40">
        <f t="shared" ref="V3020" si="9888">-1/($T$8*$B3020)</f>
        <v>-0.1448819444444451</v>
      </c>
      <c r="X3020" s="37">
        <f t="shared" ref="X3020" si="9889">N3020*S3020+P3020*S3023-O3020*T3020-Q3020*T3023</f>
        <v>0.99070051459021335</v>
      </c>
      <c r="Y3020" s="41">
        <f t="shared" ref="Y3020" si="9890">(N3020*T3020+O3020*S3020+P3020*T3023+Q3020*S3023)</f>
        <v>0</v>
      </c>
      <c r="Z3020" s="39">
        <f t="shared" ref="Z3020" si="9891">N3020*U3020+P3020*U3023-O3020*V3020-Q3020*V3023</f>
        <v>0</v>
      </c>
      <c r="AA3020" s="40">
        <f t="shared" ref="AA3020" si="9892">(N3020*V3020+O3020*U3020+P3020*V3023+Q3020*U3023)</f>
        <v>-0.21751378358260948</v>
      </c>
      <c r="AB3020" s="8"/>
      <c r="AC3020" s="37">
        <v>1</v>
      </c>
      <c r="AD3020" s="38">
        <v>0</v>
      </c>
      <c r="AE3020" s="39">
        <v>0</v>
      </c>
      <c r="AF3020" s="40">
        <v>0</v>
      </c>
      <c r="AH3020" s="37">
        <f>X3020*AC3020+Z3020*AC3023-Y3020*AD3020-AA3020*AD3023</f>
        <v>0.97036020655253163</v>
      </c>
      <c r="AI3020" s="41">
        <f>(X3020*AD3020+Y3020*AC3020+Z3020*AD3023+AA3020*AC3023)</f>
        <v>0</v>
      </c>
      <c r="AJ3020" s="39">
        <f>X3020*AE3020+Z3020*AE3023-Y3020*AF3020-AA3020*AF3023</f>
        <v>0</v>
      </c>
      <c r="AK3020" s="40">
        <f>(X3020*AF3020+Y3020*AE3020+Z3020*AF3023+AA3020*AE3023)</f>
        <v>-0.21751378358260948</v>
      </c>
      <c r="AL3020" s="8"/>
      <c r="AM3020" s="43">
        <f t="shared" ref="AM3020" si="9893">20*LOG((2*$AH$8)/(($AH$8*AH3020+AJ3020+$AH$8*AH3023+AJ3023)^2+($AH$8*AI3020+AK3020+$AH$8*AI3023+AK3023)^2)^0.5)</f>
        <v>-1.4178246753572288E-4</v>
      </c>
      <c r="AO3020" s="148">
        <f t="shared" ref="AO3020" si="9894">((AH3020^2+AI3020^2)/(AH3023^2+AI3023^2))^0.5</f>
        <v>4.4611439011089677</v>
      </c>
      <c r="AP3020" s="4"/>
      <c r="AQ3020" s="44"/>
      <c r="AR3020" s="44"/>
      <c r="AS3020" s="44"/>
      <c r="AT3020" s="44"/>
    </row>
    <row r="3021" spans="2:46" ht="18.649999999999999" customHeight="1" thickBot="1">
      <c r="D3021" s="45"/>
      <c r="G3021" s="46"/>
      <c r="I3021" s="45"/>
      <c r="L3021" s="46"/>
      <c r="N3021" s="45"/>
      <c r="Q3021" s="46"/>
      <c r="S3021" s="45"/>
      <c r="V3021" s="46"/>
      <c r="X3021" s="45"/>
      <c r="AA3021" s="46"/>
      <c r="AC3021" s="45"/>
      <c r="AF3021" s="46"/>
      <c r="AH3021" s="45"/>
      <c r="AK3021" s="46"/>
      <c r="AO3021" s="149"/>
      <c r="AP3021" s="149"/>
      <c r="AQ3021" s="44"/>
      <c r="AR3021" s="44"/>
      <c r="AS3021" s="44"/>
      <c r="AT3021" s="44"/>
    </row>
    <row r="3022" spans="2:46" ht="18.649999999999999" customHeight="1" thickBot="1">
      <c r="D3022" s="227" t="s">
        <v>70</v>
      </c>
      <c r="E3022" s="228"/>
      <c r="F3022" s="229" t="s">
        <v>71</v>
      </c>
      <c r="G3022" s="230"/>
      <c r="H3022" s="203"/>
      <c r="I3022" s="231" t="s">
        <v>15</v>
      </c>
      <c r="J3022" s="232"/>
      <c r="K3022" s="233" t="s">
        <v>16</v>
      </c>
      <c r="L3022" s="234"/>
      <c r="M3022" s="30"/>
      <c r="N3022" s="231" t="s">
        <v>72</v>
      </c>
      <c r="O3022" s="232"/>
      <c r="P3022" s="233" t="s">
        <v>73</v>
      </c>
      <c r="Q3022" s="234"/>
      <c r="R3022" s="30"/>
      <c r="S3022" s="227" t="s">
        <v>74</v>
      </c>
      <c r="T3022" s="228"/>
      <c r="U3022" s="229" t="s">
        <v>75</v>
      </c>
      <c r="V3022" s="230"/>
      <c r="W3022" s="8"/>
      <c r="X3022" s="231" t="s">
        <v>76</v>
      </c>
      <c r="Y3022" s="232"/>
      <c r="Z3022" s="233" t="s">
        <v>77</v>
      </c>
      <c r="AA3022" s="234"/>
      <c r="AB3022" s="8"/>
      <c r="AC3022" s="231" t="s">
        <v>78</v>
      </c>
      <c r="AD3022" s="232"/>
      <c r="AE3022" s="233" t="s">
        <v>17</v>
      </c>
      <c r="AF3022" s="234"/>
      <c r="AG3022" s="8"/>
      <c r="AH3022" s="231" t="s">
        <v>79</v>
      </c>
      <c r="AI3022" s="232"/>
      <c r="AJ3022" s="233" t="s">
        <v>80</v>
      </c>
      <c r="AK3022" s="234"/>
      <c r="AL3022" s="8"/>
      <c r="AM3022" s="52" t="s">
        <v>84</v>
      </c>
      <c r="AO3022" s="150" t="s">
        <v>85</v>
      </c>
      <c r="AP3022" s="149"/>
      <c r="AQ3022" s="44"/>
      <c r="AR3022" s="44"/>
      <c r="AS3022" s="44"/>
      <c r="AT3022" s="44"/>
    </row>
    <row r="3023" spans="2:46" ht="18.649999999999999" customHeight="1" thickTop="1" thickBot="1">
      <c r="D3023" s="37">
        <v>0</v>
      </c>
      <c r="E3023" s="41">
        <v>0</v>
      </c>
      <c r="F3023" s="39">
        <v>1</v>
      </c>
      <c r="G3023" s="40">
        <v>0</v>
      </c>
      <c r="I3023" s="37">
        <v>0</v>
      </c>
      <c r="J3023" s="41">
        <f t="shared" ref="J3023" si="9895">IF(0=(1-$J$8*$K$8*$B3020^2),10^14,$B3020*$K$8/(1-$J$8*$K$8*$B3020^2))</f>
        <v>-0.1257041114248825</v>
      </c>
      <c r="K3023" s="39">
        <v>1</v>
      </c>
      <c r="L3023" s="40">
        <v>0</v>
      </c>
      <c r="N3023" s="37">
        <f t="shared" ref="N3023" si="9896">D3023*I3020+F3023*I3023-E3023*J3020-G3023*J3023</f>
        <v>0</v>
      </c>
      <c r="O3023" s="41">
        <f t="shared" ref="O3023" si="9897">(D3023*J3020+E3023*I3020+F3023*J3023+G3023*I3023)</f>
        <v>-0.1257041114248825</v>
      </c>
      <c r="P3023" s="39">
        <f t="shared" ref="P3023" si="9898">D3023*K3020+F3023*K3023-E3023*L3020-G3023*L3023</f>
        <v>1</v>
      </c>
      <c r="Q3023" s="40">
        <f t="shared" ref="Q3023" si="9899">(D3023*L3020+E3023*K3020+F3023*L3023+G3023*K3023)</f>
        <v>0</v>
      </c>
      <c r="S3023" s="37">
        <v>0</v>
      </c>
      <c r="T3023" s="41">
        <v>0</v>
      </c>
      <c r="U3023" s="39">
        <v>1</v>
      </c>
      <c r="V3023" s="40">
        <v>0</v>
      </c>
      <c r="X3023" s="37">
        <f t="shared" ref="X3023" si="9900">N3023*S3020+P3023*S3023-O3023*T3020-Q3023*T3023</f>
        <v>0</v>
      </c>
      <c r="Y3023" s="41">
        <f t="shared" ref="Y3023" si="9901">(N3023*T3020+O3023*S3020+P3023*T3023+Q3023*S3023)</f>
        <v>-0.1257041114248825</v>
      </c>
      <c r="Z3023" s="39">
        <f t="shared" ref="Z3023" si="9902">N3023*U3020+P3023*U3023-O3023*V3020-Q3023*V3023</f>
        <v>0.98178774391210188</v>
      </c>
      <c r="AA3023" s="40">
        <f t="shared" ref="AA3023" si="9903">(N3023*V3020+O3023*U3020+P3023*V3023+Q3023*U3023)</f>
        <v>0</v>
      </c>
      <c r="AB3023" s="8"/>
      <c r="AC3023" s="37">
        <v>0</v>
      </c>
      <c r="AD3023" s="40">
        <f>-1/($AD$8*$B3020)</f>
        <v>-9.3512731481481912E-2</v>
      </c>
      <c r="AE3023" s="39">
        <v>1</v>
      </c>
      <c r="AF3023" s="40">
        <v>0</v>
      </c>
      <c r="AH3023" s="37">
        <f>X3023*AC3020+Z3023*AC3023-Y3023*AD3020-AA3023*AD3023</f>
        <v>0</v>
      </c>
      <c r="AI3023" s="41">
        <f>(X3023*AD3020+Y3023*AC3020+Z3023*AD3023+AA3023*AC3023)</f>
        <v>-0.2175137650931448</v>
      </c>
      <c r="AJ3023" s="39">
        <f>X3023*AE3020+Z3023*AE3023-Y3023*AF3020-AA3023*AF3023</f>
        <v>0.98178774391210188</v>
      </c>
      <c r="AK3023" s="40">
        <f>(X3023*AF3020+Y3023*AE3020+Z3023*AF3023+AA3023*AE3023)</f>
        <v>0</v>
      </c>
      <c r="AL3023" s="8"/>
      <c r="AM3023" s="54">
        <f t="shared" ref="AM3023" si="9904">(180/PI())*ATAN(-1*(($AH3011*AI3020+AK3020+$AH$8*AI3023+AK3023)/($AH$8*AH3020+AJ3020+$AH$8*AH3023+AJ3023)))</f>
        <v>12.56283841982423</v>
      </c>
      <c r="AO3023" s="151">
        <f t="shared" ref="AO3023" si="9905">20*LOG(((($AH$8*AH3020+AJ3020-$AH$8*AH3023-AJ3023)^2+($AH$8*AI3020+AK3020-$AH$8*AI3023-AK3023)^2)/(($AH$8*AH3020+AJ3020+$AH$8*AH3023+AJ3023)^2+($AH$8*AI3020+AK3020+$AH$8*AI3023+AK3023)^2))^0.5)</f>
        <v>-44.861688700046059</v>
      </c>
      <c r="AP3023" s="149"/>
      <c r="AQ3023" s="44"/>
      <c r="AR3023" s="44"/>
      <c r="AS3023" s="44"/>
      <c r="AT3023" s="44"/>
    </row>
    <row r="3024" spans="2:46" ht="18.649999999999999" customHeight="1">
      <c r="AO3024" s="48"/>
    </row>
    <row r="3025" spans="2:46" ht="18.649999999999999" customHeight="1" thickBot="1">
      <c r="E3025" s="29" t="s">
        <v>9</v>
      </c>
      <c r="J3025" s="29" t="s">
        <v>10</v>
      </c>
      <c r="O3025" s="29" t="s">
        <v>11</v>
      </c>
      <c r="T3025" s="29" t="s">
        <v>12</v>
      </c>
      <c r="Y3025" s="29" t="s">
        <v>13</v>
      </c>
      <c r="AD3025" s="29" t="s">
        <v>12</v>
      </c>
      <c r="AI3025" s="29" t="s">
        <v>81</v>
      </c>
    </row>
    <row r="3026" spans="2:46" ht="18.649999999999999" customHeight="1" thickBot="1">
      <c r="B3026" s="28"/>
      <c r="D3026" s="227" t="s">
        <v>70</v>
      </c>
      <c r="E3026" s="228"/>
      <c r="F3026" s="229" t="s">
        <v>71</v>
      </c>
      <c r="G3026" s="230"/>
      <c r="H3026" s="203"/>
      <c r="I3026" s="231" t="s">
        <v>15</v>
      </c>
      <c r="J3026" s="232"/>
      <c r="K3026" s="233" t="s">
        <v>16</v>
      </c>
      <c r="L3026" s="234"/>
      <c r="M3026" s="30"/>
      <c r="N3026" s="231" t="s">
        <v>72</v>
      </c>
      <c r="O3026" s="232"/>
      <c r="P3026" s="233" t="s">
        <v>73</v>
      </c>
      <c r="Q3026" s="234"/>
      <c r="R3026" s="30"/>
      <c r="S3026" s="227" t="s">
        <v>74</v>
      </c>
      <c r="T3026" s="228"/>
      <c r="U3026" s="229" t="s">
        <v>75</v>
      </c>
      <c r="V3026" s="230"/>
      <c r="W3026" s="8"/>
      <c r="X3026" s="231" t="s">
        <v>76</v>
      </c>
      <c r="Y3026" s="232"/>
      <c r="Z3026" s="233" t="s">
        <v>77</v>
      </c>
      <c r="AA3026" s="234"/>
      <c r="AB3026" s="8"/>
      <c r="AC3026" s="231" t="s">
        <v>78</v>
      </c>
      <c r="AD3026" s="232"/>
      <c r="AE3026" s="233" t="s">
        <v>17</v>
      </c>
      <c r="AF3026" s="234"/>
      <c r="AG3026" s="8"/>
      <c r="AH3026" s="231" t="s">
        <v>79</v>
      </c>
      <c r="AI3026" s="232"/>
      <c r="AJ3026" s="233" t="s">
        <v>80</v>
      </c>
      <c r="AK3026" s="234"/>
      <c r="AL3026" s="8"/>
      <c r="AM3026" s="35" t="s">
        <v>82</v>
      </c>
      <c r="AO3026" s="147" t="s">
        <v>83</v>
      </c>
      <c r="AP3026" s="4"/>
      <c r="AQ3026" s="44"/>
      <c r="AR3026" s="44"/>
      <c r="AS3026" s="44"/>
      <c r="AT3026" s="44"/>
    </row>
    <row r="3027" spans="2:46" ht="18.649999999999999" customHeight="1" thickTop="1" thickBot="1">
      <c r="B3027" s="55">
        <v>8.6599999999999593</v>
      </c>
      <c r="D3027" s="37">
        <v>1</v>
      </c>
      <c r="E3027" s="38">
        <v>0</v>
      </c>
      <c r="F3027" s="39">
        <v>0</v>
      </c>
      <c r="G3027" s="40">
        <f t="shared" ref="G3027" si="9906">-1/($E$8*$B3027)</f>
        <v>-7.3808314087760146E-2</v>
      </c>
      <c r="I3027" s="37">
        <v>1</v>
      </c>
      <c r="J3027" s="41">
        <v>0</v>
      </c>
      <c r="K3027" s="39">
        <v>0</v>
      </c>
      <c r="L3027" s="40">
        <v>0</v>
      </c>
      <c r="N3027" s="37">
        <f t="shared" ref="N3027" si="9907">D3027*I3027+F3027*I3030-E3027*J3027-G3027*J3030</f>
        <v>0.99074353992953701</v>
      </c>
      <c r="O3027" s="41">
        <f t="shared" ref="O3027" si="9908">(D3027*J3027+E3027*I3027+F3027*J3030+G3027*I3030)</f>
        <v>0</v>
      </c>
      <c r="P3027" s="39">
        <f t="shared" ref="P3027" si="9909">D3027*K3027+F3027*K3030-E3027*L3027-G3027*L3030</f>
        <v>0</v>
      </c>
      <c r="Q3027" s="40">
        <f t="shared" ref="Q3027" si="9910">(D3027*L3027+E3027*K3027+F3027*L3030+G3027*K3030)</f>
        <v>-7.3808314087760146E-2</v>
      </c>
      <c r="S3027" s="37">
        <v>1</v>
      </c>
      <c r="T3027" s="38">
        <v>0</v>
      </c>
      <c r="U3027" s="39">
        <v>0</v>
      </c>
      <c r="V3027" s="40">
        <f t="shared" ref="V3027" si="9911">-1/($T$8*$B3027)</f>
        <v>-0.14454734411085518</v>
      </c>
      <c r="X3027" s="37">
        <f t="shared" ref="X3027" si="9912">N3027*S3027+P3027*S3030-O3027*T3027-Q3027*T3030</f>
        <v>0.99074353992953701</v>
      </c>
      <c r="Y3027" s="41">
        <f t="shared" ref="Y3027" si="9913">(N3027*T3027+O3027*S3027+P3027*T3030+Q3027*S3030)</f>
        <v>0</v>
      </c>
      <c r="Z3027" s="39">
        <f t="shared" ref="Z3027" si="9914">N3027*U3027+P3027*U3030-O3027*V3027-Q3027*V3030</f>
        <v>0</v>
      </c>
      <c r="AA3027" s="40">
        <f t="shared" ref="AA3027" si="9915">(N3027*V3027+O3027*U3027+P3027*V3030+Q3027*U3030)</f>
        <v>-0.21701766147956172</v>
      </c>
      <c r="AB3027" s="8"/>
      <c r="AC3027" s="37">
        <v>1</v>
      </c>
      <c r="AD3027" s="38">
        <v>0</v>
      </c>
      <c r="AE3027" s="39">
        <v>0</v>
      </c>
      <c r="AF3027" s="40">
        <v>0</v>
      </c>
      <c r="AH3027" s="37">
        <f>X3027*AC3027+Z3027*AC3030-Y3027*AD3027-AA3027*AD3030</f>
        <v>0.97049649378722602</v>
      </c>
      <c r="AI3027" s="41">
        <f>(X3027*AD3027+Y3027*AC3027+Z3027*AD3030+AA3027*AC3030)</f>
        <v>0</v>
      </c>
      <c r="AJ3027" s="39">
        <f>X3027*AE3027+Z3027*AE3030-Y3027*AF3027-AA3027*AF3030</f>
        <v>0</v>
      </c>
      <c r="AK3027" s="40">
        <f>(X3027*AF3027+Y3027*AE3027+Z3027*AF3030+AA3027*AE3030)</f>
        <v>-0.21701766147956172</v>
      </c>
      <c r="AL3027" s="8"/>
      <c r="AM3027" s="43">
        <f t="shared" ref="AM3027" si="9916">20*LOG((2*$AH$8)/(($AH$8*AH3027+AJ3027+$AH$8*AH3030+AJ3030)^2+($AH$8*AI3027+AK3027+$AH$8*AI3030+AK3030)^2)^0.5)</f>
        <v>-1.4049445102432532E-4</v>
      </c>
      <c r="AO3027" s="148">
        <f t="shared" ref="AO3027" si="9917">((AH3027^2+AI3027^2)/(AH3030^2+AI3030^2))^0.5</f>
        <v>4.4719704805700422</v>
      </c>
      <c r="AP3027" s="4"/>
      <c r="AQ3027" s="44"/>
      <c r="AR3027" s="44"/>
      <c r="AS3027" s="44"/>
      <c r="AT3027" s="44"/>
    </row>
    <row r="3028" spans="2:46" ht="18.649999999999999" customHeight="1" thickBot="1">
      <c r="D3028" s="45"/>
      <c r="G3028" s="46"/>
      <c r="I3028" s="45"/>
      <c r="L3028" s="46"/>
      <c r="N3028" s="45"/>
      <c r="Q3028" s="46"/>
      <c r="S3028" s="45"/>
      <c r="V3028" s="46"/>
      <c r="X3028" s="45"/>
      <c r="AA3028" s="46"/>
      <c r="AC3028" s="45"/>
      <c r="AF3028" s="46"/>
      <c r="AH3028" s="45"/>
      <c r="AK3028" s="46"/>
      <c r="AO3028" s="149"/>
      <c r="AP3028" s="149"/>
      <c r="AQ3028" s="44"/>
      <c r="AR3028" s="44"/>
      <c r="AS3028" s="44"/>
      <c r="AT3028" s="44"/>
    </row>
    <row r="3029" spans="2:46" ht="18.649999999999999" customHeight="1" thickBot="1">
      <c r="D3029" s="227" t="s">
        <v>70</v>
      </c>
      <c r="E3029" s="228"/>
      <c r="F3029" s="229" t="s">
        <v>71</v>
      </c>
      <c r="G3029" s="230"/>
      <c r="H3029" s="203"/>
      <c r="I3029" s="231" t="s">
        <v>15</v>
      </c>
      <c r="J3029" s="232"/>
      <c r="K3029" s="233" t="s">
        <v>16</v>
      </c>
      <c r="L3029" s="234"/>
      <c r="M3029" s="30"/>
      <c r="N3029" s="231" t="s">
        <v>72</v>
      </c>
      <c r="O3029" s="232"/>
      <c r="P3029" s="233" t="s">
        <v>73</v>
      </c>
      <c r="Q3029" s="234"/>
      <c r="R3029" s="30"/>
      <c r="S3029" s="227" t="s">
        <v>74</v>
      </c>
      <c r="T3029" s="228"/>
      <c r="U3029" s="229" t="s">
        <v>75</v>
      </c>
      <c r="V3029" s="230"/>
      <c r="W3029" s="8"/>
      <c r="X3029" s="231" t="s">
        <v>76</v>
      </c>
      <c r="Y3029" s="232"/>
      <c r="Z3029" s="233" t="s">
        <v>77</v>
      </c>
      <c r="AA3029" s="234"/>
      <c r="AB3029" s="8"/>
      <c r="AC3029" s="231" t="s">
        <v>78</v>
      </c>
      <c r="AD3029" s="232"/>
      <c r="AE3029" s="233" t="s">
        <v>17</v>
      </c>
      <c r="AF3029" s="234"/>
      <c r="AG3029" s="8"/>
      <c r="AH3029" s="231" t="s">
        <v>79</v>
      </c>
      <c r="AI3029" s="232"/>
      <c r="AJ3029" s="233" t="s">
        <v>80</v>
      </c>
      <c r="AK3029" s="234"/>
      <c r="AL3029" s="8"/>
      <c r="AM3029" s="52" t="s">
        <v>84</v>
      </c>
      <c r="AO3029" s="150" t="s">
        <v>85</v>
      </c>
      <c r="AP3029" s="149"/>
      <c r="AQ3029" s="44"/>
      <c r="AR3029" s="44"/>
      <c r="AS3029" s="44"/>
      <c r="AT3029" s="44"/>
    </row>
    <row r="3030" spans="2:46" ht="18.649999999999999" customHeight="1" thickTop="1" thickBot="1">
      <c r="D3030" s="37">
        <v>0</v>
      </c>
      <c r="E3030" s="41">
        <v>0</v>
      </c>
      <c r="F3030" s="39">
        <v>1</v>
      </c>
      <c r="G3030" s="40">
        <v>0</v>
      </c>
      <c r="I3030" s="37">
        <v>0</v>
      </c>
      <c r="J3030" s="41">
        <f t="shared" ref="J3030" si="9918">IF(0=(1-$J$8*$K$8*$B3027^2),10^14,$B3027*$K$8/(1-$J$8*$K$8*$B3027^2))</f>
        <v>-0.12541215965801347</v>
      </c>
      <c r="K3030" s="39">
        <v>1</v>
      </c>
      <c r="L3030" s="40">
        <v>0</v>
      </c>
      <c r="N3030" s="37">
        <f t="shared" ref="N3030" si="9919">D3030*I3027+F3030*I3030-E3030*J3027-G3030*J3030</f>
        <v>0</v>
      </c>
      <c r="O3030" s="41">
        <f t="shared" ref="O3030" si="9920">(D3030*J3027+E3030*I3027+F3030*J3030+G3030*I3030)</f>
        <v>-0.12541215965801347</v>
      </c>
      <c r="P3030" s="39">
        <f t="shared" ref="P3030" si="9921">D3030*K3027+F3030*K3030-E3030*L3027-G3030*L3030</f>
        <v>1</v>
      </c>
      <c r="Q3030" s="40">
        <f t="shared" ref="Q3030" si="9922">(D3030*L3027+E3030*K3027+F3030*L3030+G3030*K3030)</f>
        <v>0</v>
      </c>
      <c r="S3030" s="37">
        <v>0</v>
      </c>
      <c r="T3030" s="41">
        <v>0</v>
      </c>
      <c r="U3030" s="39">
        <v>1</v>
      </c>
      <c r="V3030" s="40">
        <v>0</v>
      </c>
      <c r="X3030" s="37">
        <f t="shared" ref="X3030" si="9923">N3030*S3027+P3030*S3030-O3030*T3027-Q3030*T3030</f>
        <v>0</v>
      </c>
      <c r="Y3030" s="41">
        <f t="shared" ref="Y3030" si="9924">(N3030*T3027+O3030*S3027+P3030*T3030+Q3030*S3030)</f>
        <v>-0.12541215965801347</v>
      </c>
      <c r="Z3030" s="39">
        <f t="shared" ref="Z3030" si="9925">N3030*U3027+P3030*U3030-O3030*V3027-Q3030*V3030</f>
        <v>0.98187200540222763</v>
      </c>
      <c r="AA3030" s="40">
        <f t="shared" ref="AA3030" si="9926">(N3030*V3027+O3030*U3027+P3030*V3030+Q3030*U3030)</f>
        <v>0</v>
      </c>
      <c r="AB3030" s="8"/>
      <c r="AC3030" s="37">
        <v>0</v>
      </c>
      <c r="AD3030" s="40">
        <f>-1/($AD$8*$B3027)</f>
        <v>-9.3296766743649395E-2</v>
      </c>
      <c r="AE3030" s="39">
        <v>1</v>
      </c>
      <c r="AF3030" s="40">
        <v>0</v>
      </c>
      <c r="AH3030" s="37">
        <f>X3030*AC3027+Z3030*AC3030-Y3030*AD3027-AA3030*AD3030</f>
        <v>0</v>
      </c>
      <c r="AI3030" s="41">
        <f>(X3030*AD3027+Y3030*AC3027+Z3030*AD3030+AA3030*AC3030)</f>
        <v>-0.21701764311814437</v>
      </c>
      <c r="AJ3030" s="39">
        <f>X3030*AE3027+Z3030*AE3030-Y3030*AF3027-AA3030*AF3030</f>
        <v>0.98187200540222763</v>
      </c>
      <c r="AK3030" s="40">
        <f>(X3030*AF3027+Y3030*AE3027+Z3030*AF3030+AA3030*AE3030)</f>
        <v>0</v>
      </c>
      <c r="AL3030" s="8"/>
      <c r="AM3030" s="54">
        <f t="shared" ref="AM3030" si="9927">(180/PI())*ATAN(-1*(($AH3018*AI3027+AK3027+$AH$8*AI3030+AK3030)/($AH$8*AH3027+AJ3027+$AH$8*AH3030+AJ3030)))</f>
        <v>12.533719472308178</v>
      </c>
      <c r="AO3030" s="151">
        <f t="shared" ref="AO3030" si="9928">20*LOG(((($AH$8*AH3027+AJ3027-$AH$8*AH3030-AJ3030)^2+($AH$8*AI3027+AK3027-$AH$8*AI3030-AK3030)^2)/(($AH$8*AH3027+AJ3027+$AH$8*AH3030+AJ3030)^2+($AH$8*AI3027+AK3027+$AH$8*AI3030+AK3030)^2))^0.5)</f>
        <v>-44.901321643421277</v>
      </c>
      <c r="AP3030" s="149"/>
      <c r="AQ3030" s="44"/>
      <c r="AR3030" s="44"/>
      <c r="AS3030" s="44"/>
      <c r="AT3030" s="44"/>
    </row>
    <row r="3031" spans="2:46" ht="18.649999999999999" customHeight="1">
      <c r="AO3031" s="48"/>
    </row>
    <row r="3032" spans="2:46" ht="18.649999999999999" customHeight="1" thickBot="1">
      <c r="E3032" s="29" t="s">
        <v>9</v>
      </c>
      <c r="J3032" s="29" t="s">
        <v>10</v>
      </c>
      <c r="O3032" s="29" t="s">
        <v>11</v>
      </c>
      <c r="T3032" s="29" t="s">
        <v>12</v>
      </c>
      <c r="Y3032" s="29" t="s">
        <v>13</v>
      </c>
      <c r="AD3032" s="29" t="s">
        <v>12</v>
      </c>
      <c r="AI3032" s="29" t="s">
        <v>81</v>
      </c>
    </row>
    <row r="3033" spans="2:46" ht="18.649999999999999" customHeight="1" thickBot="1">
      <c r="B3033" s="28"/>
      <c r="D3033" s="227" t="s">
        <v>70</v>
      </c>
      <c r="E3033" s="228"/>
      <c r="F3033" s="229" t="s">
        <v>71</v>
      </c>
      <c r="G3033" s="230"/>
      <c r="H3033" s="203"/>
      <c r="I3033" s="231" t="s">
        <v>15</v>
      </c>
      <c r="J3033" s="232"/>
      <c r="K3033" s="233" t="s">
        <v>16</v>
      </c>
      <c r="L3033" s="234"/>
      <c r="M3033" s="30"/>
      <c r="N3033" s="231" t="s">
        <v>72</v>
      </c>
      <c r="O3033" s="232"/>
      <c r="P3033" s="233" t="s">
        <v>73</v>
      </c>
      <c r="Q3033" s="234"/>
      <c r="R3033" s="30"/>
      <c r="S3033" s="227" t="s">
        <v>74</v>
      </c>
      <c r="T3033" s="228"/>
      <c r="U3033" s="229" t="s">
        <v>75</v>
      </c>
      <c r="V3033" s="230"/>
      <c r="W3033" s="8"/>
      <c r="X3033" s="231" t="s">
        <v>76</v>
      </c>
      <c r="Y3033" s="232"/>
      <c r="Z3033" s="233" t="s">
        <v>77</v>
      </c>
      <c r="AA3033" s="234"/>
      <c r="AB3033" s="8"/>
      <c r="AC3033" s="231" t="s">
        <v>78</v>
      </c>
      <c r="AD3033" s="232"/>
      <c r="AE3033" s="233" t="s">
        <v>17</v>
      </c>
      <c r="AF3033" s="234"/>
      <c r="AG3033" s="8"/>
      <c r="AH3033" s="231" t="s">
        <v>79</v>
      </c>
      <c r="AI3033" s="232"/>
      <c r="AJ3033" s="233" t="s">
        <v>80</v>
      </c>
      <c r="AK3033" s="234"/>
      <c r="AL3033" s="8"/>
      <c r="AM3033" s="35" t="s">
        <v>82</v>
      </c>
      <c r="AO3033" s="147" t="s">
        <v>83</v>
      </c>
      <c r="AP3033" s="4"/>
      <c r="AQ3033" s="44"/>
      <c r="AR3033" s="44"/>
      <c r="AS3033" s="44"/>
      <c r="AT3033" s="44"/>
    </row>
    <row r="3034" spans="2:46" ht="18.649999999999999" customHeight="1" thickTop="1" thickBot="1">
      <c r="B3034" s="55">
        <v>8.6799999999999606</v>
      </c>
      <c r="D3034" s="37">
        <v>1</v>
      </c>
      <c r="E3034" s="38">
        <v>0</v>
      </c>
      <c r="F3034" s="39">
        <v>0</v>
      </c>
      <c r="G3034" s="40">
        <f t="shared" ref="G3034" si="9929">-1/($E$8*$B3034)</f>
        <v>-7.3638248847926593E-2</v>
      </c>
      <c r="I3034" s="37">
        <v>1</v>
      </c>
      <c r="J3034" s="41">
        <v>0</v>
      </c>
      <c r="K3034" s="39">
        <v>0</v>
      </c>
      <c r="L3034" s="40">
        <v>0</v>
      </c>
      <c r="N3034" s="37">
        <f t="shared" ref="N3034" si="9930">D3034*I3034+F3034*I3037-E3034*J3034-G3034*J3037</f>
        <v>0.99078626708644768</v>
      </c>
      <c r="O3034" s="41">
        <f t="shared" ref="O3034" si="9931">(D3034*J3034+E3034*I3034+F3034*J3037+G3034*I3037)</f>
        <v>0</v>
      </c>
      <c r="P3034" s="39">
        <f t="shared" ref="P3034" si="9932">D3034*K3034+F3034*K3037-E3034*L3034-G3034*L3037</f>
        <v>0</v>
      </c>
      <c r="Q3034" s="40">
        <f t="shared" ref="Q3034" si="9933">(D3034*L3034+E3034*K3034+F3034*L3037+G3034*K3037)</f>
        <v>-7.3638248847926593E-2</v>
      </c>
      <c r="S3034" s="37">
        <v>1</v>
      </c>
      <c r="T3034" s="38">
        <v>0</v>
      </c>
      <c r="U3034" s="39">
        <v>0</v>
      </c>
      <c r="V3034" s="40">
        <f t="shared" ref="V3034" si="9934">-1/($T$8*$B3034)</f>
        <v>-0.14421428571428635</v>
      </c>
      <c r="X3034" s="37">
        <f t="shared" ref="X3034" si="9935">N3034*S3034+P3034*S3037-O3034*T3034-Q3034*T3037</f>
        <v>0.99078626708644768</v>
      </c>
      <c r="Y3034" s="41">
        <f t="shared" ref="Y3034" si="9936">(N3034*T3034+O3034*S3034+P3034*T3037+Q3034*S3037)</f>
        <v>0</v>
      </c>
      <c r="Z3034" s="39">
        <f t="shared" ref="Z3034" si="9937">N3034*U3034+P3034*U3037-O3034*V3034-Q3034*V3037</f>
        <v>0</v>
      </c>
      <c r="AA3034" s="40">
        <f t="shared" ref="AA3034" si="9938">(N3034*V3034+O3034*U3034+P3034*V3037+Q3034*U3037)</f>
        <v>-0.21652378265132277</v>
      </c>
      <c r="AB3034" s="8"/>
      <c r="AC3034" s="37">
        <v>1</v>
      </c>
      <c r="AD3034" s="38">
        <v>0</v>
      </c>
      <c r="AE3034" s="39">
        <v>0</v>
      </c>
      <c r="AF3034" s="40">
        <v>0</v>
      </c>
      <c r="AH3034" s="37">
        <f>X3034*AC3034+Z3034*AC3037-Y3034*AD3034-AA3034*AD3037</f>
        <v>0.97063184425313698</v>
      </c>
      <c r="AI3034" s="41">
        <f>(X3034*AD3034+Y3034*AC3034+Z3034*AD3037+AA3034*AC3037)</f>
        <v>0</v>
      </c>
      <c r="AJ3034" s="39">
        <f>X3034*AE3034+Z3034*AE3037-Y3034*AF3034-AA3034*AF3037</f>
        <v>0</v>
      </c>
      <c r="AK3034" s="40">
        <f>(X3034*AF3034+Y3034*AE3034+Z3034*AF3037+AA3034*AE3037)</f>
        <v>-0.21652378265132277</v>
      </c>
      <c r="AL3034" s="8"/>
      <c r="AM3034" s="43">
        <f t="shared" ref="AM3034" si="9939">20*LOG((2*$AH$8)/(($AH$8*AH3034+AJ3034+$AH$8*AH3037+AJ3037)^2+($AH$8*AI3034+AK3034+$AH$8*AI3037+AK3037)^2)^0.5)</f>
        <v>-1.3922098623938824E-4</v>
      </c>
      <c r="AO3034" s="148">
        <f t="shared" ref="AO3034" si="9940">((AH3034^2+AI3034^2)/(AH3037^2+AI3037^2))^0.5</f>
        <v>4.4827959040321819</v>
      </c>
      <c r="AP3034" s="4"/>
      <c r="AQ3034" s="44"/>
      <c r="AR3034" s="44"/>
      <c r="AS3034" s="44"/>
      <c r="AT3034" s="44"/>
    </row>
    <row r="3035" spans="2:46" ht="18.649999999999999" customHeight="1" thickBot="1">
      <c r="D3035" s="45"/>
      <c r="G3035" s="46"/>
      <c r="I3035" s="45"/>
      <c r="L3035" s="46"/>
      <c r="N3035" s="45"/>
      <c r="Q3035" s="46"/>
      <c r="S3035" s="45"/>
      <c r="V3035" s="46"/>
      <c r="X3035" s="45"/>
      <c r="AA3035" s="46"/>
      <c r="AC3035" s="45"/>
      <c r="AF3035" s="46"/>
      <c r="AH3035" s="45"/>
      <c r="AK3035" s="46"/>
      <c r="AO3035" s="149"/>
      <c r="AP3035" s="149"/>
      <c r="AQ3035" s="44"/>
      <c r="AR3035" s="44"/>
      <c r="AS3035" s="44"/>
      <c r="AT3035" s="44"/>
    </row>
    <row r="3036" spans="2:46" ht="18.649999999999999" customHeight="1" thickBot="1">
      <c r="D3036" s="227" t="s">
        <v>70</v>
      </c>
      <c r="E3036" s="228"/>
      <c r="F3036" s="229" t="s">
        <v>71</v>
      </c>
      <c r="G3036" s="230"/>
      <c r="H3036" s="203"/>
      <c r="I3036" s="231" t="s">
        <v>15</v>
      </c>
      <c r="J3036" s="232"/>
      <c r="K3036" s="233" t="s">
        <v>16</v>
      </c>
      <c r="L3036" s="234"/>
      <c r="M3036" s="30"/>
      <c r="N3036" s="231" t="s">
        <v>72</v>
      </c>
      <c r="O3036" s="232"/>
      <c r="P3036" s="233" t="s">
        <v>73</v>
      </c>
      <c r="Q3036" s="234"/>
      <c r="R3036" s="30"/>
      <c r="S3036" s="227" t="s">
        <v>74</v>
      </c>
      <c r="T3036" s="228"/>
      <c r="U3036" s="229" t="s">
        <v>75</v>
      </c>
      <c r="V3036" s="230"/>
      <c r="W3036" s="8"/>
      <c r="X3036" s="231" t="s">
        <v>76</v>
      </c>
      <c r="Y3036" s="232"/>
      <c r="Z3036" s="233" t="s">
        <v>77</v>
      </c>
      <c r="AA3036" s="234"/>
      <c r="AB3036" s="8"/>
      <c r="AC3036" s="231" t="s">
        <v>78</v>
      </c>
      <c r="AD3036" s="232"/>
      <c r="AE3036" s="233" t="s">
        <v>17</v>
      </c>
      <c r="AF3036" s="234"/>
      <c r="AG3036" s="8"/>
      <c r="AH3036" s="231" t="s">
        <v>79</v>
      </c>
      <c r="AI3036" s="232"/>
      <c r="AJ3036" s="233" t="s">
        <v>80</v>
      </c>
      <c r="AK3036" s="234"/>
      <c r="AL3036" s="8"/>
      <c r="AM3036" s="52" t="s">
        <v>84</v>
      </c>
      <c r="AO3036" s="150" t="s">
        <v>85</v>
      </c>
      <c r="AP3036" s="149"/>
      <c r="AQ3036" s="44"/>
      <c r="AR3036" s="44"/>
      <c r="AS3036" s="44"/>
      <c r="AT3036" s="44"/>
    </row>
    <row r="3037" spans="2:46" ht="18.649999999999999" customHeight="1" thickTop="1" thickBot="1">
      <c r="D3037" s="37">
        <v>0</v>
      </c>
      <c r="E3037" s="41">
        <v>0</v>
      </c>
      <c r="F3037" s="39">
        <v>1</v>
      </c>
      <c r="G3037" s="40">
        <v>0</v>
      </c>
      <c r="I3037" s="37">
        <v>0</v>
      </c>
      <c r="J3037" s="41">
        <f t="shared" ref="J3037" si="9941">IF(0=(1-$J$8*$K$8*$B3034^2),10^14,$B3034*$K$8/(1-$J$8*$K$8*$B3034^2))</f>
        <v>-0.12512156464475435</v>
      </c>
      <c r="K3037" s="39">
        <v>1</v>
      </c>
      <c r="L3037" s="40">
        <v>0</v>
      </c>
      <c r="N3037" s="37">
        <f t="shared" ref="N3037" si="9942">D3037*I3034+F3037*I3037-E3037*J3034-G3037*J3037</f>
        <v>0</v>
      </c>
      <c r="O3037" s="41">
        <f t="shared" ref="O3037" si="9943">(D3037*J3034+E3037*I3034+F3037*J3037+G3037*I3037)</f>
        <v>-0.12512156464475435</v>
      </c>
      <c r="P3037" s="39">
        <f t="shared" ref="P3037" si="9944">D3037*K3034+F3037*K3037-E3037*L3034-G3037*L3037</f>
        <v>1</v>
      </c>
      <c r="Q3037" s="40">
        <f t="shared" ref="Q3037" si="9945">(D3037*L3034+E3037*K3034+F3037*L3037+G3037*K3037)</f>
        <v>0</v>
      </c>
      <c r="S3037" s="37">
        <v>0</v>
      </c>
      <c r="T3037" s="41">
        <v>0</v>
      </c>
      <c r="U3037" s="39">
        <v>1</v>
      </c>
      <c r="V3037" s="40">
        <v>0</v>
      </c>
      <c r="X3037" s="37">
        <f t="shared" ref="X3037" si="9946">N3037*S3034+P3037*S3037-O3037*T3034-Q3037*T3037</f>
        <v>0</v>
      </c>
      <c r="Y3037" s="41">
        <f t="shared" ref="Y3037" si="9947">(N3037*T3034+O3037*S3034+P3037*T3037+Q3037*S3037)</f>
        <v>-0.12512156464475435</v>
      </c>
      <c r="Z3037" s="39">
        <f t="shared" ref="Z3037" si="9948">N3037*U3034+P3037*U3037-O3037*V3034-Q3037*V3037</f>
        <v>0.98195568292730284</v>
      </c>
      <c r="AA3037" s="40">
        <f t="shared" ref="AA3037" si="9949">(N3037*V3034+O3037*U3034+P3037*V3037+Q3037*U3037)</f>
        <v>0</v>
      </c>
      <c r="AB3037" s="8"/>
      <c r="AC3037" s="37">
        <v>0</v>
      </c>
      <c r="AD3037" s="40">
        <f>-1/($AD$8*$B3034)</f>
        <v>-9.3081797235023453E-2</v>
      </c>
      <c r="AE3037" s="39">
        <v>1</v>
      </c>
      <c r="AF3037" s="40">
        <v>0</v>
      </c>
      <c r="AH3037" s="37">
        <f>X3037*AC3034+Z3037*AC3037-Y3037*AD3034-AA3037*AD3037</f>
        <v>0</v>
      </c>
      <c r="AI3037" s="41">
        <f>(X3037*AD3034+Y3037*AC3034+Z3037*AD3037+AA3037*AC3037)</f>
        <v>-0.21652376441677254</v>
      </c>
      <c r="AJ3037" s="39">
        <f>X3037*AE3034+Z3037*AE3037-Y3037*AF3034-AA3037*AF3037</f>
        <v>0.98195568292730284</v>
      </c>
      <c r="AK3037" s="40">
        <f>(X3037*AF3034+Y3037*AE3034+Z3037*AF3037+AA3037*AE3037)</f>
        <v>0</v>
      </c>
      <c r="AL3037" s="8"/>
      <c r="AM3037" s="54">
        <f t="shared" ref="AM3037" si="9950">(180/PI())*ATAN(-1*(($AH3025*AI3034+AK3034+$AH$8*AI3037+AK3037)/($AH$8*AH3034+AJ3034+$AH$8*AH3037+AJ3037)))</f>
        <v>12.504735435531423</v>
      </c>
      <c r="AO3037" s="151">
        <f t="shared" ref="AO3037" si="9951">20*LOG(((($AH$8*AH3034+AJ3034-$AH$8*AH3037-AJ3037)^2+($AH$8*AI3034+AK3034-$AH$8*AI3037-AK3037)^2)/(($AH$8*AH3034+AJ3034+$AH$8*AH3037+AJ3037)^2+($AH$8*AI3034+AK3034+$AH$8*AI3037+AK3037)^2))^0.5)</f>
        <v>-44.940865663626475</v>
      </c>
      <c r="AP3037" s="149"/>
      <c r="AQ3037" s="44"/>
      <c r="AR3037" s="44"/>
      <c r="AS3037" s="44"/>
      <c r="AT3037" s="44"/>
    </row>
    <row r="3038" spans="2:46" ht="18.649999999999999" customHeight="1">
      <c r="AO3038" s="48"/>
    </row>
    <row r="3039" spans="2:46" ht="18.649999999999999" customHeight="1" thickBot="1">
      <c r="E3039" s="29" t="s">
        <v>9</v>
      </c>
      <c r="J3039" s="29" t="s">
        <v>10</v>
      </c>
      <c r="O3039" s="29" t="s">
        <v>11</v>
      </c>
      <c r="T3039" s="29" t="s">
        <v>12</v>
      </c>
      <c r="Y3039" s="29" t="s">
        <v>13</v>
      </c>
      <c r="AD3039" s="29" t="s">
        <v>12</v>
      </c>
      <c r="AI3039" s="29" t="s">
        <v>81</v>
      </c>
    </row>
    <row r="3040" spans="2:46" ht="18.649999999999999" customHeight="1" thickBot="1">
      <c r="B3040" s="28"/>
      <c r="D3040" s="227" t="s">
        <v>70</v>
      </c>
      <c r="E3040" s="228"/>
      <c r="F3040" s="229" t="s">
        <v>71</v>
      </c>
      <c r="G3040" s="230"/>
      <c r="H3040" s="203"/>
      <c r="I3040" s="231" t="s">
        <v>15</v>
      </c>
      <c r="J3040" s="232"/>
      <c r="K3040" s="233" t="s">
        <v>16</v>
      </c>
      <c r="L3040" s="234"/>
      <c r="M3040" s="30"/>
      <c r="N3040" s="231" t="s">
        <v>72</v>
      </c>
      <c r="O3040" s="232"/>
      <c r="P3040" s="233" t="s">
        <v>73</v>
      </c>
      <c r="Q3040" s="234"/>
      <c r="R3040" s="30"/>
      <c r="S3040" s="227" t="s">
        <v>74</v>
      </c>
      <c r="T3040" s="228"/>
      <c r="U3040" s="229" t="s">
        <v>75</v>
      </c>
      <c r="V3040" s="230"/>
      <c r="W3040" s="8"/>
      <c r="X3040" s="231" t="s">
        <v>76</v>
      </c>
      <c r="Y3040" s="232"/>
      <c r="Z3040" s="233" t="s">
        <v>77</v>
      </c>
      <c r="AA3040" s="234"/>
      <c r="AB3040" s="8"/>
      <c r="AC3040" s="231" t="s">
        <v>78</v>
      </c>
      <c r="AD3040" s="232"/>
      <c r="AE3040" s="233" t="s">
        <v>17</v>
      </c>
      <c r="AF3040" s="234"/>
      <c r="AG3040" s="8"/>
      <c r="AH3040" s="231" t="s">
        <v>79</v>
      </c>
      <c r="AI3040" s="232"/>
      <c r="AJ3040" s="233" t="s">
        <v>80</v>
      </c>
      <c r="AK3040" s="234"/>
      <c r="AL3040" s="8"/>
      <c r="AM3040" s="35" t="s">
        <v>82</v>
      </c>
      <c r="AO3040" s="147" t="s">
        <v>83</v>
      </c>
      <c r="AP3040" s="4"/>
      <c r="AQ3040" s="44"/>
      <c r="AR3040" s="44"/>
      <c r="AS3040" s="44"/>
      <c r="AT3040" s="44"/>
    </row>
    <row r="3041" spans="2:46" ht="18.649999999999999" customHeight="1" thickTop="1" thickBot="1">
      <c r="B3041" s="55">
        <v>8.6999999999999602</v>
      </c>
      <c r="D3041" s="37">
        <v>1</v>
      </c>
      <c r="E3041" s="38">
        <v>0</v>
      </c>
      <c r="F3041" s="39">
        <v>0</v>
      </c>
      <c r="G3041" s="40">
        <f t="shared" ref="G3041" si="9952">-1/($E$8*$B3041)</f>
        <v>-7.3468965517241705E-2</v>
      </c>
      <c r="I3041" s="37">
        <v>1</v>
      </c>
      <c r="J3041" s="41">
        <v>0</v>
      </c>
      <c r="K3041" s="39">
        <v>0</v>
      </c>
      <c r="L3041" s="40">
        <v>0</v>
      </c>
      <c r="N3041" s="37">
        <f t="shared" ref="N3041" si="9953">D3041*I3041+F3041*I3044-E3041*J3041-G3041*J3044</f>
        <v>0.99082869881249858</v>
      </c>
      <c r="O3041" s="41">
        <f t="shared" ref="O3041" si="9954">(D3041*J3041+E3041*I3041+F3041*J3044+G3041*I3044)</f>
        <v>0</v>
      </c>
      <c r="P3041" s="39">
        <f t="shared" ref="P3041" si="9955">D3041*K3041+F3041*K3044-E3041*L3041-G3041*L3044</f>
        <v>0</v>
      </c>
      <c r="Q3041" s="40">
        <f t="shared" ref="Q3041" si="9956">(D3041*L3041+E3041*K3041+F3041*L3044+G3041*K3044)</f>
        <v>-7.3468965517241705E-2</v>
      </c>
      <c r="S3041" s="37">
        <v>1</v>
      </c>
      <c r="T3041" s="38">
        <v>0</v>
      </c>
      <c r="U3041" s="39">
        <v>0</v>
      </c>
      <c r="V3041" s="40">
        <f t="shared" ref="V3041" si="9957">-1/($T$8*$B3041)</f>
        <v>-0.1438827586206903</v>
      </c>
      <c r="X3041" s="37">
        <f t="shared" ref="X3041" si="9958">N3041*S3041+P3041*S3044-O3041*T3041-Q3041*T3044</f>
        <v>0.99082869881249858</v>
      </c>
      <c r="Y3041" s="41">
        <f t="shared" ref="Y3041" si="9959">(N3041*T3041+O3041*S3041+P3041*T3044+Q3041*S3044)</f>
        <v>0</v>
      </c>
      <c r="Z3041" s="39">
        <f t="shared" ref="Z3041" si="9960">N3041*U3041+P3041*U3044-O3041*V3041-Q3041*V3044</f>
        <v>0</v>
      </c>
      <c r="AA3041" s="40">
        <f t="shared" ref="AA3041" si="9961">(N3041*V3041+O3041*U3041+P3041*V3044+Q3041*U3044)</f>
        <v>-0.21603213202293309</v>
      </c>
      <c r="AB3041" s="8"/>
      <c r="AC3041" s="37">
        <v>1</v>
      </c>
      <c r="AD3041" s="38">
        <v>0</v>
      </c>
      <c r="AE3041" s="39">
        <v>0</v>
      </c>
      <c r="AF3041" s="40">
        <v>0</v>
      </c>
      <c r="AH3041" s="37">
        <f>X3041*AC3041+Z3041*AC3044-Y3041*AD3041-AA3041*AD3044</f>
        <v>0.97076626650583997</v>
      </c>
      <c r="AI3041" s="41">
        <f>(X3041*AD3041+Y3041*AC3041+Z3041*AD3044+AA3041*AC3044)</f>
        <v>0</v>
      </c>
      <c r="AJ3041" s="39">
        <f>X3041*AE3041+Z3041*AE3044-Y3041*AF3041-AA3041*AF3044</f>
        <v>0</v>
      </c>
      <c r="AK3041" s="40">
        <f>(X3041*AF3041+Y3041*AE3041+Z3041*AF3044+AA3041*AE3044)</f>
        <v>-0.21603213202293309</v>
      </c>
      <c r="AL3041" s="8"/>
      <c r="AM3041" s="43">
        <f t="shared" ref="AM3041" si="9962">20*LOG((2*$AH$8)/(($AH$8*AH3041+AJ3041+$AH$8*AH3044+AJ3044)^2+($AH$8*AI3041+AK3041+$AH$8*AI3044+AK3044)^2)^0.5)</f>
        <v>-1.379618769182183E-4</v>
      </c>
      <c r="AO3041" s="148">
        <f t="shared" ref="AO3041" si="9963">((AH3041^2+AI3041^2)/(AH3044^2+AI3044^2))^0.5</f>
        <v>4.4936201795068147</v>
      </c>
      <c r="AP3041" s="4"/>
      <c r="AQ3041" s="44"/>
      <c r="AR3041" s="44"/>
      <c r="AS3041" s="44"/>
      <c r="AT3041" s="44"/>
    </row>
    <row r="3042" spans="2:46" ht="18.649999999999999" customHeight="1" thickBot="1">
      <c r="D3042" s="45"/>
      <c r="G3042" s="46"/>
      <c r="I3042" s="45"/>
      <c r="L3042" s="46"/>
      <c r="N3042" s="45"/>
      <c r="Q3042" s="46"/>
      <c r="S3042" s="45"/>
      <c r="V3042" s="46"/>
      <c r="X3042" s="45"/>
      <c r="AA3042" s="46"/>
      <c r="AC3042" s="45"/>
      <c r="AF3042" s="46"/>
      <c r="AH3042" s="45"/>
      <c r="AK3042" s="46"/>
      <c r="AO3042" s="149"/>
      <c r="AP3042" s="149"/>
      <c r="AQ3042" s="44"/>
      <c r="AR3042" s="44"/>
      <c r="AS3042" s="44"/>
      <c r="AT3042" s="44"/>
    </row>
    <row r="3043" spans="2:46" ht="18.649999999999999" customHeight="1" thickBot="1">
      <c r="D3043" s="227" t="s">
        <v>70</v>
      </c>
      <c r="E3043" s="228"/>
      <c r="F3043" s="229" t="s">
        <v>71</v>
      </c>
      <c r="G3043" s="230"/>
      <c r="H3043" s="203"/>
      <c r="I3043" s="231" t="s">
        <v>15</v>
      </c>
      <c r="J3043" s="232"/>
      <c r="K3043" s="233" t="s">
        <v>16</v>
      </c>
      <c r="L3043" s="234"/>
      <c r="M3043" s="30"/>
      <c r="N3043" s="231" t="s">
        <v>72</v>
      </c>
      <c r="O3043" s="232"/>
      <c r="P3043" s="233" t="s">
        <v>73</v>
      </c>
      <c r="Q3043" s="234"/>
      <c r="R3043" s="30"/>
      <c r="S3043" s="227" t="s">
        <v>74</v>
      </c>
      <c r="T3043" s="228"/>
      <c r="U3043" s="229" t="s">
        <v>75</v>
      </c>
      <c r="V3043" s="230"/>
      <c r="W3043" s="8"/>
      <c r="X3043" s="231" t="s">
        <v>76</v>
      </c>
      <c r="Y3043" s="232"/>
      <c r="Z3043" s="233" t="s">
        <v>77</v>
      </c>
      <c r="AA3043" s="234"/>
      <c r="AB3043" s="8"/>
      <c r="AC3043" s="231" t="s">
        <v>78</v>
      </c>
      <c r="AD3043" s="232"/>
      <c r="AE3043" s="233" t="s">
        <v>17</v>
      </c>
      <c r="AF3043" s="234"/>
      <c r="AG3043" s="8"/>
      <c r="AH3043" s="231" t="s">
        <v>79</v>
      </c>
      <c r="AI3043" s="232"/>
      <c r="AJ3043" s="233" t="s">
        <v>80</v>
      </c>
      <c r="AK3043" s="234"/>
      <c r="AL3043" s="8"/>
      <c r="AM3043" s="52" t="s">
        <v>84</v>
      </c>
      <c r="AO3043" s="150" t="s">
        <v>85</v>
      </c>
      <c r="AP3043" s="149"/>
      <c r="AQ3043" s="44"/>
      <c r="AR3043" s="44"/>
      <c r="AS3043" s="44"/>
      <c r="AT3043" s="44"/>
    </row>
    <row r="3044" spans="2:46" ht="18.649999999999999" customHeight="1" thickTop="1" thickBot="1">
      <c r="D3044" s="37">
        <v>0</v>
      </c>
      <c r="E3044" s="41">
        <v>0</v>
      </c>
      <c r="F3044" s="39">
        <v>1</v>
      </c>
      <c r="G3044" s="40">
        <v>0</v>
      </c>
      <c r="I3044" s="37">
        <v>0</v>
      </c>
      <c r="J3044" s="41">
        <f t="shared" ref="J3044" si="9964">IF(0=(1-$J$8*$K$8*$B3041^2),10^14,$B3041*$K$8/(1-$J$8*$K$8*$B3041^2))</f>
        <v>-0.12483231692365489</v>
      </c>
      <c r="K3044" s="39">
        <v>1</v>
      </c>
      <c r="L3044" s="40">
        <v>0</v>
      </c>
      <c r="N3044" s="37">
        <f t="shared" ref="N3044" si="9965">D3044*I3041+F3044*I3044-E3044*J3041-G3044*J3044</f>
        <v>0</v>
      </c>
      <c r="O3044" s="41">
        <f t="shared" ref="O3044" si="9966">(D3044*J3041+E3044*I3041+F3044*J3044+G3044*I3044)</f>
        <v>-0.12483231692365489</v>
      </c>
      <c r="P3044" s="39">
        <f t="shared" ref="P3044" si="9967">D3044*K3041+F3044*K3044-E3044*L3041-G3044*L3044</f>
        <v>1</v>
      </c>
      <c r="Q3044" s="40">
        <f t="shared" ref="Q3044" si="9968">(D3044*L3041+E3044*K3041+F3044*L3044+G3044*K3044)</f>
        <v>0</v>
      </c>
      <c r="S3044" s="37">
        <v>0</v>
      </c>
      <c r="T3044" s="41">
        <v>0</v>
      </c>
      <c r="U3044" s="39">
        <v>1</v>
      </c>
      <c r="V3044" s="40">
        <v>0</v>
      </c>
      <c r="X3044" s="37">
        <f t="shared" ref="X3044" si="9969">N3044*S3041+P3044*S3044-O3044*T3041-Q3044*T3044</f>
        <v>0</v>
      </c>
      <c r="Y3044" s="41">
        <f t="shared" ref="Y3044" si="9970">(N3044*T3041+O3044*S3041+P3044*T3044+Q3044*S3044)</f>
        <v>-0.12483231692365489</v>
      </c>
      <c r="Z3044" s="39">
        <f t="shared" ref="Z3044" si="9971">N3044*U3041+P3044*U3044-O3044*V3041-Q3044*V3044</f>
        <v>0.98203878187601223</v>
      </c>
      <c r="AA3044" s="40">
        <f t="shared" ref="AA3044" si="9972">(N3044*V3041+O3044*U3041+P3044*V3044+Q3044*U3044)</f>
        <v>0</v>
      </c>
      <c r="AB3044" s="8"/>
      <c r="AC3044" s="37">
        <v>0</v>
      </c>
      <c r="AD3044" s="40">
        <f>-1/($AD$8*$B3041)</f>
        <v>-9.286781609195445E-2</v>
      </c>
      <c r="AE3044" s="39">
        <v>1</v>
      </c>
      <c r="AF3044" s="40">
        <v>0</v>
      </c>
      <c r="AH3044" s="37">
        <f>X3044*AC3041+Z3044*AC3044-Y3044*AD3041-AA3044*AD3044</f>
        <v>0</v>
      </c>
      <c r="AI3044" s="41">
        <f>(X3044*AD3041+Y3044*AC3041+Z3044*AD3044+AA3044*AC3044)</f>
        <v>-0.21603211391408336</v>
      </c>
      <c r="AJ3044" s="39">
        <f>X3044*AE3041+Z3044*AE3044-Y3044*AF3041-AA3044*AF3044</f>
        <v>0.98203878187601223</v>
      </c>
      <c r="AK3044" s="40">
        <f>(X3044*AF3041+Y3044*AE3041+Z3044*AF3044+AA3044*AE3044)</f>
        <v>0</v>
      </c>
      <c r="AL3044" s="8"/>
      <c r="AM3044" s="54">
        <f t="shared" ref="AM3044" si="9973">(180/PI())*ATAN(-1*(($AH3032*AI3041+AK3041+$AH$8*AI3044+AK3044)/($AH$8*AH3041+AJ3041+$AH$8*AH3044+AJ3044)))</f>
        <v>12.475885372507904</v>
      </c>
      <c r="AO3044" s="151">
        <f t="shared" ref="AO3044" si="9974">20*LOG(((($AH$8*AH3041+AJ3041-$AH$8*AH3044-AJ3044)^2+($AH$8*AI3041+AK3041-$AH$8*AI3044-AK3044)^2)/(($AH$8*AH3041+AJ3041+$AH$8*AH3044+AJ3044)^2+($AH$8*AI3041+AK3041+$AH$8*AI3044+AK3044)^2))^0.5)</f>
        <v>-44.980321152279402</v>
      </c>
      <c r="AP3044" s="149"/>
      <c r="AQ3044" s="44"/>
      <c r="AR3044" s="44"/>
      <c r="AS3044" s="44"/>
      <c r="AT3044" s="44"/>
    </row>
    <row r="3045" spans="2:46" ht="18.649999999999999" customHeight="1">
      <c r="AO3045" s="48"/>
    </row>
    <row r="3046" spans="2:46" ht="18.649999999999999" customHeight="1" thickBot="1">
      <c r="E3046" s="29" t="s">
        <v>9</v>
      </c>
      <c r="J3046" s="29" t="s">
        <v>10</v>
      </c>
      <c r="O3046" s="29" t="s">
        <v>11</v>
      </c>
      <c r="T3046" s="29" t="s">
        <v>12</v>
      </c>
      <c r="Y3046" s="29" t="s">
        <v>13</v>
      </c>
      <c r="AD3046" s="29" t="s">
        <v>12</v>
      </c>
      <c r="AI3046" s="29" t="s">
        <v>81</v>
      </c>
    </row>
    <row r="3047" spans="2:46" ht="18.649999999999999" customHeight="1" thickBot="1">
      <c r="B3047" s="28"/>
      <c r="D3047" s="227" t="s">
        <v>70</v>
      </c>
      <c r="E3047" s="228"/>
      <c r="F3047" s="229" t="s">
        <v>71</v>
      </c>
      <c r="G3047" s="230"/>
      <c r="H3047" s="203"/>
      <c r="I3047" s="231" t="s">
        <v>15</v>
      </c>
      <c r="J3047" s="232"/>
      <c r="K3047" s="233" t="s">
        <v>16</v>
      </c>
      <c r="L3047" s="234"/>
      <c r="M3047" s="30"/>
      <c r="N3047" s="231" t="s">
        <v>72</v>
      </c>
      <c r="O3047" s="232"/>
      <c r="P3047" s="233" t="s">
        <v>73</v>
      </c>
      <c r="Q3047" s="234"/>
      <c r="R3047" s="30"/>
      <c r="S3047" s="227" t="s">
        <v>74</v>
      </c>
      <c r="T3047" s="228"/>
      <c r="U3047" s="229" t="s">
        <v>75</v>
      </c>
      <c r="V3047" s="230"/>
      <c r="W3047" s="8"/>
      <c r="X3047" s="231" t="s">
        <v>76</v>
      </c>
      <c r="Y3047" s="232"/>
      <c r="Z3047" s="233" t="s">
        <v>77</v>
      </c>
      <c r="AA3047" s="234"/>
      <c r="AB3047" s="8"/>
      <c r="AC3047" s="231" t="s">
        <v>78</v>
      </c>
      <c r="AD3047" s="232"/>
      <c r="AE3047" s="233" t="s">
        <v>17</v>
      </c>
      <c r="AF3047" s="234"/>
      <c r="AG3047" s="8"/>
      <c r="AH3047" s="231" t="s">
        <v>79</v>
      </c>
      <c r="AI3047" s="232"/>
      <c r="AJ3047" s="233" t="s">
        <v>80</v>
      </c>
      <c r="AK3047" s="234"/>
      <c r="AL3047" s="8"/>
      <c r="AM3047" s="35" t="s">
        <v>82</v>
      </c>
      <c r="AO3047" s="147" t="s">
        <v>83</v>
      </c>
      <c r="AP3047" s="4"/>
      <c r="AQ3047" s="44"/>
      <c r="AR3047" s="44"/>
      <c r="AS3047" s="44"/>
      <c r="AT3047" s="44"/>
    </row>
    <row r="3048" spans="2:46" ht="18.649999999999999" customHeight="1" thickTop="1" thickBot="1">
      <c r="B3048" s="55">
        <v>8.7199999999999598</v>
      </c>
      <c r="D3048" s="37">
        <v>1</v>
      </c>
      <c r="E3048" s="38">
        <v>0</v>
      </c>
      <c r="F3048" s="39">
        <v>0</v>
      </c>
      <c r="G3048" s="40">
        <f t="shared" ref="G3048" si="9975">-1/($E$8*$B3048)</f>
        <v>-7.3300458715596664E-2</v>
      </c>
      <c r="I3048" s="37">
        <v>1</v>
      </c>
      <c r="J3048" s="41">
        <v>0</v>
      </c>
      <c r="K3048" s="39">
        <v>0</v>
      </c>
      <c r="L3048" s="40">
        <v>0</v>
      </c>
      <c r="N3048" s="37">
        <f t="shared" ref="N3048" si="9976">D3048*I3048+F3048*I3051-E3048*J3048-G3048*J3051</f>
        <v>0.99087083782754903</v>
      </c>
      <c r="O3048" s="41">
        <f t="shared" ref="O3048" si="9977">(D3048*J3048+E3048*I3048+F3048*J3051+G3048*I3051)</f>
        <v>0</v>
      </c>
      <c r="P3048" s="39">
        <f t="shared" ref="P3048" si="9978">D3048*K3048+F3048*K3051-E3048*L3048-G3048*L3051</f>
        <v>0</v>
      </c>
      <c r="Q3048" s="40">
        <f t="shared" ref="Q3048" si="9979">(D3048*L3048+E3048*K3048+F3048*L3051+G3048*K3051)</f>
        <v>-7.3300458715596664E-2</v>
      </c>
      <c r="S3048" s="37">
        <v>1</v>
      </c>
      <c r="T3048" s="38">
        <v>0</v>
      </c>
      <c r="U3048" s="39">
        <v>0</v>
      </c>
      <c r="V3048" s="40">
        <f t="shared" ref="V3048" si="9980">-1/($T$8*$B3048)</f>
        <v>-0.14355275229357864</v>
      </c>
      <c r="X3048" s="37">
        <f t="shared" ref="X3048" si="9981">N3048*S3048+P3048*S3051-O3048*T3048-Q3048*T3051</f>
        <v>0.99087083782754903</v>
      </c>
      <c r="Y3048" s="41">
        <f t="shared" ref="Y3048" si="9982">(N3048*T3048+O3048*S3048+P3048*T3051+Q3048*S3051)</f>
        <v>0</v>
      </c>
      <c r="Z3048" s="39">
        <f t="shared" ref="Z3048" si="9983">N3048*U3048+P3048*U3051-O3048*V3048-Q3048*V3051</f>
        <v>0</v>
      </c>
      <c r="AA3048" s="40">
        <f t="shared" ref="AA3048" si="9984">(N3048*V3048+O3048*U3048+P3048*V3051+Q3048*U3051)</f>
        <v>-0.21554269465318554</v>
      </c>
      <c r="AB3048" s="8"/>
      <c r="AC3048" s="37">
        <v>1</v>
      </c>
      <c r="AD3048" s="38">
        <v>0</v>
      </c>
      <c r="AE3048" s="39">
        <v>0</v>
      </c>
      <c r="AF3048" s="40">
        <v>0</v>
      </c>
      <c r="AH3048" s="37">
        <f>X3048*AC3048+Z3048*AC3051-Y3048*AD3048-AA3048*AD3051</f>
        <v>0.97089976900357633</v>
      </c>
      <c r="AI3048" s="41">
        <f>(X3048*AD3048+Y3048*AC3048+Z3048*AD3051+AA3048*AC3051)</f>
        <v>0</v>
      </c>
      <c r="AJ3048" s="39">
        <f>X3048*AE3048+Z3048*AE3051-Y3048*AF3048-AA3048*AF3051</f>
        <v>0</v>
      </c>
      <c r="AK3048" s="40">
        <f>(X3048*AF3048+Y3048*AE3048+Z3048*AF3051+AA3048*AE3051)</f>
        <v>-0.21554269465318554</v>
      </c>
      <c r="AL3048" s="8"/>
      <c r="AM3048" s="43">
        <f t="shared" ref="AM3048" si="9985">20*LOG((2*$AH$8)/(($AH$8*AH3048+AJ3048+$AH$8*AH3051+AJ3051)^2+($AH$8*AI3048+AK3048+$AH$8*AI3051+AK3051)^2)^0.5)</f>
        <v>-1.3671692987648961E-4</v>
      </c>
      <c r="AO3048" s="148">
        <f t="shared" ref="AO3048" si="9986">((AH3048^2+AI3048^2)/(AH3051^2+AI3051^2))^0.5</f>
        <v>4.5044433149314278</v>
      </c>
      <c r="AP3048" s="4"/>
      <c r="AQ3048" s="44"/>
      <c r="AR3048" s="44"/>
      <c r="AS3048" s="44"/>
      <c r="AT3048" s="44"/>
    </row>
    <row r="3049" spans="2:46" ht="18.649999999999999" customHeight="1" thickBot="1">
      <c r="D3049" s="45"/>
      <c r="G3049" s="46"/>
      <c r="I3049" s="45"/>
      <c r="L3049" s="46"/>
      <c r="N3049" s="45"/>
      <c r="Q3049" s="46"/>
      <c r="S3049" s="45"/>
      <c r="V3049" s="46"/>
      <c r="X3049" s="45"/>
      <c r="AA3049" s="46"/>
      <c r="AC3049" s="45"/>
      <c r="AF3049" s="46"/>
      <c r="AH3049" s="45"/>
      <c r="AK3049" s="46"/>
      <c r="AO3049" s="149"/>
      <c r="AP3049" s="149"/>
      <c r="AQ3049" s="44"/>
      <c r="AR3049" s="44"/>
      <c r="AS3049" s="44"/>
      <c r="AT3049" s="44"/>
    </row>
    <row r="3050" spans="2:46" ht="18.649999999999999" customHeight="1" thickBot="1">
      <c r="D3050" s="227" t="s">
        <v>70</v>
      </c>
      <c r="E3050" s="228"/>
      <c r="F3050" s="229" t="s">
        <v>71</v>
      </c>
      <c r="G3050" s="230"/>
      <c r="H3050" s="203"/>
      <c r="I3050" s="231" t="s">
        <v>15</v>
      </c>
      <c r="J3050" s="232"/>
      <c r="K3050" s="233" t="s">
        <v>16</v>
      </c>
      <c r="L3050" s="234"/>
      <c r="M3050" s="30"/>
      <c r="N3050" s="231" t="s">
        <v>72</v>
      </c>
      <c r="O3050" s="232"/>
      <c r="P3050" s="233" t="s">
        <v>73</v>
      </c>
      <c r="Q3050" s="234"/>
      <c r="R3050" s="30"/>
      <c r="S3050" s="227" t="s">
        <v>74</v>
      </c>
      <c r="T3050" s="228"/>
      <c r="U3050" s="229" t="s">
        <v>75</v>
      </c>
      <c r="V3050" s="230"/>
      <c r="W3050" s="8"/>
      <c r="X3050" s="231" t="s">
        <v>76</v>
      </c>
      <c r="Y3050" s="232"/>
      <c r="Z3050" s="233" t="s">
        <v>77</v>
      </c>
      <c r="AA3050" s="234"/>
      <c r="AB3050" s="8"/>
      <c r="AC3050" s="231" t="s">
        <v>78</v>
      </c>
      <c r="AD3050" s="232"/>
      <c r="AE3050" s="233" t="s">
        <v>17</v>
      </c>
      <c r="AF3050" s="234"/>
      <c r="AG3050" s="8"/>
      <c r="AH3050" s="231" t="s">
        <v>79</v>
      </c>
      <c r="AI3050" s="232"/>
      <c r="AJ3050" s="233" t="s">
        <v>80</v>
      </c>
      <c r="AK3050" s="234"/>
      <c r="AL3050" s="8"/>
      <c r="AM3050" s="52" t="s">
        <v>84</v>
      </c>
      <c r="AO3050" s="150" t="s">
        <v>85</v>
      </c>
      <c r="AP3050" s="149"/>
      <c r="AQ3050" s="44"/>
      <c r="AR3050" s="44"/>
      <c r="AS3050" s="44"/>
      <c r="AT3050" s="44"/>
    </row>
    <row r="3051" spans="2:46" ht="18.649999999999999" customHeight="1" thickTop="1" thickBot="1">
      <c r="D3051" s="37">
        <v>0</v>
      </c>
      <c r="E3051" s="41">
        <v>0</v>
      </c>
      <c r="F3051" s="39">
        <v>1</v>
      </c>
      <c r="G3051" s="40">
        <v>0</v>
      </c>
      <c r="I3051" s="37">
        <v>0</v>
      </c>
      <c r="J3051" s="41">
        <f t="shared" ref="J3051" si="9987">IF(0=(1-$J$8*$K$8*$B3048^2),10^14,$B3048*$K$8/(1-$J$8*$K$8*$B3048^2))</f>
        <v>-0.12454440712126826</v>
      </c>
      <c r="K3051" s="39">
        <v>1</v>
      </c>
      <c r="L3051" s="40">
        <v>0</v>
      </c>
      <c r="N3051" s="37">
        <f t="shared" ref="N3051" si="9988">D3051*I3048+F3051*I3051-E3051*J3048-G3051*J3051</f>
        <v>0</v>
      </c>
      <c r="O3051" s="41">
        <f t="shared" ref="O3051" si="9989">(D3051*J3048+E3051*I3048+F3051*J3051+G3051*I3051)</f>
        <v>-0.12454440712126826</v>
      </c>
      <c r="P3051" s="39">
        <f t="shared" ref="P3051" si="9990">D3051*K3048+F3051*K3051-E3051*L3048-G3051*L3051</f>
        <v>1</v>
      </c>
      <c r="Q3051" s="40">
        <f t="shared" ref="Q3051" si="9991">(D3051*L3048+E3051*K3048+F3051*L3051+G3051*K3051)</f>
        <v>0</v>
      </c>
      <c r="S3051" s="37">
        <v>0</v>
      </c>
      <c r="T3051" s="41">
        <v>0</v>
      </c>
      <c r="U3051" s="39">
        <v>1</v>
      </c>
      <c r="V3051" s="40">
        <v>0</v>
      </c>
      <c r="X3051" s="37">
        <f t="shared" ref="X3051" si="9992">N3051*S3048+P3051*S3051-O3051*T3048-Q3051*T3051</f>
        <v>0</v>
      </c>
      <c r="Y3051" s="41">
        <f t="shared" ref="Y3051" si="9993">(N3051*T3048+O3051*S3048+P3051*T3051+Q3051*S3051)</f>
        <v>-0.12454440712126826</v>
      </c>
      <c r="Z3051" s="39">
        <f t="shared" ref="Z3051" si="9994">N3051*U3048+P3051*U3051-O3051*V3048-Q3051*V3051</f>
        <v>0.98212130757496996</v>
      </c>
      <c r="AA3051" s="40">
        <f t="shared" ref="AA3051" si="9995">(N3051*V3048+O3051*U3048+P3051*V3051+Q3051*U3051)</f>
        <v>0</v>
      </c>
      <c r="AB3051" s="8"/>
      <c r="AC3051" s="37">
        <v>0</v>
      </c>
      <c r="AD3051" s="40">
        <f>-1/($AD$8*$B3048)</f>
        <v>-9.2654816513761895E-2</v>
      </c>
      <c r="AE3051" s="39">
        <v>1</v>
      </c>
      <c r="AF3051" s="40">
        <v>0</v>
      </c>
      <c r="AH3051" s="37">
        <f>X3051*AC3048+Z3051*AC3051-Y3051*AD3048-AA3051*AD3051</f>
        <v>0</v>
      </c>
      <c r="AI3051" s="41">
        <f>(X3051*AD3048+Y3051*AC3048+Z3051*AD3051+AA3051*AC3051)</f>
        <v>-0.21554267666888299</v>
      </c>
      <c r="AJ3051" s="39">
        <f>X3051*AE3048+Z3051*AE3051-Y3051*AF3048-AA3051*AF3051</f>
        <v>0.98212130757496996</v>
      </c>
      <c r="AK3051" s="40">
        <f>(X3051*AF3048+Y3051*AE3048+Z3051*AF3051+AA3051*AE3051)</f>
        <v>0</v>
      </c>
      <c r="AL3051" s="8"/>
      <c r="AM3051" s="54">
        <f t="shared" ref="AM3051" si="9996">(180/PI())*ATAN(-1*(($AH3039*AI3048+AK3048+$AH$8*AI3051+AK3051)/($AH$8*AH3048+AJ3048+$AH$8*AH3051+AJ3051)))</f>
        <v>12.44716835492215</v>
      </c>
      <c r="AO3051" s="151">
        <f t="shared" ref="AO3051" si="9997">20*LOG(((($AH$8*AH3048+AJ3048-$AH$8*AH3051-AJ3051)^2+($AH$8*AI3048+AK3048-$AH$8*AI3051-AK3051)^2)/(($AH$8*AH3048+AJ3048+$AH$8*AH3051+AJ3051)^2+($AH$8*AI3048+AK3048+$AH$8*AI3051+AK3051)^2))^0.5)</f>
        <v>-45.019688498468199</v>
      </c>
      <c r="AP3051" s="149"/>
      <c r="AQ3051" s="44"/>
      <c r="AR3051" s="44"/>
      <c r="AS3051" s="44"/>
      <c r="AT3051" s="44"/>
    </row>
    <row r="3052" spans="2:46" ht="18.649999999999999" customHeight="1">
      <c r="AO3052" s="48"/>
    </row>
    <row r="3053" spans="2:46" ht="18.649999999999999" customHeight="1" thickBot="1">
      <c r="E3053" s="29" t="s">
        <v>9</v>
      </c>
      <c r="J3053" s="29" t="s">
        <v>10</v>
      </c>
      <c r="O3053" s="29" t="s">
        <v>11</v>
      </c>
      <c r="T3053" s="29" t="s">
        <v>12</v>
      </c>
      <c r="Y3053" s="29" t="s">
        <v>13</v>
      </c>
      <c r="AD3053" s="29" t="s">
        <v>12</v>
      </c>
      <c r="AI3053" s="29" t="s">
        <v>81</v>
      </c>
    </row>
    <row r="3054" spans="2:46" ht="18.649999999999999" customHeight="1" thickBot="1">
      <c r="B3054" s="28"/>
      <c r="D3054" s="227" t="s">
        <v>70</v>
      </c>
      <c r="E3054" s="228"/>
      <c r="F3054" s="229" t="s">
        <v>71</v>
      </c>
      <c r="G3054" s="230"/>
      <c r="H3054" s="203"/>
      <c r="I3054" s="231" t="s">
        <v>15</v>
      </c>
      <c r="J3054" s="232"/>
      <c r="K3054" s="233" t="s">
        <v>16</v>
      </c>
      <c r="L3054" s="234"/>
      <c r="M3054" s="30"/>
      <c r="N3054" s="231" t="s">
        <v>72</v>
      </c>
      <c r="O3054" s="232"/>
      <c r="P3054" s="233" t="s">
        <v>73</v>
      </c>
      <c r="Q3054" s="234"/>
      <c r="R3054" s="30"/>
      <c r="S3054" s="227" t="s">
        <v>74</v>
      </c>
      <c r="T3054" s="228"/>
      <c r="U3054" s="229" t="s">
        <v>75</v>
      </c>
      <c r="V3054" s="230"/>
      <c r="W3054" s="8"/>
      <c r="X3054" s="231" t="s">
        <v>76</v>
      </c>
      <c r="Y3054" s="232"/>
      <c r="Z3054" s="233" t="s">
        <v>77</v>
      </c>
      <c r="AA3054" s="234"/>
      <c r="AB3054" s="8"/>
      <c r="AC3054" s="231" t="s">
        <v>78</v>
      </c>
      <c r="AD3054" s="232"/>
      <c r="AE3054" s="233" t="s">
        <v>17</v>
      </c>
      <c r="AF3054" s="234"/>
      <c r="AG3054" s="8"/>
      <c r="AH3054" s="231" t="s">
        <v>79</v>
      </c>
      <c r="AI3054" s="232"/>
      <c r="AJ3054" s="233" t="s">
        <v>80</v>
      </c>
      <c r="AK3054" s="234"/>
      <c r="AL3054" s="8"/>
      <c r="AM3054" s="35" t="s">
        <v>82</v>
      </c>
      <c r="AO3054" s="147" t="s">
        <v>83</v>
      </c>
      <c r="AP3054" s="4"/>
      <c r="AQ3054" s="44"/>
      <c r="AR3054" s="44"/>
      <c r="AS3054" s="44"/>
      <c r="AT3054" s="44"/>
    </row>
    <row r="3055" spans="2:46" ht="18.649999999999999" customHeight="1" thickTop="1" thickBot="1">
      <c r="B3055" s="55">
        <v>8.7399999999999594</v>
      </c>
      <c r="D3055" s="37">
        <v>1</v>
      </c>
      <c r="E3055" s="38">
        <v>0</v>
      </c>
      <c r="F3055" s="39">
        <v>0</v>
      </c>
      <c r="G3055" s="40">
        <f t="shared" ref="G3055" si="9998">-1/($E$8*$B3055)</f>
        <v>-7.313272311212847E-2</v>
      </c>
      <c r="I3055" s="37">
        <v>1</v>
      </c>
      <c r="J3055" s="41">
        <v>0</v>
      </c>
      <c r="K3055" s="39">
        <v>0</v>
      </c>
      <c r="L3055" s="40">
        <v>0</v>
      </c>
      <c r="N3055" s="37">
        <f t="shared" ref="N3055" si="9999">D3055*I3055+F3055*I3058-E3055*J3055-G3055*J3058</f>
        <v>0.99091268682020106</v>
      </c>
      <c r="O3055" s="41">
        <f t="shared" ref="O3055" si="10000">(D3055*J3055+E3055*I3055+F3055*J3058+G3055*I3058)</f>
        <v>0</v>
      </c>
      <c r="P3055" s="39">
        <f t="shared" ref="P3055" si="10001">D3055*K3055+F3055*K3058-E3055*L3055-G3055*L3058</f>
        <v>0</v>
      </c>
      <c r="Q3055" s="40">
        <f t="shared" ref="Q3055" si="10002">(D3055*L3055+E3055*K3055+F3055*L3058+G3055*K3058)</f>
        <v>-7.313272311212847E-2</v>
      </c>
      <c r="S3055" s="37">
        <v>1</v>
      </c>
      <c r="T3055" s="38">
        <v>0</v>
      </c>
      <c r="U3055" s="39">
        <v>0</v>
      </c>
      <c r="V3055" s="40">
        <f t="shared" ref="V3055" si="10003">-1/($T$8*$B3055)</f>
        <v>-0.14322425629290683</v>
      </c>
      <c r="X3055" s="37">
        <f t="shared" ref="X3055" si="10004">N3055*S3055+P3055*S3058-O3055*T3055-Q3055*T3058</f>
        <v>0.99091268682020106</v>
      </c>
      <c r="Y3055" s="41">
        <f t="shared" ref="Y3055" si="10005">(N3055*T3055+O3055*S3055+P3055*T3058+Q3055*S3058)</f>
        <v>0</v>
      </c>
      <c r="Z3055" s="39">
        <f t="shared" ref="Z3055" si="10006">N3055*U3055+P3055*U3058-O3055*V3055-Q3055*V3058</f>
        <v>0</v>
      </c>
      <c r="AA3055" s="40">
        <f t="shared" ref="AA3055" si="10007">(N3055*V3055+O3055*U3055+P3055*V3058+Q3055*U3058)</f>
        <v>-0.21505545573315787</v>
      </c>
      <c r="AB3055" s="8"/>
      <c r="AC3055" s="37">
        <v>1</v>
      </c>
      <c r="AD3055" s="38">
        <v>0</v>
      </c>
      <c r="AE3055" s="39">
        <v>0</v>
      </c>
      <c r="AF3055" s="40">
        <v>0</v>
      </c>
      <c r="AH3055" s="37">
        <f>X3055*AC3055+Z3055*AC3058-Y3055*AD3055-AA3055*AD3058</f>
        <v>0.97103236010857574</v>
      </c>
      <c r="AI3055" s="41">
        <f>(X3055*AD3055+Y3055*AC3055+Z3055*AD3058+AA3055*AC3058)</f>
        <v>0</v>
      </c>
      <c r="AJ3055" s="39">
        <f>X3055*AE3055+Z3055*AE3058-Y3055*AF3055-AA3055*AF3058</f>
        <v>0</v>
      </c>
      <c r="AK3055" s="40">
        <f>(X3055*AF3055+Y3055*AE3055+Z3055*AF3058+AA3055*AE3058)</f>
        <v>-0.21505545573315787</v>
      </c>
      <c r="AL3055" s="8"/>
      <c r="AM3055" s="43">
        <f t="shared" ref="AM3055" si="10008">20*LOG((2*$AH$8)/(($AH$8*AH3055+AJ3055+$AH$8*AH3058+AJ3058)^2+($AH$8*AI3055+AK3055+$AH$8*AI3058+AK3058)^2)^0.5)</f>
        <v>-1.3548595494169849E-4</v>
      </c>
      <c r="AO3055" s="148">
        <f t="shared" ref="AO3055" si="10009">((AH3055^2+AI3055^2)/(AH3058^2+AI3058^2))^0.5</f>
        <v>4.515265318170397</v>
      </c>
      <c r="AP3055" s="4"/>
      <c r="AQ3055" s="44"/>
      <c r="AR3055" s="44"/>
      <c r="AS3055" s="44"/>
      <c r="AT3055" s="44"/>
    </row>
    <row r="3056" spans="2:46" ht="18.649999999999999" customHeight="1" thickBot="1">
      <c r="D3056" s="45"/>
      <c r="G3056" s="46"/>
      <c r="I3056" s="45"/>
      <c r="L3056" s="46"/>
      <c r="N3056" s="45"/>
      <c r="Q3056" s="46"/>
      <c r="S3056" s="45"/>
      <c r="V3056" s="46"/>
      <c r="X3056" s="45"/>
      <c r="AA3056" s="46"/>
      <c r="AC3056" s="45"/>
      <c r="AF3056" s="46"/>
      <c r="AH3056" s="45"/>
      <c r="AK3056" s="46"/>
      <c r="AO3056" s="149"/>
      <c r="AP3056" s="149"/>
      <c r="AQ3056" s="44"/>
      <c r="AR3056" s="44"/>
      <c r="AS3056" s="44"/>
      <c r="AT3056" s="44"/>
    </row>
    <row r="3057" spans="2:46" ht="18.649999999999999" customHeight="1" thickBot="1">
      <c r="D3057" s="227" t="s">
        <v>70</v>
      </c>
      <c r="E3057" s="228"/>
      <c r="F3057" s="229" t="s">
        <v>71</v>
      </c>
      <c r="G3057" s="230"/>
      <c r="H3057" s="203"/>
      <c r="I3057" s="231" t="s">
        <v>15</v>
      </c>
      <c r="J3057" s="232"/>
      <c r="K3057" s="233" t="s">
        <v>16</v>
      </c>
      <c r="L3057" s="234"/>
      <c r="M3057" s="30"/>
      <c r="N3057" s="231" t="s">
        <v>72</v>
      </c>
      <c r="O3057" s="232"/>
      <c r="P3057" s="233" t="s">
        <v>73</v>
      </c>
      <c r="Q3057" s="234"/>
      <c r="R3057" s="30"/>
      <c r="S3057" s="227" t="s">
        <v>74</v>
      </c>
      <c r="T3057" s="228"/>
      <c r="U3057" s="229" t="s">
        <v>75</v>
      </c>
      <c r="V3057" s="230"/>
      <c r="W3057" s="8"/>
      <c r="X3057" s="231" t="s">
        <v>76</v>
      </c>
      <c r="Y3057" s="232"/>
      <c r="Z3057" s="233" t="s">
        <v>77</v>
      </c>
      <c r="AA3057" s="234"/>
      <c r="AB3057" s="8"/>
      <c r="AC3057" s="231" t="s">
        <v>78</v>
      </c>
      <c r="AD3057" s="232"/>
      <c r="AE3057" s="233" t="s">
        <v>17</v>
      </c>
      <c r="AF3057" s="234"/>
      <c r="AG3057" s="8"/>
      <c r="AH3057" s="231" t="s">
        <v>79</v>
      </c>
      <c r="AI3057" s="232"/>
      <c r="AJ3057" s="233" t="s">
        <v>80</v>
      </c>
      <c r="AK3057" s="234"/>
      <c r="AL3057" s="8"/>
      <c r="AM3057" s="52" t="s">
        <v>84</v>
      </c>
      <c r="AO3057" s="150" t="s">
        <v>85</v>
      </c>
      <c r="AP3057" s="149"/>
      <c r="AQ3057" s="44"/>
      <c r="AR3057" s="44"/>
      <c r="AS3057" s="44"/>
      <c r="AT3057" s="44"/>
    </row>
    <row r="3058" spans="2:46" ht="18.649999999999999" customHeight="1" thickTop="1" thickBot="1">
      <c r="D3058" s="37">
        <v>0</v>
      </c>
      <c r="E3058" s="41">
        <v>0</v>
      </c>
      <c r="F3058" s="39">
        <v>1</v>
      </c>
      <c r="G3058" s="40">
        <v>0</v>
      </c>
      <c r="I3058" s="37">
        <v>0</v>
      </c>
      <c r="J3058" s="41">
        <f t="shared" ref="J3058" si="10010">IF(0=(1-$J$8*$K$8*$B3055^2),10^14,$B3055*$K$8/(1-$J$8*$K$8*$B3055^2))</f>
        <v>-0.12425782595112791</v>
      </c>
      <c r="K3058" s="39">
        <v>1</v>
      </c>
      <c r="L3058" s="40">
        <v>0</v>
      </c>
      <c r="N3058" s="37">
        <f t="shared" ref="N3058" si="10011">D3058*I3055+F3058*I3058-E3058*J3055-G3058*J3058</f>
        <v>0</v>
      </c>
      <c r="O3058" s="41">
        <f t="shared" ref="O3058" si="10012">(D3058*J3055+E3058*I3055+F3058*J3058+G3058*I3058)</f>
        <v>-0.12425782595112791</v>
      </c>
      <c r="P3058" s="39">
        <f t="shared" ref="P3058" si="10013">D3058*K3055+F3058*K3058-E3058*L3055-G3058*L3058</f>
        <v>1</v>
      </c>
      <c r="Q3058" s="40">
        <f t="shared" ref="Q3058" si="10014">(D3058*L3055+E3058*K3055+F3058*L3058+G3058*K3058)</f>
        <v>0</v>
      </c>
      <c r="S3058" s="37">
        <v>0</v>
      </c>
      <c r="T3058" s="41">
        <v>0</v>
      </c>
      <c r="U3058" s="39">
        <v>1</v>
      </c>
      <c r="V3058" s="40">
        <v>0</v>
      </c>
      <c r="X3058" s="37">
        <f t="shared" ref="X3058" si="10015">N3058*S3055+P3058*S3058-O3058*T3055-Q3058*T3058</f>
        <v>0</v>
      </c>
      <c r="Y3058" s="41">
        <f t="shared" ref="Y3058" si="10016">(N3058*T3055+O3058*S3055+P3058*T3058+Q3058*S3058)</f>
        <v>-0.12425782595112791</v>
      </c>
      <c r="Z3058" s="39">
        <f t="shared" ref="Z3058" si="10017">N3058*U3055+P3058*U3058-O3058*V3055-Q3058*V3058</f>
        <v>0.98220326528957624</v>
      </c>
      <c r="AA3058" s="40">
        <f t="shared" ref="AA3058" si="10018">(N3058*V3055+O3058*U3055+P3058*V3058+Q3058*U3058)</f>
        <v>0</v>
      </c>
      <c r="AB3058" s="8"/>
      <c r="AC3058" s="37">
        <v>0</v>
      </c>
      <c r="AD3058" s="40">
        <f>-1/($AD$8*$B3055)</f>
        <v>-9.2442791762014156E-2</v>
      </c>
      <c r="AE3058" s="39">
        <v>1</v>
      </c>
      <c r="AF3058" s="40">
        <v>0</v>
      </c>
      <c r="AH3058" s="37">
        <f>X3058*AC3055+Z3058*AC3058-Y3058*AD3055-AA3058*AD3058</f>
        <v>0</v>
      </c>
      <c r="AI3058" s="41">
        <f>(X3058*AD3055+Y3058*AC3055+Z3058*AD3058+AA3058*AC3058)</f>
        <v>-0.21505543787226256</v>
      </c>
      <c r="AJ3058" s="39">
        <f>X3058*AE3055+Z3058*AE3058-Y3058*AF3055-AA3058*AF3058</f>
        <v>0.98220326528957624</v>
      </c>
      <c r="AK3058" s="40">
        <f>(X3058*AF3055+Y3058*AE3055+Z3058*AF3058+AA3058*AE3058)</f>
        <v>0</v>
      </c>
      <c r="AL3058" s="8"/>
      <c r="AM3058" s="54">
        <f t="shared" ref="AM3058" si="10019">(180/PI())*ATAN(-1*(($AH3046*AI3055+AK3055+$AH$8*AI3058+AK3058)/($AH$8*AH3055+AJ3055+$AH$8*AH3058+AJ3058)))</f>
        <v>12.418583463029083</v>
      </c>
      <c r="AO3058" s="151">
        <f t="shared" ref="AO3058" si="10020">20*LOG(((($AH$8*AH3055+AJ3055-$AH$8*AH3058-AJ3058)^2+($AH$8*AI3055+AK3055-$AH$8*AI3058-AK3058)^2)/(($AH$8*AH3055+AJ3055+$AH$8*AH3058+AJ3058)^2+($AH$8*AI3055+AK3055+$AH$8*AI3058+AK3058)^2))^0.5)</f>
        <v>-45.058968088771429</v>
      </c>
      <c r="AP3058" s="149"/>
      <c r="AQ3058" s="44"/>
      <c r="AR3058" s="44"/>
      <c r="AS3058" s="44"/>
      <c r="AT3058" s="44"/>
    </row>
    <row r="3059" spans="2:46" ht="18.649999999999999" customHeight="1">
      <c r="AO3059" s="48"/>
    </row>
    <row r="3060" spans="2:46" ht="18.649999999999999" customHeight="1" thickBot="1">
      <c r="E3060" s="29" t="s">
        <v>9</v>
      </c>
      <c r="J3060" s="29" t="s">
        <v>10</v>
      </c>
      <c r="O3060" s="29" t="s">
        <v>11</v>
      </c>
      <c r="T3060" s="29" t="s">
        <v>12</v>
      </c>
      <c r="Y3060" s="29" t="s">
        <v>13</v>
      </c>
      <c r="AD3060" s="29" t="s">
        <v>12</v>
      </c>
      <c r="AI3060" s="29" t="s">
        <v>81</v>
      </c>
    </row>
    <row r="3061" spans="2:46" ht="18.649999999999999" customHeight="1" thickBot="1">
      <c r="B3061" s="28"/>
      <c r="D3061" s="227" t="s">
        <v>70</v>
      </c>
      <c r="E3061" s="228"/>
      <c r="F3061" s="229" t="s">
        <v>71</v>
      </c>
      <c r="G3061" s="230"/>
      <c r="H3061" s="203"/>
      <c r="I3061" s="231" t="s">
        <v>15</v>
      </c>
      <c r="J3061" s="232"/>
      <c r="K3061" s="233" t="s">
        <v>16</v>
      </c>
      <c r="L3061" s="234"/>
      <c r="M3061" s="30"/>
      <c r="N3061" s="231" t="s">
        <v>72</v>
      </c>
      <c r="O3061" s="232"/>
      <c r="P3061" s="233" t="s">
        <v>73</v>
      </c>
      <c r="Q3061" s="234"/>
      <c r="R3061" s="30"/>
      <c r="S3061" s="227" t="s">
        <v>74</v>
      </c>
      <c r="T3061" s="228"/>
      <c r="U3061" s="229" t="s">
        <v>75</v>
      </c>
      <c r="V3061" s="230"/>
      <c r="W3061" s="8"/>
      <c r="X3061" s="231" t="s">
        <v>76</v>
      </c>
      <c r="Y3061" s="232"/>
      <c r="Z3061" s="233" t="s">
        <v>77</v>
      </c>
      <c r="AA3061" s="234"/>
      <c r="AB3061" s="8"/>
      <c r="AC3061" s="231" t="s">
        <v>78</v>
      </c>
      <c r="AD3061" s="232"/>
      <c r="AE3061" s="233" t="s">
        <v>17</v>
      </c>
      <c r="AF3061" s="234"/>
      <c r="AG3061" s="8"/>
      <c r="AH3061" s="231" t="s">
        <v>79</v>
      </c>
      <c r="AI3061" s="232"/>
      <c r="AJ3061" s="233" t="s">
        <v>80</v>
      </c>
      <c r="AK3061" s="234"/>
      <c r="AL3061" s="8"/>
      <c r="AM3061" s="35" t="s">
        <v>82</v>
      </c>
      <c r="AO3061" s="147" t="s">
        <v>83</v>
      </c>
      <c r="AP3061" s="4"/>
      <c r="AQ3061" s="44"/>
      <c r="AR3061" s="44"/>
      <c r="AS3061" s="44"/>
      <c r="AT3061" s="44"/>
    </row>
    <row r="3062" spans="2:46" ht="18.649999999999999" customHeight="1" thickTop="1" thickBot="1">
      <c r="B3062" s="55">
        <v>8.7599999999999607</v>
      </c>
      <c r="D3062" s="37">
        <v>1</v>
      </c>
      <c r="E3062" s="38">
        <v>0</v>
      </c>
      <c r="F3062" s="39">
        <v>0</v>
      </c>
      <c r="G3062" s="40">
        <f t="shared" ref="G3062" si="10021">-1/($E$8*$B3062)</f>
        <v>-7.2965753424657859E-2</v>
      </c>
      <c r="I3062" s="37">
        <v>1</v>
      </c>
      <c r="J3062" s="41">
        <v>0</v>
      </c>
      <c r="K3062" s="39">
        <v>0</v>
      </c>
      <c r="L3062" s="40">
        <v>0</v>
      </c>
      <c r="N3062" s="37">
        <f t="shared" ref="N3062" si="10022">D3062*I3062+F3062*I3065-E3062*J3062-G3062*J3065</f>
        <v>0.99095424844823077</v>
      </c>
      <c r="O3062" s="41">
        <f t="shared" ref="O3062" si="10023">(D3062*J3062+E3062*I3062+F3062*J3065+G3062*I3065)</f>
        <v>0</v>
      </c>
      <c r="P3062" s="39">
        <f t="shared" ref="P3062" si="10024">D3062*K3062+F3062*K3065-E3062*L3062-G3062*L3065</f>
        <v>0</v>
      </c>
      <c r="Q3062" s="40">
        <f t="shared" ref="Q3062" si="10025">(D3062*L3062+E3062*K3062+F3062*L3065+G3062*K3065)</f>
        <v>-7.2965753424657859E-2</v>
      </c>
      <c r="S3062" s="37">
        <v>1</v>
      </c>
      <c r="T3062" s="38">
        <v>0</v>
      </c>
      <c r="U3062" s="39">
        <v>0</v>
      </c>
      <c r="V3062" s="40">
        <f t="shared" ref="V3062" si="10026">-1/($T$8*$B3062)</f>
        <v>-0.14289726027397323</v>
      </c>
      <c r="X3062" s="37">
        <f t="shared" ref="X3062" si="10027">N3062*S3062+P3062*S3065-O3062*T3062-Q3062*T3065</f>
        <v>0.99095424844823077</v>
      </c>
      <c r="Y3062" s="41">
        <f t="shared" ref="Y3062" si="10028">(N3062*T3062+O3062*S3062+P3062*T3065+Q3062*S3065)</f>
        <v>0</v>
      </c>
      <c r="Z3062" s="39">
        <f t="shared" ref="Z3062" si="10029">N3062*U3062+P3062*U3065-O3062*V3062-Q3062*V3065</f>
        <v>0</v>
      </c>
      <c r="AA3062" s="40">
        <f t="shared" ref="AA3062" si="10030">(N3062*V3062+O3062*U3062+P3062*V3065+Q3062*U3065)</f>
        <v>-0.21457040058476423</v>
      </c>
      <c r="AB3062" s="8"/>
      <c r="AC3062" s="37">
        <v>1</v>
      </c>
      <c r="AD3062" s="38">
        <v>0</v>
      </c>
      <c r="AE3062" s="39">
        <v>0</v>
      </c>
      <c r="AF3062" s="40">
        <v>0</v>
      </c>
      <c r="AH3062" s="37">
        <f>X3062*AC3062+Z3062*AC3065-Y3062*AD3062-AA3062*AD3065</f>
        <v>0.97116404808836077</v>
      </c>
      <c r="AI3062" s="41">
        <f>(X3062*AD3062+Y3062*AC3062+Z3062*AD3065+AA3062*AC3065)</f>
        <v>0</v>
      </c>
      <c r="AJ3062" s="39">
        <f>X3062*AE3062+Z3062*AE3065-Y3062*AF3062-AA3062*AF3065</f>
        <v>0</v>
      </c>
      <c r="AK3062" s="40">
        <f>(X3062*AF3062+Y3062*AE3062+Z3062*AF3065+AA3062*AE3065)</f>
        <v>-0.21457040058476423</v>
      </c>
      <c r="AL3062" s="8"/>
      <c r="AM3062" s="43">
        <f t="shared" ref="AM3062" si="10031">20*LOG((2*$AH$8)/(($AH$8*AH3062+AJ3062+$AH$8*AH3065+AJ3065)^2+($AH$8*AI3062+AK3062+$AH$8*AI3065+AK3065)^2)^0.5)</f>
        <v>-1.342687649030127E-4</v>
      </c>
      <c r="AO3062" s="148">
        <f t="shared" ref="AO3062" si="10032">((AH3062^2+AI3062^2)/(AH3065^2+AI3065^2))^0.5</f>
        <v>4.5260861970158457</v>
      </c>
      <c r="AP3062" s="4"/>
      <c r="AQ3062" s="44"/>
      <c r="AR3062" s="44"/>
      <c r="AS3062" s="44"/>
      <c r="AT3062" s="44"/>
    </row>
    <row r="3063" spans="2:46" ht="18.649999999999999" customHeight="1" thickBot="1">
      <c r="D3063" s="45"/>
      <c r="G3063" s="46"/>
      <c r="I3063" s="45"/>
      <c r="L3063" s="46"/>
      <c r="N3063" s="45"/>
      <c r="Q3063" s="46"/>
      <c r="S3063" s="45"/>
      <c r="V3063" s="46"/>
      <c r="X3063" s="45"/>
      <c r="AA3063" s="46"/>
      <c r="AC3063" s="45"/>
      <c r="AF3063" s="46"/>
      <c r="AH3063" s="45"/>
      <c r="AK3063" s="46"/>
      <c r="AO3063" s="149"/>
      <c r="AP3063" s="149"/>
      <c r="AQ3063" s="44"/>
      <c r="AR3063" s="44"/>
      <c r="AS3063" s="44"/>
      <c r="AT3063" s="44"/>
    </row>
    <row r="3064" spans="2:46" ht="18.649999999999999" customHeight="1" thickBot="1">
      <c r="D3064" s="227" t="s">
        <v>70</v>
      </c>
      <c r="E3064" s="228"/>
      <c r="F3064" s="229" t="s">
        <v>71</v>
      </c>
      <c r="G3064" s="230"/>
      <c r="H3064" s="203"/>
      <c r="I3064" s="231" t="s">
        <v>15</v>
      </c>
      <c r="J3064" s="232"/>
      <c r="K3064" s="233" t="s">
        <v>16</v>
      </c>
      <c r="L3064" s="234"/>
      <c r="M3064" s="30"/>
      <c r="N3064" s="231" t="s">
        <v>72</v>
      </c>
      <c r="O3064" s="232"/>
      <c r="P3064" s="233" t="s">
        <v>73</v>
      </c>
      <c r="Q3064" s="234"/>
      <c r="R3064" s="30"/>
      <c r="S3064" s="227" t="s">
        <v>74</v>
      </c>
      <c r="T3064" s="228"/>
      <c r="U3064" s="229" t="s">
        <v>75</v>
      </c>
      <c r="V3064" s="230"/>
      <c r="W3064" s="8"/>
      <c r="X3064" s="231" t="s">
        <v>76</v>
      </c>
      <c r="Y3064" s="232"/>
      <c r="Z3064" s="233" t="s">
        <v>77</v>
      </c>
      <c r="AA3064" s="234"/>
      <c r="AB3064" s="8"/>
      <c r="AC3064" s="231" t="s">
        <v>78</v>
      </c>
      <c r="AD3064" s="232"/>
      <c r="AE3064" s="233" t="s">
        <v>17</v>
      </c>
      <c r="AF3064" s="234"/>
      <c r="AG3064" s="8"/>
      <c r="AH3064" s="231" t="s">
        <v>79</v>
      </c>
      <c r="AI3064" s="232"/>
      <c r="AJ3064" s="233" t="s">
        <v>80</v>
      </c>
      <c r="AK3064" s="234"/>
      <c r="AL3064" s="8"/>
      <c r="AM3064" s="52" t="s">
        <v>84</v>
      </c>
      <c r="AO3064" s="150" t="s">
        <v>85</v>
      </c>
      <c r="AP3064" s="149"/>
      <c r="AQ3064" s="44"/>
      <c r="AR3064" s="44"/>
      <c r="AS3064" s="44"/>
      <c r="AT3064" s="44"/>
    </row>
    <row r="3065" spans="2:46" ht="18.649999999999999" customHeight="1" thickTop="1" thickBot="1">
      <c r="D3065" s="37">
        <v>0</v>
      </c>
      <c r="E3065" s="41">
        <v>0</v>
      </c>
      <c r="F3065" s="39">
        <v>1</v>
      </c>
      <c r="G3065" s="40">
        <v>0</v>
      </c>
      <c r="I3065" s="37">
        <v>0</v>
      </c>
      <c r="J3065" s="41">
        <f t="shared" ref="J3065" si="10033">IF(0=(1-$J$8*$K$8*$B3062^2),10^14,$B3062*$K$8/(1-$J$8*$K$8*$B3062^2))</f>
        <v>-0.12397256421273817</v>
      </c>
      <c r="K3065" s="39">
        <v>1</v>
      </c>
      <c r="L3065" s="40">
        <v>0</v>
      </c>
      <c r="N3065" s="37">
        <f t="shared" ref="N3065" si="10034">D3065*I3062+F3065*I3065-E3065*J3062-G3065*J3065</f>
        <v>0</v>
      </c>
      <c r="O3065" s="41">
        <f t="shared" ref="O3065" si="10035">(D3065*J3062+E3065*I3062+F3065*J3065+G3065*I3065)</f>
        <v>-0.12397256421273817</v>
      </c>
      <c r="P3065" s="39">
        <f t="shared" ref="P3065" si="10036">D3065*K3062+F3065*K3065-E3065*L3062-G3065*L3065</f>
        <v>1</v>
      </c>
      <c r="Q3065" s="40">
        <f t="shared" ref="Q3065" si="10037">(D3065*L3062+E3065*K3062+F3065*L3065+G3065*K3065)</f>
        <v>0</v>
      </c>
      <c r="S3065" s="37">
        <v>0</v>
      </c>
      <c r="T3065" s="41">
        <v>0</v>
      </c>
      <c r="U3065" s="39">
        <v>1</v>
      </c>
      <c r="V3065" s="40">
        <v>0</v>
      </c>
      <c r="X3065" s="37">
        <f t="shared" ref="X3065" si="10038">N3065*S3062+P3065*S3065-O3065*T3062-Q3065*T3065</f>
        <v>0</v>
      </c>
      <c r="Y3065" s="41">
        <f t="shared" ref="Y3065" si="10039">(N3065*T3062+O3065*S3062+P3065*T3065+Q3065*S3065)</f>
        <v>-0.12397256421273817</v>
      </c>
      <c r="Z3065" s="39">
        <f t="shared" ref="Z3065" si="10040">N3065*U3062+P3065*U3065-O3065*V3062-Q3065*V3065</f>
        <v>0.9822846602248605</v>
      </c>
      <c r="AA3065" s="40">
        <f t="shared" ref="AA3065" si="10041">(N3065*V3062+O3065*U3062+P3065*V3065+Q3065*U3065)</f>
        <v>0</v>
      </c>
      <c r="AB3065" s="8"/>
      <c r="AC3065" s="37">
        <v>0</v>
      </c>
      <c r="AD3065" s="40">
        <f>-1/($AD$8*$B3062)</f>
        <v>-9.2231735159817752E-2</v>
      </c>
      <c r="AE3065" s="39">
        <v>1</v>
      </c>
      <c r="AF3065" s="40">
        <v>0</v>
      </c>
      <c r="AH3065" s="37">
        <f>X3065*AC3062+Z3065*AC3065-Y3065*AD3062-AA3065*AD3065</f>
        <v>0</v>
      </c>
      <c r="AI3065" s="41">
        <f>(X3065*AD3062+Y3065*AC3062+Z3065*AD3065+AA3065*AC3065)</f>
        <v>-0.21457038284614907</v>
      </c>
      <c r="AJ3065" s="39">
        <f>X3065*AE3062+Z3065*AE3065-Y3065*AF3062-AA3065*AF3065</f>
        <v>0.9822846602248605</v>
      </c>
      <c r="AK3065" s="40">
        <f>(X3065*AF3062+Y3065*AE3062+Z3065*AF3065+AA3065*AE3065)</f>
        <v>0</v>
      </c>
      <c r="AL3065" s="8"/>
      <c r="AM3065" s="54">
        <f t="shared" ref="AM3065" si="10042">(180/PI())*ATAN(-1*(($AH3053*AI3062+AK3062+$AH$8*AI3065+AK3065)/($AH$8*AH3062+AJ3062+$AH$8*AH3065+AJ3065)))</f>
        <v>12.390129785555191</v>
      </c>
      <c r="AO3065" s="151">
        <f t="shared" ref="AO3065" si="10043">20*LOG(((($AH$8*AH3062+AJ3062-$AH$8*AH3065-AJ3065)^2+($AH$8*AI3062+AK3062-$AH$8*AI3065-AK3065)^2)/(($AH$8*AH3062+AJ3062+$AH$8*AH3065+AJ3065)^2+($AH$8*AI3062+AK3062+$AH$8*AI3065+AK3065)^2))^0.5)</f>
        <v>-45.098160307279869</v>
      </c>
      <c r="AP3065" s="149"/>
      <c r="AQ3065" s="44"/>
      <c r="AR3065" s="44"/>
      <c r="AS3065" s="44"/>
      <c r="AT3065" s="44"/>
    </row>
    <row r="3066" spans="2:46" ht="18.649999999999999" customHeight="1">
      <c r="AO3066" s="48"/>
    </row>
    <row r="3067" spans="2:46" ht="18.649999999999999" customHeight="1" thickBot="1">
      <c r="E3067" s="29" t="s">
        <v>9</v>
      </c>
      <c r="J3067" s="29" t="s">
        <v>10</v>
      </c>
      <c r="O3067" s="29" t="s">
        <v>11</v>
      </c>
      <c r="T3067" s="29" t="s">
        <v>12</v>
      </c>
      <c r="Y3067" s="29" t="s">
        <v>13</v>
      </c>
      <c r="AD3067" s="29" t="s">
        <v>12</v>
      </c>
      <c r="AI3067" s="29" t="s">
        <v>81</v>
      </c>
    </row>
    <row r="3068" spans="2:46" ht="18.649999999999999" customHeight="1" thickBot="1">
      <c r="B3068" s="28"/>
      <c r="D3068" s="227" t="s">
        <v>70</v>
      </c>
      <c r="E3068" s="228"/>
      <c r="F3068" s="229" t="s">
        <v>71</v>
      </c>
      <c r="G3068" s="230"/>
      <c r="H3068" s="203"/>
      <c r="I3068" s="231" t="s">
        <v>15</v>
      </c>
      <c r="J3068" s="232"/>
      <c r="K3068" s="233" t="s">
        <v>16</v>
      </c>
      <c r="L3068" s="234"/>
      <c r="M3068" s="30"/>
      <c r="N3068" s="231" t="s">
        <v>72</v>
      </c>
      <c r="O3068" s="232"/>
      <c r="P3068" s="233" t="s">
        <v>73</v>
      </c>
      <c r="Q3068" s="234"/>
      <c r="R3068" s="30"/>
      <c r="S3068" s="227" t="s">
        <v>74</v>
      </c>
      <c r="T3068" s="228"/>
      <c r="U3068" s="229" t="s">
        <v>75</v>
      </c>
      <c r="V3068" s="230"/>
      <c r="W3068" s="8"/>
      <c r="X3068" s="231" t="s">
        <v>76</v>
      </c>
      <c r="Y3068" s="232"/>
      <c r="Z3068" s="233" t="s">
        <v>77</v>
      </c>
      <c r="AA3068" s="234"/>
      <c r="AB3068" s="8"/>
      <c r="AC3068" s="231" t="s">
        <v>78</v>
      </c>
      <c r="AD3068" s="232"/>
      <c r="AE3068" s="233" t="s">
        <v>17</v>
      </c>
      <c r="AF3068" s="234"/>
      <c r="AG3068" s="8"/>
      <c r="AH3068" s="231" t="s">
        <v>79</v>
      </c>
      <c r="AI3068" s="232"/>
      <c r="AJ3068" s="233" t="s">
        <v>80</v>
      </c>
      <c r="AK3068" s="234"/>
      <c r="AL3068" s="8"/>
      <c r="AM3068" s="35" t="s">
        <v>82</v>
      </c>
      <c r="AO3068" s="147" t="s">
        <v>83</v>
      </c>
      <c r="AP3068" s="4"/>
      <c r="AQ3068" s="44"/>
      <c r="AR3068" s="44"/>
      <c r="AS3068" s="44"/>
      <c r="AT3068" s="44"/>
    </row>
    <row r="3069" spans="2:46" ht="18.649999999999999" customHeight="1" thickTop="1" thickBot="1">
      <c r="B3069" s="55">
        <v>8.7799999999999603</v>
      </c>
      <c r="D3069" s="37">
        <v>1</v>
      </c>
      <c r="E3069" s="38">
        <v>0</v>
      </c>
      <c r="F3069" s="39">
        <v>0</v>
      </c>
      <c r="G3069" s="40">
        <f t="shared" ref="G3069" si="10044">-1/($E$8*$B3069)</f>
        <v>-7.2799544419134721E-2</v>
      </c>
      <c r="I3069" s="37">
        <v>1</v>
      </c>
      <c r="J3069" s="41">
        <v>0</v>
      </c>
      <c r="K3069" s="39">
        <v>0</v>
      </c>
      <c r="L3069" s="40">
        <v>0</v>
      </c>
      <c r="N3069" s="37">
        <f t="shared" ref="N3069" si="10045">D3069*I3069+F3069*I3072-E3069*J3069-G3069*J3072</f>
        <v>0.99099552533901103</v>
      </c>
      <c r="O3069" s="41">
        <f t="shared" ref="O3069" si="10046">(D3069*J3069+E3069*I3069+F3069*J3072+G3069*I3072)</f>
        <v>0</v>
      </c>
      <c r="P3069" s="39">
        <f t="shared" ref="P3069" si="10047">D3069*K3069+F3069*K3072-E3069*L3069-G3069*L3072</f>
        <v>0</v>
      </c>
      <c r="Q3069" s="40">
        <f t="shared" ref="Q3069" si="10048">(D3069*L3069+E3069*K3069+F3069*L3072+G3069*K3072)</f>
        <v>-7.2799544419134721E-2</v>
      </c>
      <c r="S3069" s="37">
        <v>1</v>
      </c>
      <c r="T3069" s="38">
        <v>0</v>
      </c>
      <c r="U3069" s="39">
        <v>0</v>
      </c>
      <c r="V3069" s="40">
        <f t="shared" ref="V3069" si="10049">-1/($T$8*$B3069)</f>
        <v>-0.14257175398633321</v>
      </c>
      <c r="X3069" s="37">
        <f t="shared" ref="X3069" si="10050">N3069*S3069+P3069*S3072-O3069*T3069-Q3069*T3072</f>
        <v>0.99099552533901103</v>
      </c>
      <c r="Y3069" s="41">
        <f t="shared" ref="Y3069" si="10051">(N3069*T3069+O3069*S3069+P3069*T3072+Q3069*S3072)</f>
        <v>0</v>
      </c>
      <c r="Z3069" s="39">
        <f t="shared" ref="Z3069" si="10052">N3069*U3069+P3069*U3072-O3069*V3069-Q3069*V3072</f>
        <v>0</v>
      </c>
      <c r="AA3069" s="40">
        <f t="shared" ref="AA3069" si="10053">(N3069*V3069+O3069*U3069+P3069*V3072+Q3069*U3072)</f>
        <v>-0.21408751465932524</v>
      </c>
      <c r="AB3069" s="8"/>
      <c r="AC3069" s="37">
        <v>1</v>
      </c>
      <c r="AD3069" s="38">
        <v>0</v>
      </c>
      <c r="AE3069" s="39">
        <v>0</v>
      </c>
      <c r="AF3069" s="40">
        <v>0</v>
      </c>
      <c r="AH3069" s="37">
        <f>X3069*AC3069+Z3069*AC3072-Y3069*AD3069-AA3069*AD3072</f>
        <v>0.97129484111702891</v>
      </c>
      <c r="AI3069" s="41">
        <f>(X3069*AD3069+Y3069*AC3069+Z3069*AD3072+AA3069*AC3072)</f>
        <v>0</v>
      </c>
      <c r="AJ3069" s="39">
        <f>X3069*AE3069+Z3069*AE3072-Y3069*AF3069-AA3069*AF3072</f>
        <v>0</v>
      </c>
      <c r="AK3069" s="40">
        <f>(X3069*AF3069+Y3069*AE3069+Z3069*AF3072+AA3069*AE3072)</f>
        <v>-0.21408751465932524</v>
      </c>
      <c r="AL3069" s="8"/>
      <c r="AM3069" s="43">
        <f t="shared" ref="AM3069" si="10054">20*LOG((2*$AH$8)/(($AH$8*AH3069+AJ3069+$AH$8*AH3072+AJ3072)^2+($AH$8*AI3069+AK3069+$AH$8*AI3072+AK3072)^2)^0.5)</f>
        <v>-1.3306517546497754E-4</v>
      </c>
      <c r="AO3069" s="148">
        <f t="shared" ref="AO3069" si="10055">((AH3069^2+AI3069^2)/(AH3072^2+AI3072^2))^0.5</f>
        <v>4.5369059591884566</v>
      </c>
      <c r="AP3069" s="4"/>
      <c r="AQ3069" s="44"/>
      <c r="AR3069" s="44"/>
      <c r="AS3069" s="44"/>
      <c r="AT3069" s="44"/>
    </row>
    <row r="3070" spans="2:46" ht="18.649999999999999" customHeight="1" thickBot="1">
      <c r="D3070" s="45"/>
      <c r="G3070" s="46"/>
      <c r="I3070" s="45"/>
      <c r="L3070" s="46"/>
      <c r="N3070" s="45"/>
      <c r="Q3070" s="46"/>
      <c r="S3070" s="45"/>
      <c r="V3070" s="46"/>
      <c r="X3070" s="45"/>
      <c r="AA3070" s="46"/>
      <c r="AC3070" s="45"/>
      <c r="AF3070" s="46"/>
      <c r="AH3070" s="45"/>
      <c r="AK3070" s="46"/>
      <c r="AO3070" s="149"/>
      <c r="AP3070" s="149"/>
      <c r="AQ3070" s="44"/>
      <c r="AR3070" s="44"/>
      <c r="AS3070" s="44"/>
      <c r="AT3070" s="44"/>
    </row>
    <row r="3071" spans="2:46" ht="18.649999999999999" customHeight="1" thickBot="1">
      <c r="D3071" s="227" t="s">
        <v>70</v>
      </c>
      <c r="E3071" s="228"/>
      <c r="F3071" s="229" t="s">
        <v>71</v>
      </c>
      <c r="G3071" s="230"/>
      <c r="H3071" s="203"/>
      <c r="I3071" s="231" t="s">
        <v>15</v>
      </c>
      <c r="J3071" s="232"/>
      <c r="K3071" s="233" t="s">
        <v>16</v>
      </c>
      <c r="L3071" s="234"/>
      <c r="M3071" s="30"/>
      <c r="N3071" s="231" t="s">
        <v>72</v>
      </c>
      <c r="O3071" s="232"/>
      <c r="P3071" s="233" t="s">
        <v>73</v>
      </c>
      <c r="Q3071" s="234"/>
      <c r="R3071" s="30"/>
      <c r="S3071" s="227" t="s">
        <v>74</v>
      </c>
      <c r="T3071" s="228"/>
      <c r="U3071" s="229" t="s">
        <v>75</v>
      </c>
      <c r="V3071" s="230"/>
      <c r="W3071" s="8"/>
      <c r="X3071" s="231" t="s">
        <v>76</v>
      </c>
      <c r="Y3071" s="232"/>
      <c r="Z3071" s="233" t="s">
        <v>77</v>
      </c>
      <c r="AA3071" s="234"/>
      <c r="AB3071" s="8"/>
      <c r="AC3071" s="231" t="s">
        <v>78</v>
      </c>
      <c r="AD3071" s="232"/>
      <c r="AE3071" s="233" t="s">
        <v>17</v>
      </c>
      <c r="AF3071" s="234"/>
      <c r="AG3071" s="8"/>
      <c r="AH3071" s="231" t="s">
        <v>79</v>
      </c>
      <c r="AI3071" s="232"/>
      <c r="AJ3071" s="233" t="s">
        <v>80</v>
      </c>
      <c r="AK3071" s="234"/>
      <c r="AL3071" s="8"/>
      <c r="AM3071" s="52" t="s">
        <v>84</v>
      </c>
      <c r="AO3071" s="150" t="s">
        <v>85</v>
      </c>
      <c r="AP3071" s="149"/>
      <c r="AQ3071" s="44"/>
      <c r="AR3071" s="44"/>
      <c r="AS3071" s="44"/>
      <c r="AT3071" s="44"/>
    </row>
    <row r="3072" spans="2:46" ht="18.649999999999999" customHeight="1" thickTop="1" thickBot="1">
      <c r="D3072" s="37">
        <v>0</v>
      </c>
      <c r="E3072" s="41">
        <v>0</v>
      </c>
      <c r="F3072" s="39">
        <v>1</v>
      </c>
      <c r="G3072" s="40">
        <v>0</v>
      </c>
      <c r="I3072" s="37">
        <v>0</v>
      </c>
      <c r="J3072" s="41">
        <f t="shared" ref="J3072" si="10056">IF(0=(1-$J$8*$K$8*$B3069^2),10^14,$B3069*$K$8/(1-$J$8*$K$8*$B3069^2))</f>
        <v>-0.12368861279057927</v>
      </c>
      <c r="K3072" s="39">
        <v>1</v>
      </c>
      <c r="L3072" s="40">
        <v>0</v>
      </c>
      <c r="N3072" s="37">
        <f t="shared" ref="N3072" si="10057">D3072*I3069+F3072*I3072-E3072*J3069-G3072*J3072</f>
        <v>0</v>
      </c>
      <c r="O3072" s="41">
        <f t="shared" ref="O3072" si="10058">(D3072*J3069+E3072*I3069+F3072*J3072+G3072*I3072)</f>
        <v>-0.12368861279057927</v>
      </c>
      <c r="P3072" s="39">
        <f t="shared" ref="P3072" si="10059">D3072*K3069+F3072*K3072-E3072*L3069-G3072*L3072</f>
        <v>1</v>
      </c>
      <c r="Q3072" s="40">
        <f t="shared" ref="Q3072" si="10060">(D3072*L3069+E3072*K3069+F3072*L3072+G3072*K3072)</f>
        <v>0</v>
      </c>
      <c r="S3072" s="37">
        <v>0</v>
      </c>
      <c r="T3072" s="41">
        <v>0</v>
      </c>
      <c r="U3072" s="39">
        <v>1</v>
      </c>
      <c r="V3072" s="40">
        <v>0</v>
      </c>
      <c r="X3072" s="37">
        <f t="shared" ref="X3072" si="10061">N3072*S3069+P3072*S3072-O3072*T3069-Q3072*T3072</f>
        <v>0</v>
      </c>
      <c r="Y3072" s="41">
        <f t="shared" ref="Y3072" si="10062">(N3072*T3069+O3072*S3069+P3072*T3072+Q3072*S3072)</f>
        <v>-0.12368861279057927</v>
      </c>
      <c r="Z3072" s="39">
        <f t="shared" ref="Z3072" si="10063">N3072*U3069+P3072*U3072-O3072*V3069-Q3072*V3072</f>
        <v>0.98236549752631075</v>
      </c>
      <c r="AA3072" s="40">
        <f t="shared" ref="AA3072" si="10064">(N3072*V3069+O3072*U3069+P3072*V3072+Q3072*U3072)</f>
        <v>0</v>
      </c>
      <c r="AB3072" s="8"/>
      <c r="AC3072" s="37">
        <v>0</v>
      </c>
      <c r="AD3072" s="40">
        <f>-1/($AD$8*$B3069)</f>
        <v>-9.2021640091116574E-2</v>
      </c>
      <c r="AE3072" s="39">
        <v>1</v>
      </c>
      <c r="AF3072" s="40">
        <v>0</v>
      </c>
      <c r="AH3072" s="37">
        <f>X3072*AC3069+Z3072*AC3072-Y3072*AD3069-AA3072*AD3072</f>
        <v>0</v>
      </c>
      <c r="AI3072" s="41">
        <f>(X3072*AD3069+Y3072*AC3069+Z3072*AD3072+AA3072*AC3072)</f>
        <v>-0.21408749704187613</v>
      </c>
      <c r="AJ3072" s="39">
        <f>X3072*AE3069+Z3072*AE3072-Y3072*AF3069-AA3072*AF3072</f>
        <v>0.98236549752631075</v>
      </c>
      <c r="AK3072" s="40">
        <f>(X3072*AF3069+Y3072*AE3069+Z3072*AF3072+AA3072*AE3072)</f>
        <v>0</v>
      </c>
      <c r="AL3072" s="8"/>
      <c r="AM3072" s="54">
        <f t="shared" ref="AM3072" si="10065">(180/PI())*ATAN(-1*(($AH3060*AI3069+AK3069+$AH$8*AI3072+AK3072)/($AH$8*AH3069+AJ3069+$AH$8*AH3072+AJ3072)))</f>
        <v>12.361806419601063</v>
      </c>
      <c r="AO3072" s="151">
        <f t="shared" ref="AO3072" si="10066">20*LOG(((($AH$8*AH3069+AJ3069-$AH$8*AH3072-AJ3072)^2+($AH$8*AI3069+AK3069-$AH$8*AI3072-AK3072)^2)/(($AH$8*AH3069+AJ3069+$AH$8*AH3072+AJ3072)^2+($AH$8*AI3069+AK3069+$AH$8*AI3072+AK3072)^2))^0.5)</f>
        <v>-45.137265535616926</v>
      </c>
      <c r="AP3072" s="149"/>
      <c r="AQ3072" s="44"/>
      <c r="AR3072" s="44"/>
      <c r="AS3072" s="44"/>
      <c r="AT3072" s="44"/>
    </row>
    <row r="3073" spans="2:46" ht="18.649999999999999" customHeight="1">
      <c r="AO3073" s="48"/>
    </row>
    <row r="3074" spans="2:46" ht="18.649999999999999" customHeight="1" thickBot="1">
      <c r="E3074" s="29" t="s">
        <v>9</v>
      </c>
      <c r="J3074" s="29" t="s">
        <v>10</v>
      </c>
      <c r="O3074" s="29" t="s">
        <v>11</v>
      </c>
      <c r="T3074" s="29" t="s">
        <v>12</v>
      </c>
      <c r="Y3074" s="29" t="s">
        <v>13</v>
      </c>
      <c r="AD3074" s="29" t="s">
        <v>12</v>
      </c>
      <c r="AI3074" s="29" t="s">
        <v>81</v>
      </c>
    </row>
    <row r="3075" spans="2:46" ht="18.649999999999999" customHeight="1" thickBot="1">
      <c r="B3075" s="28"/>
      <c r="D3075" s="227" t="s">
        <v>70</v>
      </c>
      <c r="E3075" s="228"/>
      <c r="F3075" s="229" t="s">
        <v>71</v>
      </c>
      <c r="G3075" s="230"/>
      <c r="H3075" s="203"/>
      <c r="I3075" s="231" t="s">
        <v>15</v>
      </c>
      <c r="J3075" s="232"/>
      <c r="K3075" s="233" t="s">
        <v>16</v>
      </c>
      <c r="L3075" s="234"/>
      <c r="M3075" s="30"/>
      <c r="N3075" s="231" t="s">
        <v>72</v>
      </c>
      <c r="O3075" s="232"/>
      <c r="P3075" s="233" t="s">
        <v>73</v>
      </c>
      <c r="Q3075" s="234"/>
      <c r="R3075" s="30"/>
      <c r="S3075" s="227" t="s">
        <v>74</v>
      </c>
      <c r="T3075" s="228"/>
      <c r="U3075" s="229" t="s">
        <v>75</v>
      </c>
      <c r="V3075" s="230"/>
      <c r="W3075" s="8"/>
      <c r="X3075" s="231" t="s">
        <v>76</v>
      </c>
      <c r="Y3075" s="232"/>
      <c r="Z3075" s="233" t="s">
        <v>77</v>
      </c>
      <c r="AA3075" s="234"/>
      <c r="AB3075" s="8"/>
      <c r="AC3075" s="231" t="s">
        <v>78</v>
      </c>
      <c r="AD3075" s="232"/>
      <c r="AE3075" s="233" t="s">
        <v>17</v>
      </c>
      <c r="AF3075" s="234"/>
      <c r="AG3075" s="8"/>
      <c r="AH3075" s="231" t="s">
        <v>79</v>
      </c>
      <c r="AI3075" s="232"/>
      <c r="AJ3075" s="233" t="s">
        <v>80</v>
      </c>
      <c r="AK3075" s="234"/>
      <c r="AL3075" s="8"/>
      <c r="AM3075" s="35" t="s">
        <v>82</v>
      </c>
      <c r="AO3075" s="147" t="s">
        <v>83</v>
      </c>
      <c r="AP3075" s="4"/>
      <c r="AQ3075" s="44"/>
      <c r="AR3075" s="44"/>
      <c r="AS3075" s="44"/>
      <c r="AT3075" s="44"/>
    </row>
    <row r="3076" spans="2:46" ht="18.649999999999999" customHeight="1" thickTop="1" thickBot="1">
      <c r="B3076" s="55">
        <v>8.7999999999999599</v>
      </c>
      <c r="D3076" s="37">
        <v>1</v>
      </c>
      <c r="E3076" s="38">
        <v>0</v>
      </c>
      <c r="F3076" s="39">
        <v>0</v>
      </c>
      <c r="G3076" s="40">
        <f t="shared" ref="G3076" si="10067">-1/($E$8*$B3076)</f>
        <v>-7.2634090909091231E-2</v>
      </c>
      <c r="I3076" s="37">
        <v>1</v>
      </c>
      <c r="J3076" s="41">
        <v>0</v>
      </c>
      <c r="K3076" s="39">
        <v>0</v>
      </c>
      <c r="L3076" s="40">
        <v>0</v>
      </c>
      <c r="N3076" s="37">
        <f t="shared" ref="N3076" si="10068">D3076*I3076+F3076*I3079-E3076*J3076-G3076*J3079</f>
        <v>0.99103652008992893</v>
      </c>
      <c r="O3076" s="41">
        <f t="shared" ref="O3076" si="10069">(D3076*J3076+E3076*I3076+F3076*J3079+G3076*I3079)</f>
        <v>0</v>
      </c>
      <c r="P3076" s="39">
        <f t="shared" ref="P3076" si="10070">D3076*K3076+F3076*K3079-E3076*L3076-G3076*L3079</f>
        <v>0</v>
      </c>
      <c r="Q3076" s="40">
        <f t="shared" ref="Q3076" si="10071">(D3076*L3076+E3076*K3076+F3076*L3079+G3076*K3079)</f>
        <v>-7.2634090909091231E-2</v>
      </c>
      <c r="S3076" s="37">
        <v>1</v>
      </c>
      <c r="T3076" s="38">
        <v>0</v>
      </c>
      <c r="U3076" s="39">
        <v>0</v>
      </c>
      <c r="V3076" s="40">
        <f t="shared" ref="V3076" si="10072">-1/($T$8*$B3076)</f>
        <v>-0.14224772727272791</v>
      </c>
      <c r="X3076" s="37">
        <f t="shared" ref="X3076" si="10073">N3076*S3076+P3076*S3079-O3076*T3076-Q3076*T3079</f>
        <v>0.99103652008992893</v>
      </c>
      <c r="Y3076" s="41">
        <f t="shared" ref="Y3076" si="10074">(N3076*T3076+O3076*S3076+P3076*T3079+Q3076*S3079)</f>
        <v>0</v>
      </c>
      <c r="Z3076" s="39">
        <f t="shared" ref="Z3076" si="10075">N3076*U3076+P3076*U3079-O3076*V3076-Q3076*V3079</f>
        <v>0</v>
      </c>
      <c r="AA3076" s="40">
        <f t="shared" ref="AA3076" si="10076">(N3076*V3076+O3076*U3076+P3076*V3079+Q3076*U3079)</f>
        <v>-0.21360678353615678</v>
      </c>
      <c r="AB3076" s="8"/>
      <c r="AC3076" s="37">
        <v>1</v>
      </c>
      <c r="AD3076" s="38">
        <v>0</v>
      </c>
      <c r="AE3076" s="39">
        <v>0</v>
      </c>
      <c r="AF3076" s="40">
        <v>0</v>
      </c>
      <c r="AH3076" s="37">
        <f>X3076*AC3076+Z3076*AC3079-Y3076*AD3076-AA3076*AD3079</f>
        <v>0.9714247472765154</v>
      </c>
      <c r="AI3076" s="41">
        <f>(X3076*AD3076+Y3076*AC3076+Z3076*AD3079+AA3076*AC3079)</f>
        <v>0</v>
      </c>
      <c r="AJ3076" s="39">
        <f>X3076*AE3076+Z3076*AE3079-Y3076*AF3076-AA3076*AF3079</f>
        <v>0</v>
      </c>
      <c r="AK3076" s="40">
        <f>(X3076*AF3076+Y3076*AE3076+Z3076*AF3079+AA3076*AE3079)</f>
        <v>-0.21360678353615678</v>
      </c>
      <c r="AL3076" s="8"/>
      <c r="AM3076" s="43">
        <f t="shared" ref="AM3076" si="10077">20*LOG((2*$AH$8)/(($AH$8*AH3076+AJ3076+$AH$8*AH3079+AJ3079)^2+($AH$8*AI3076+AK3076+$AH$8*AI3079+AK3079)^2)^0.5)</f>
        <v>-1.3187500518965073E-4</v>
      </c>
      <c r="AO3076" s="148">
        <f t="shared" ref="AO3076" si="10078">((AH3076^2+AI3076^2)/(AH3079^2+AI3079^2))^0.5</f>
        <v>4.5477246123383122</v>
      </c>
      <c r="AP3076" s="4"/>
      <c r="AQ3076" s="44"/>
      <c r="AR3076" s="44"/>
      <c r="AS3076" s="44"/>
      <c r="AT3076" s="44"/>
    </row>
    <row r="3077" spans="2:46" ht="18.649999999999999" customHeight="1" thickBot="1">
      <c r="D3077" s="45"/>
      <c r="G3077" s="46"/>
      <c r="I3077" s="45"/>
      <c r="L3077" s="46"/>
      <c r="N3077" s="45"/>
      <c r="Q3077" s="46"/>
      <c r="S3077" s="45"/>
      <c r="V3077" s="46"/>
      <c r="X3077" s="45"/>
      <c r="AA3077" s="46"/>
      <c r="AC3077" s="45"/>
      <c r="AF3077" s="46"/>
      <c r="AH3077" s="45"/>
      <c r="AK3077" s="46"/>
      <c r="AO3077" s="149"/>
      <c r="AP3077" s="149"/>
      <c r="AQ3077" s="44"/>
      <c r="AR3077" s="44"/>
      <c r="AS3077" s="44"/>
      <c r="AT3077" s="44"/>
    </row>
    <row r="3078" spans="2:46" ht="18.649999999999999" customHeight="1" thickBot="1">
      <c r="D3078" s="227" t="s">
        <v>70</v>
      </c>
      <c r="E3078" s="228"/>
      <c r="F3078" s="229" t="s">
        <v>71</v>
      </c>
      <c r="G3078" s="230"/>
      <c r="H3078" s="203"/>
      <c r="I3078" s="231" t="s">
        <v>15</v>
      </c>
      <c r="J3078" s="232"/>
      <c r="K3078" s="233" t="s">
        <v>16</v>
      </c>
      <c r="L3078" s="234"/>
      <c r="M3078" s="30"/>
      <c r="N3078" s="231" t="s">
        <v>72</v>
      </c>
      <c r="O3078" s="232"/>
      <c r="P3078" s="233" t="s">
        <v>73</v>
      </c>
      <c r="Q3078" s="234"/>
      <c r="R3078" s="30"/>
      <c r="S3078" s="227" t="s">
        <v>74</v>
      </c>
      <c r="T3078" s="228"/>
      <c r="U3078" s="229" t="s">
        <v>75</v>
      </c>
      <c r="V3078" s="230"/>
      <c r="W3078" s="8"/>
      <c r="X3078" s="231" t="s">
        <v>76</v>
      </c>
      <c r="Y3078" s="232"/>
      <c r="Z3078" s="233" t="s">
        <v>77</v>
      </c>
      <c r="AA3078" s="234"/>
      <c r="AB3078" s="8"/>
      <c r="AC3078" s="231" t="s">
        <v>78</v>
      </c>
      <c r="AD3078" s="232"/>
      <c r="AE3078" s="233" t="s">
        <v>17</v>
      </c>
      <c r="AF3078" s="234"/>
      <c r="AG3078" s="8"/>
      <c r="AH3078" s="231" t="s">
        <v>79</v>
      </c>
      <c r="AI3078" s="232"/>
      <c r="AJ3078" s="233" t="s">
        <v>80</v>
      </c>
      <c r="AK3078" s="234"/>
      <c r="AL3078" s="8"/>
      <c r="AM3078" s="52" t="s">
        <v>84</v>
      </c>
      <c r="AO3078" s="150" t="s">
        <v>85</v>
      </c>
      <c r="AP3078" s="149"/>
      <c r="AQ3078" s="44"/>
      <c r="AR3078" s="44"/>
      <c r="AS3078" s="44"/>
      <c r="AT3078" s="44"/>
    </row>
    <row r="3079" spans="2:46" ht="18.649999999999999" customHeight="1" thickTop="1" thickBot="1">
      <c r="D3079" s="37">
        <v>0</v>
      </c>
      <c r="E3079" s="41">
        <v>0</v>
      </c>
      <c r="F3079" s="39">
        <v>1</v>
      </c>
      <c r="G3079" s="40">
        <v>0</v>
      </c>
      <c r="I3079" s="37">
        <v>0</v>
      </c>
      <c r="J3079" s="41">
        <f t="shared" ref="J3079" si="10079">IF(0=(1-$J$8*$K$8*$B3076^2),10^14,$B3076*$K$8/(1-$J$8*$K$8*$B3076^2))</f>
        <v>-0.12340596265312589</v>
      </c>
      <c r="K3079" s="39">
        <v>1</v>
      </c>
      <c r="L3079" s="40">
        <v>0</v>
      </c>
      <c r="N3079" s="37">
        <f t="shared" ref="N3079" si="10080">D3079*I3076+F3079*I3079-E3079*J3076-G3079*J3079</f>
        <v>0</v>
      </c>
      <c r="O3079" s="41">
        <f t="shared" ref="O3079" si="10081">(D3079*J3076+E3079*I3076+F3079*J3079+G3079*I3079)</f>
        <v>-0.12340596265312589</v>
      </c>
      <c r="P3079" s="39">
        <f t="shared" ref="P3079" si="10082">D3079*K3076+F3079*K3079-E3079*L3076-G3079*L3079</f>
        <v>1</v>
      </c>
      <c r="Q3079" s="40">
        <f t="shared" ref="Q3079" si="10083">(D3079*L3076+E3079*K3076+F3079*L3079+G3079*K3079)</f>
        <v>0</v>
      </c>
      <c r="S3079" s="37">
        <v>0</v>
      </c>
      <c r="T3079" s="41">
        <v>0</v>
      </c>
      <c r="U3079" s="39">
        <v>1</v>
      </c>
      <c r="V3079" s="40">
        <v>0</v>
      </c>
      <c r="X3079" s="37">
        <f t="shared" ref="X3079" si="10084">N3079*S3076+P3079*S3079-O3079*T3076-Q3079*T3079</f>
        <v>0</v>
      </c>
      <c r="Y3079" s="41">
        <f t="shared" ref="Y3079" si="10085">(N3079*T3076+O3079*S3076+P3079*T3079+Q3079*S3079)</f>
        <v>-0.12340596265312589</v>
      </c>
      <c r="Z3079" s="39">
        <f t="shared" ref="Z3079" si="10086">N3079*U3076+P3079*U3079-O3079*V3076-Q3079*V3079</f>
        <v>0.98244578228068968</v>
      </c>
      <c r="AA3079" s="40">
        <f t="shared" ref="AA3079" si="10087">(N3079*V3076+O3079*U3076+P3079*V3079+Q3079*U3079)</f>
        <v>0</v>
      </c>
      <c r="AB3079" s="8"/>
      <c r="AC3079" s="37">
        <v>0</v>
      </c>
      <c r="AD3079" s="40">
        <f>-1/($AD$8*$B3076)</f>
        <v>-9.1812500000000408E-2</v>
      </c>
      <c r="AE3079" s="39">
        <v>1</v>
      </c>
      <c r="AF3079" s="40">
        <v>0</v>
      </c>
      <c r="AH3079" s="37">
        <f>X3079*AC3076+Z3079*AC3079-Y3079*AD3076-AA3079*AD3079</f>
        <v>0</v>
      </c>
      <c r="AI3079" s="41">
        <f>(X3079*AD3076+Y3079*AC3076+Z3079*AD3079+AA3079*AC3079)</f>
        <v>-0.2136067660387721</v>
      </c>
      <c r="AJ3079" s="39">
        <f>X3079*AE3076+Z3079*AE3079-Y3079*AF3076-AA3079*AF3079</f>
        <v>0.98244578228068968</v>
      </c>
      <c r="AK3079" s="40">
        <f>(X3079*AF3076+Y3079*AE3076+Z3079*AF3079+AA3079*AE3079)</f>
        <v>0</v>
      </c>
      <c r="AL3079" s="8"/>
      <c r="AM3079" s="54">
        <f t="shared" ref="AM3079" si="10088">(180/PI())*ATAN(-1*(($AH3067*AI3076+AK3076+$AH$8*AI3079+AK3079)/($AH$8*AH3076+AJ3076+$AH$8*AH3079+AJ3079)))</f>
        <v>12.33361247054528</v>
      </c>
      <c r="AO3079" s="151">
        <f t="shared" ref="AO3079" si="10089">20*LOG(((($AH$8*AH3076+AJ3076-$AH$8*AH3079-AJ3079)^2+($AH$8*AI3076+AK3076-$AH$8*AI3079-AK3079)^2)/(($AH$8*AH3076+AJ3076+$AH$8*AH3079+AJ3079)^2+($AH$8*AI3076+AK3076+$AH$8*AI3079+AK3079)^2))^0.5)</f>
        <v>-45.176284152959482</v>
      </c>
      <c r="AP3079" s="149"/>
      <c r="AQ3079" s="44"/>
      <c r="AR3079" s="44"/>
      <c r="AS3079" s="44"/>
      <c r="AT3079" s="44"/>
    </row>
    <row r="3080" spans="2:46" ht="18.649999999999999" customHeight="1">
      <c r="AO3080" s="48"/>
    </row>
    <row r="3081" spans="2:46" ht="18.649999999999999" customHeight="1" thickBot="1">
      <c r="E3081" s="29" t="s">
        <v>9</v>
      </c>
      <c r="J3081" s="29" t="s">
        <v>10</v>
      </c>
      <c r="O3081" s="29" t="s">
        <v>11</v>
      </c>
      <c r="T3081" s="29" t="s">
        <v>12</v>
      </c>
      <c r="Y3081" s="29" t="s">
        <v>13</v>
      </c>
      <c r="AD3081" s="29" t="s">
        <v>12</v>
      </c>
      <c r="AI3081" s="29" t="s">
        <v>81</v>
      </c>
    </row>
    <row r="3082" spans="2:46" ht="18.649999999999999" customHeight="1" thickBot="1">
      <c r="B3082" s="28"/>
      <c r="D3082" s="227" t="s">
        <v>70</v>
      </c>
      <c r="E3082" s="228"/>
      <c r="F3082" s="229" t="s">
        <v>71</v>
      </c>
      <c r="G3082" s="230"/>
      <c r="H3082" s="203"/>
      <c r="I3082" s="231" t="s">
        <v>15</v>
      </c>
      <c r="J3082" s="232"/>
      <c r="K3082" s="233" t="s">
        <v>16</v>
      </c>
      <c r="L3082" s="234"/>
      <c r="M3082" s="30"/>
      <c r="N3082" s="231" t="s">
        <v>72</v>
      </c>
      <c r="O3082" s="232"/>
      <c r="P3082" s="233" t="s">
        <v>73</v>
      </c>
      <c r="Q3082" s="234"/>
      <c r="R3082" s="30"/>
      <c r="S3082" s="227" t="s">
        <v>74</v>
      </c>
      <c r="T3082" s="228"/>
      <c r="U3082" s="229" t="s">
        <v>75</v>
      </c>
      <c r="V3082" s="230"/>
      <c r="W3082" s="8"/>
      <c r="X3082" s="231" t="s">
        <v>76</v>
      </c>
      <c r="Y3082" s="232"/>
      <c r="Z3082" s="233" t="s">
        <v>77</v>
      </c>
      <c r="AA3082" s="234"/>
      <c r="AB3082" s="8"/>
      <c r="AC3082" s="231" t="s">
        <v>78</v>
      </c>
      <c r="AD3082" s="232"/>
      <c r="AE3082" s="233" t="s">
        <v>17</v>
      </c>
      <c r="AF3082" s="234"/>
      <c r="AG3082" s="8"/>
      <c r="AH3082" s="231" t="s">
        <v>79</v>
      </c>
      <c r="AI3082" s="232"/>
      <c r="AJ3082" s="233" t="s">
        <v>80</v>
      </c>
      <c r="AK3082" s="234"/>
      <c r="AL3082" s="8"/>
      <c r="AM3082" s="35" t="s">
        <v>82</v>
      </c>
      <c r="AO3082" s="147" t="s">
        <v>83</v>
      </c>
      <c r="AP3082" s="4"/>
      <c r="AQ3082" s="44"/>
      <c r="AR3082" s="44"/>
      <c r="AS3082" s="44"/>
      <c r="AT3082" s="44"/>
    </row>
    <row r="3083" spans="2:46" ht="18.649999999999999" customHeight="1" thickTop="1" thickBot="1">
      <c r="B3083" s="55">
        <v>8.8199999999999594</v>
      </c>
      <c r="D3083" s="37">
        <v>1</v>
      </c>
      <c r="E3083" s="38">
        <v>0</v>
      </c>
      <c r="F3083" s="39">
        <v>0</v>
      </c>
      <c r="G3083" s="40">
        <f t="shared" ref="G3083" si="10090">-1/($E$8*$B3083)</f>
        <v>-7.2469387755102366E-2</v>
      </c>
      <c r="I3083" s="37">
        <v>1</v>
      </c>
      <c r="J3083" s="41">
        <v>0</v>
      </c>
      <c r="K3083" s="39">
        <v>0</v>
      </c>
      <c r="L3083" s="40">
        <v>0</v>
      </c>
      <c r="N3083" s="37">
        <f t="shared" ref="N3083" si="10091">D3083*I3083+F3083*I3086-E3083*J3083-G3083*J3086</f>
        <v>0.99107723526879532</v>
      </c>
      <c r="O3083" s="41">
        <f t="shared" ref="O3083" si="10092">(D3083*J3083+E3083*I3083+F3083*J3086+G3083*I3086)</f>
        <v>0</v>
      </c>
      <c r="P3083" s="39">
        <f t="shared" ref="P3083" si="10093">D3083*K3083+F3083*K3086-E3083*L3083-G3083*L3086</f>
        <v>0</v>
      </c>
      <c r="Q3083" s="40">
        <f t="shared" ref="Q3083" si="10094">(D3083*L3083+E3083*K3083+F3083*L3086+G3083*K3086)</f>
        <v>-7.2469387755102366E-2</v>
      </c>
      <c r="S3083" s="37">
        <v>1</v>
      </c>
      <c r="T3083" s="38">
        <v>0</v>
      </c>
      <c r="U3083" s="39">
        <v>0</v>
      </c>
      <c r="V3083" s="40">
        <f t="shared" ref="V3083" si="10095">-1/($T$8*$B3083)</f>
        <v>-0.14192517006802785</v>
      </c>
      <c r="X3083" s="37">
        <f t="shared" ref="X3083" si="10096">N3083*S3083+P3083*S3086-O3083*T3083-Q3083*T3086</f>
        <v>0.99107723526879532</v>
      </c>
      <c r="Y3083" s="41">
        <f t="shared" ref="Y3083" si="10097">(N3083*T3083+O3083*S3083+P3083*T3086+Q3083*S3086)</f>
        <v>0</v>
      </c>
      <c r="Z3083" s="39">
        <f t="shared" ref="Z3083" si="10098">N3083*U3083+P3083*U3086-O3083*V3083-Q3083*V3086</f>
        <v>0</v>
      </c>
      <c r="AA3083" s="40">
        <f t="shared" ref="AA3083" si="10099">(N3083*V3083+O3083*U3083+P3083*V3086+Q3083*U3086)</f>
        <v>-0.21312819292117699</v>
      </c>
      <c r="AB3083" s="8"/>
      <c r="AC3083" s="37">
        <v>1</v>
      </c>
      <c r="AD3083" s="38">
        <v>0</v>
      </c>
      <c r="AE3083" s="39">
        <v>0</v>
      </c>
      <c r="AF3083" s="40">
        <v>0</v>
      </c>
      <c r="AH3083" s="37">
        <f>X3083*AC3083+Z3083*AC3086-Y3083*AD3083-AA3083*AD3086</f>
        <v>0.97155377455783554</v>
      </c>
      <c r="AI3083" s="41">
        <f>(X3083*AD3083+Y3083*AC3083+Z3083*AD3086+AA3083*AC3086)</f>
        <v>0</v>
      </c>
      <c r="AJ3083" s="39">
        <f>X3083*AE3083+Z3083*AE3086-Y3083*AF3083-AA3083*AF3086</f>
        <v>0</v>
      </c>
      <c r="AK3083" s="40">
        <f>(X3083*AF3083+Y3083*AE3083+Z3083*AF3086+AA3083*AE3086)</f>
        <v>-0.21312819292117699</v>
      </c>
      <c r="AL3083" s="8"/>
      <c r="AM3083" s="43">
        <f t="shared" ref="AM3083" si="10100">20*LOG((2*$AH$8)/(($AH$8*AH3083+AJ3083+$AH$8*AH3086+AJ3086)^2+($AH$8*AI3083+AK3083+$AH$8*AI3086+AK3086)^2)^0.5)</f>
        <v>-1.3069807545223775E-4</v>
      </c>
      <c r="AO3083" s="148">
        <f t="shared" ref="AO3083" si="10101">((AH3083^2+AI3083^2)/(AH3086^2+AI3086^2))^0.5</f>
        <v>4.5585421640456776</v>
      </c>
      <c r="AP3083" s="4"/>
      <c r="AQ3083" s="44"/>
      <c r="AR3083" s="44"/>
      <c r="AS3083" s="44"/>
      <c r="AT3083" s="44"/>
    </row>
    <row r="3084" spans="2:46" ht="18.649999999999999" customHeight="1" thickBot="1">
      <c r="D3084" s="45"/>
      <c r="G3084" s="46"/>
      <c r="I3084" s="45"/>
      <c r="L3084" s="46"/>
      <c r="N3084" s="45"/>
      <c r="Q3084" s="46"/>
      <c r="S3084" s="45"/>
      <c r="V3084" s="46"/>
      <c r="X3084" s="45"/>
      <c r="AA3084" s="46"/>
      <c r="AC3084" s="45"/>
      <c r="AF3084" s="46"/>
      <c r="AH3084" s="45"/>
      <c r="AK3084" s="46"/>
      <c r="AO3084" s="149"/>
      <c r="AP3084" s="149"/>
      <c r="AQ3084" s="44"/>
      <c r="AR3084" s="44"/>
      <c r="AS3084" s="44"/>
      <c r="AT3084" s="44"/>
    </row>
    <row r="3085" spans="2:46" ht="18.649999999999999" customHeight="1" thickBot="1">
      <c r="D3085" s="227" t="s">
        <v>70</v>
      </c>
      <c r="E3085" s="228"/>
      <c r="F3085" s="229" t="s">
        <v>71</v>
      </c>
      <c r="G3085" s="230"/>
      <c r="H3085" s="203"/>
      <c r="I3085" s="231" t="s">
        <v>15</v>
      </c>
      <c r="J3085" s="232"/>
      <c r="K3085" s="233" t="s">
        <v>16</v>
      </c>
      <c r="L3085" s="234"/>
      <c r="M3085" s="30"/>
      <c r="N3085" s="231" t="s">
        <v>72</v>
      </c>
      <c r="O3085" s="232"/>
      <c r="P3085" s="233" t="s">
        <v>73</v>
      </c>
      <c r="Q3085" s="234"/>
      <c r="R3085" s="30"/>
      <c r="S3085" s="227" t="s">
        <v>74</v>
      </c>
      <c r="T3085" s="228"/>
      <c r="U3085" s="229" t="s">
        <v>75</v>
      </c>
      <c r="V3085" s="230"/>
      <c r="W3085" s="8"/>
      <c r="X3085" s="231" t="s">
        <v>76</v>
      </c>
      <c r="Y3085" s="232"/>
      <c r="Z3085" s="233" t="s">
        <v>77</v>
      </c>
      <c r="AA3085" s="234"/>
      <c r="AB3085" s="8"/>
      <c r="AC3085" s="231" t="s">
        <v>78</v>
      </c>
      <c r="AD3085" s="232"/>
      <c r="AE3085" s="233" t="s">
        <v>17</v>
      </c>
      <c r="AF3085" s="234"/>
      <c r="AG3085" s="8"/>
      <c r="AH3085" s="231" t="s">
        <v>79</v>
      </c>
      <c r="AI3085" s="232"/>
      <c r="AJ3085" s="233" t="s">
        <v>80</v>
      </c>
      <c r="AK3085" s="234"/>
      <c r="AL3085" s="8"/>
      <c r="AM3085" s="52" t="s">
        <v>84</v>
      </c>
      <c r="AO3085" s="150" t="s">
        <v>85</v>
      </c>
      <c r="AP3085" s="149"/>
      <c r="AQ3085" s="44"/>
      <c r="AR3085" s="44"/>
      <c r="AS3085" s="44"/>
      <c r="AT3085" s="44"/>
    </row>
    <row r="3086" spans="2:46" ht="18.649999999999999" customHeight="1" thickTop="1" thickBot="1">
      <c r="D3086" s="37">
        <v>0</v>
      </c>
      <c r="E3086" s="41">
        <v>0</v>
      </c>
      <c r="F3086" s="39">
        <v>1</v>
      </c>
      <c r="G3086" s="40">
        <v>0</v>
      </c>
      <c r="I3086" s="37">
        <v>0</v>
      </c>
      <c r="J3086" s="41">
        <f t="shared" ref="J3086" si="10102">IF(0=(1-$J$8*$K$8*$B3083^2),10^14,$B3083*$K$8/(1-$J$8*$K$8*$B3083^2))</f>
        <v>-0.12312460485187968</v>
      </c>
      <c r="K3086" s="39">
        <v>1</v>
      </c>
      <c r="L3086" s="40">
        <v>0</v>
      </c>
      <c r="N3086" s="37">
        <f t="shared" ref="N3086" si="10103">D3086*I3083+F3086*I3086-E3086*J3083-G3086*J3086</f>
        <v>0</v>
      </c>
      <c r="O3086" s="41">
        <f t="shared" ref="O3086" si="10104">(D3086*J3083+E3086*I3083+F3086*J3086+G3086*I3086)</f>
        <v>-0.12312460485187968</v>
      </c>
      <c r="P3086" s="39">
        <f t="shared" ref="P3086" si="10105">D3086*K3083+F3086*K3086-E3086*L3083-G3086*L3086</f>
        <v>1</v>
      </c>
      <c r="Q3086" s="40">
        <f t="shared" ref="Q3086" si="10106">(D3086*L3083+E3086*K3083+F3086*L3086+G3086*K3086)</f>
        <v>0</v>
      </c>
      <c r="S3086" s="37">
        <v>0</v>
      </c>
      <c r="T3086" s="41">
        <v>0</v>
      </c>
      <c r="U3086" s="39">
        <v>1</v>
      </c>
      <c r="V3086" s="40">
        <v>0</v>
      </c>
      <c r="X3086" s="37">
        <f t="shared" ref="X3086" si="10107">N3086*S3083+P3086*S3086-O3086*T3083-Q3086*T3086</f>
        <v>0</v>
      </c>
      <c r="Y3086" s="41">
        <f t="shared" ref="Y3086" si="10108">(N3086*T3083+O3086*S3083+P3086*T3086+Q3086*S3086)</f>
        <v>-0.12312460485187968</v>
      </c>
      <c r="Z3086" s="39">
        <f t="shared" ref="Z3086" si="10109">N3086*U3083+P3086*U3086-O3086*V3083-Q3086*V3086</f>
        <v>0.9825255195168382</v>
      </c>
      <c r="AA3086" s="40">
        <f t="shared" ref="AA3086" si="10110">(N3086*V3083+O3086*U3083+P3086*V3086+Q3086*U3086)</f>
        <v>0</v>
      </c>
      <c r="AB3086" s="8"/>
      <c r="AC3086" s="37">
        <v>0</v>
      </c>
      <c r="AD3086" s="40">
        <f>-1/($AD$8*$B3083)</f>
        <v>-9.1604308390023079E-2</v>
      </c>
      <c r="AE3086" s="39">
        <v>1</v>
      </c>
      <c r="AF3086" s="40">
        <v>0</v>
      </c>
      <c r="AH3086" s="37">
        <f>X3086*AC3083+Z3086*AC3086-Y3086*AD3083-AA3086*AD3086</f>
        <v>0</v>
      </c>
      <c r="AI3086" s="41">
        <f>(X3086*AD3083+Y3086*AC3083+Z3086*AD3086+AA3086*AC3086)</f>
        <v>-0.21312817554276775</v>
      </c>
      <c r="AJ3086" s="39">
        <f>X3086*AE3083+Z3086*AE3086-Y3086*AF3083-AA3086*AF3086</f>
        <v>0.9825255195168382</v>
      </c>
      <c r="AK3086" s="40">
        <f>(X3086*AF3083+Y3086*AE3083+Z3086*AF3086+AA3086*AE3086)</f>
        <v>0</v>
      </c>
      <c r="AL3086" s="8"/>
      <c r="AM3086" s="54">
        <f t="shared" ref="AM3086" si="10111">(180/PI())*ATAN(-1*(($AH3074*AI3083+AK3083+$AH$8*AI3086+AK3086)/($AH$8*AH3083+AJ3083+$AH$8*AH3086+AJ3086)))</f>
        <v>12.305547051949622</v>
      </c>
      <c r="AO3086" s="151">
        <f t="shared" ref="AO3086" si="10112">20*LOG(((($AH$8*AH3083+AJ3083-$AH$8*AH3086-AJ3086)^2+($AH$8*AI3083+AK3083-$AH$8*AI3086-AK3086)^2)/(($AH$8*AH3083+AJ3083+$AH$8*AH3086+AJ3086)^2+($AH$8*AI3083+AK3083+$AH$8*AI3086+AK3086)^2))^0.5)</f>
        <v>-45.215216536057724</v>
      </c>
      <c r="AP3086" s="149"/>
      <c r="AQ3086" s="44"/>
      <c r="AR3086" s="44"/>
      <c r="AS3086" s="44"/>
      <c r="AT3086" s="44"/>
    </row>
    <row r="3087" spans="2:46" ht="18.649999999999999" customHeight="1">
      <c r="AO3087" s="48"/>
    </row>
    <row r="3088" spans="2:46" ht="18.649999999999999" customHeight="1" thickBot="1">
      <c r="E3088" s="29" t="s">
        <v>9</v>
      </c>
      <c r="J3088" s="29" t="s">
        <v>10</v>
      </c>
      <c r="O3088" s="29" t="s">
        <v>11</v>
      </c>
      <c r="T3088" s="29" t="s">
        <v>12</v>
      </c>
      <c r="Y3088" s="29" t="s">
        <v>13</v>
      </c>
      <c r="AD3088" s="29" t="s">
        <v>12</v>
      </c>
      <c r="AI3088" s="29" t="s">
        <v>81</v>
      </c>
    </row>
    <row r="3089" spans="1:46" ht="18.649999999999999" customHeight="1" thickBot="1">
      <c r="B3089" s="28"/>
      <c r="D3089" s="227" t="s">
        <v>70</v>
      </c>
      <c r="E3089" s="228"/>
      <c r="F3089" s="229" t="s">
        <v>71</v>
      </c>
      <c r="G3089" s="230"/>
      <c r="H3089" s="203"/>
      <c r="I3089" s="231" t="s">
        <v>15</v>
      </c>
      <c r="J3089" s="232"/>
      <c r="K3089" s="233" t="s">
        <v>16</v>
      </c>
      <c r="L3089" s="234"/>
      <c r="M3089" s="30"/>
      <c r="N3089" s="231" t="s">
        <v>72</v>
      </c>
      <c r="O3089" s="232"/>
      <c r="P3089" s="233" t="s">
        <v>73</v>
      </c>
      <c r="Q3089" s="234"/>
      <c r="R3089" s="30"/>
      <c r="S3089" s="227" t="s">
        <v>74</v>
      </c>
      <c r="T3089" s="228"/>
      <c r="U3089" s="229" t="s">
        <v>75</v>
      </c>
      <c r="V3089" s="230"/>
      <c r="W3089" s="8"/>
      <c r="X3089" s="231" t="s">
        <v>76</v>
      </c>
      <c r="Y3089" s="232"/>
      <c r="Z3089" s="233" t="s">
        <v>77</v>
      </c>
      <c r="AA3089" s="234"/>
      <c r="AB3089" s="8"/>
      <c r="AC3089" s="231" t="s">
        <v>78</v>
      </c>
      <c r="AD3089" s="232"/>
      <c r="AE3089" s="233" t="s">
        <v>17</v>
      </c>
      <c r="AF3089" s="234"/>
      <c r="AG3089" s="8"/>
      <c r="AH3089" s="231" t="s">
        <v>79</v>
      </c>
      <c r="AI3089" s="232"/>
      <c r="AJ3089" s="233" t="s">
        <v>80</v>
      </c>
      <c r="AK3089" s="234"/>
      <c r="AL3089" s="8"/>
      <c r="AM3089" s="35" t="s">
        <v>82</v>
      </c>
      <c r="AO3089" s="147" t="s">
        <v>83</v>
      </c>
      <c r="AP3089" s="4"/>
      <c r="AQ3089" s="44"/>
      <c r="AR3089" s="44"/>
      <c r="AS3089" s="44"/>
      <c r="AT3089" s="44"/>
    </row>
    <row r="3090" spans="1:46" ht="18.649999999999999" customHeight="1" thickTop="1" thickBot="1">
      <c r="B3090" s="55">
        <v>8.8399999999999608</v>
      </c>
      <c r="D3090" s="37">
        <v>1</v>
      </c>
      <c r="E3090" s="38">
        <v>0</v>
      </c>
      <c r="F3090" s="39">
        <v>0</v>
      </c>
      <c r="G3090" s="40">
        <f t="shared" ref="G3090" si="10113">-1/($E$8*$B3090)</f>
        <v>-7.2305429864253701E-2</v>
      </c>
      <c r="I3090" s="37">
        <v>1</v>
      </c>
      <c r="J3090" s="41">
        <v>0</v>
      </c>
      <c r="K3090" s="39">
        <v>0</v>
      </c>
      <c r="L3090" s="40">
        <v>0</v>
      </c>
      <c r="N3090" s="37">
        <f t="shared" ref="N3090" si="10114">D3090*I3090+F3090*I3093-E3090*J3090-G3090*J3093</f>
        <v>0.99111767341424895</v>
      </c>
      <c r="O3090" s="41">
        <f t="shared" ref="O3090" si="10115">(D3090*J3090+E3090*I3090+F3090*J3093+G3090*I3093)</f>
        <v>0</v>
      </c>
      <c r="P3090" s="39">
        <f t="shared" ref="P3090" si="10116">D3090*K3090+F3090*K3093-E3090*L3090-G3090*L3093</f>
        <v>0</v>
      </c>
      <c r="Q3090" s="40">
        <f t="shared" ref="Q3090" si="10117">(D3090*L3090+E3090*K3090+F3090*L3093+G3090*K3093)</f>
        <v>-7.2305429864253701E-2</v>
      </c>
      <c r="S3090" s="37">
        <v>1</v>
      </c>
      <c r="T3090" s="38">
        <v>0</v>
      </c>
      <c r="U3090" s="39">
        <v>0</v>
      </c>
      <c r="V3090" s="40">
        <f t="shared" ref="V3090" si="10118">-1/($T$8*$B3090)</f>
        <v>-0.14160407239819067</v>
      </c>
      <c r="X3090" s="37">
        <f t="shared" ref="X3090" si="10119">N3090*S3090+P3090*S3093-O3090*T3090-Q3090*T3093</f>
        <v>0.99111767341424895</v>
      </c>
      <c r="Y3090" s="41">
        <f t="shared" ref="Y3090" si="10120">(N3090*T3090+O3090*S3090+P3090*T3093+Q3090*S3093)</f>
        <v>0</v>
      </c>
      <c r="Z3090" s="39">
        <f t="shared" ref="Z3090" si="10121">N3090*U3090+P3090*U3093-O3090*V3090-Q3090*V3093</f>
        <v>0</v>
      </c>
      <c r="AA3090" s="40">
        <f t="shared" ref="AA3090" si="10122">(N3090*V3090+O3090*U3090+P3090*V3093+Q3090*U3093)</f>
        <v>-0.21265172864553131</v>
      </c>
      <c r="AB3090" s="8"/>
      <c r="AC3090" s="37">
        <v>1</v>
      </c>
      <c r="AD3090" s="38">
        <v>0</v>
      </c>
      <c r="AE3090" s="39">
        <v>0</v>
      </c>
      <c r="AF3090" s="40">
        <v>0</v>
      </c>
      <c r="AH3090" s="37">
        <f>X3090*AC3090+Z3090*AC3093-Y3090*AD3090-AA3090*AD3093</f>
        <v>0.97168193086230803</v>
      </c>
      <c r="AI3090" s="41">
        <f>(X3090*AD3090+Y3090*AC3090+Z3090*AD3093+AA3090*AC3093)</f>
        <v>0</v>
      </c>
      <c r="AJ3090" s="39">
        <f>X3090*AE3090+Z3090*AE3093-Y3090*AF3090-AA3090*AF3093</f>
        <v>0</v>
      </c>
      <c r="AK3090" s="40">
        <f>(X3090*AF3090+Y3090*AE3090+Z3090*AF3093+AA3090*AE3093)</f>
        <v>-0.21265172864553131</v>
      </c>
      <c r="AL3090" s="8"/>
      <c r="AM3090" s="43">
        <f t="shared" ref="AM3090" si="10123">20*LOG((2*$AH$8)/(($AH$8*AH3090+AJ3090+$AH$8*AH3093+AJ3093)^2+($AH$8*AI3090+AK3090+$AH$8*AI3093+AK3093)^2)^0.5)</f>
        <v>-1.2953421038226223E-4</v>
      </c>
      <c r="AO3090" s="148">
        <f t="shared" ref="AO3090" si="10124">((AH3090^2+AI3090^2)/(AH3093^2+AI3093^2))^0.5</f>
        <v>4.5693586218218085</v>
      </c>
      <c r="AP3090" s="4"/>
      <c r="AQ3090" s="44"/>
      <c r="AR3090" s="44"/>
      <c r="AS3090" s="44"/>
      <c r="AT3090" s="44"/>
    </row>
    <row r="3091" spans="1:46" ht="18.649999999999999" customHeight="1" thickBot="1">
      <c r="D3091" s="45"/>
      <c r="G3091" s="46"/>
      <c r="I3091" s="45"/>
      <c r="L3091" s="46"/>
      <c r="N3091" s="45"/>
      <c r="Q3091" s="46"/>
      <c r="S3091" s="45"/>
      <c r="V3091" s="46"/>
      <c r="X3091" s="45"/>
      <c r="AA3091" s="46"/>
      <c r="AC3091" s="45"/>
      <c r="AF3091" s="46"/>
      <c r="AH3091" s="45"/>
      <c r="AK3091" s="46"/>
      <c r="AO3091" s="149"/>
      <c r="AP3091" s="149"/>
      <c r="AQ3091" s="44"/>
      <c r="AR3091" s="44"/>
      <c r="AS3091" s="44"/>
      <c r="AT3091" s="44"/>
    </row>
    <row r="3092" spans="1:46" ht="18.649999999999999" customHeight="1" thickBot="1">
      <c r="D3092" s="227" t="s">
        <v>70</v>
      </c>
      <c r="E3092" s="228"/>
      <c r="F3092" s="229" t="s">
        <v>71</v>
      </c>
      <c r="G3092" s="230"/>
      <c r="H3092" s="203"/>
      <c r="I3092" s="231" t="s">
        <v>15</v>
      </c>
      <c r="J3092" s="232"/>
      <c r="K3092" s="233" t="s">
        <v>16</v>
      </c>
      <c r="L3092" s="234"/>
      <c r="M3092" s="30"/>
      <c r="N3092" s="231" t="s">
        <v>72</v>
      </c>
      <c r="O3092" s="232"/>
      <c r="P3092" s="233" t="s">
        <v>73</v>
      </c>
      <c r="Q3092" s="234"/>
      <c r="R3092" s="30"/>
      <c r="S3092" s="227" t="s">
        <v>74</v>
      </c>
      <c r="T3092" s="228"/>
      <c r="U3092" s="229" t="s">
        <v>75</v>
      </c>
      <c r="V3092" s="230"/>
      <c r="W3092" s="8"/>
      <c r="X3092" s="231" t="s">
        <v>76</v>
      </c>
      <c r="Y3092" s="232"/>
      <c r="Z3092" s="233" t="s">
        <v>77</v>
      </c>
      <c r="AA3092" s="234"/>
      <c r="AB3092" s="8"/>
      <c r="AC3092" s="231" t="s">
        <v>78</v>
      </c>
      <c r="AD3092" s="232"/>
      <c r="AE3092" s="233" t="s">
        <v>17</v>
      </c>
      <c r="AF3092" s="234"/>
      <c r="AG3092" s="8"/>
      <c r="AH3092" s="231" t="s">
        <v>79</v>
      </c>
      <c r="AI3092" s="232"/>
      <c r="AJ3092" s="233" t="s">
        <v>80</v>
      </c>
      <c r="AK3092" s="234"/>
      <c r="AL3092" s="8"/>
      <c r="AM3092" s="52" t="s">
        <v>84</v>
      </c>
      <c r="AO3092" s="150" t="s">
        <v>85</v>
      </c>
      <c r="AP3092" s="149"/>
      <c r="AQ3092" s="44"/>
      <c r="AR3092" s="44"/>
      <c r="AS3092" s="44"/>
      <c r="AT3092" s="44"/>
    </row>
    <row r="3093" spans="1:46" ht="18.649999999999999" customHeight="1" thickTop="1" thickBot="1">
      <c r="D3093" s="37">
        <v>0</v>
      </c>
      <c r="E3093" s="41">
        <v>0</v>
      </c>
      <c r="F3093" s="39">
        <v>1</v>
      </c>
      <c r="G3093" s="40">
        <v>0</v>
      </c>
      <c r="I3093" s="37">
        <v>0</v>
      </c>
      <c r="J3093" s="41">
        <f t="shared" ref="J3093" si="10125">IF(0=(1-$J$8*$K$8*$B3090^2),10^14,$B3090*$K$8/(1-$J$8*$K$8*$B3090^2))</f>
        <v>-0.12284453052041486</v>
      </c>
      <c r="K3093" s="39">
        <v>1</v>
      </c>
      <c r="L3093" s="40">
        <v>0</v>
      </c>
      <c r="N3093" s="37">
        <f t="shared" ref="N3093" si="10126">D3093*I3090+F3093*I3093-E3093*J3090-G3093*J3093</f>
        <v>0</v>
      </c>
      <c r="O3093" s="41">
        <f t="shared" ref="O3093" si="10127">(D3093*J3090+E3093*I3090+F3093*J3093+G3093*I3093)</f>
        <v>-0.12284453052041486</v>
      </c>
      <c r="P3093" s="39">
        <f t="shared" ref="P3093" si="10128">D3093*K3090+F3093*K3093-E3093*L3090-G3093*L3093</f>
        <v>1</v>
      </c>
      <c r="Q3093" s="40">
        <f t="shared" ref="Q3093" si="10129">(D3093*L3090+E3093*K3090+F3093*L3093+G3093*K3093)</f>
        <v>0</v>
      </c>
      <c r="S3093" s="37">
        <v>0</v>
      </c>
      <c r="T3093" s="41">
        <v>0</v>
      </c>
      <c r="U3093" s="39">
        <v>1</v>
      </c>
      <c r="V3093" s="40">
        <v>0</v>
      </c>
      <c r="X3093" s="37">
        <f t="shared" ref="X3093" si="10130">N3093*S3090+P3093*S3093-O3093*T3090-Q3093*T3093</f>
        <v>0</v>
      </c>
      <c r="Y3093" s="41">
        <f t="shared" ref="Y3093" si="10131">(N3093*T3090+O3093*S3090+P3093*T3093+Q3093*S3093)</f>
        <v>-0.12284453052041486</v>
      </c>
      <c r="Z3093" s="39">
        <f t="shared" ref="Z3093" si="10132">N3093*U3090+P3093*U3093-O3093*V3090-Q3093*V3093</f>
        <v>0.98260471420646545</v>
      </c>
      <c r="AA3093" s="40">
        <f t="shared" ref="AA3093" si="10133">(N3093*V3090+O3093*U3090+P3093*V3093+Q3093*U3093)</f>
        <v>0</v>
      </c>
      <c r="AB3093" s="8"/>
      <c r="AC3093" s="37">
        <v>0</v>
      </c>
      <c r="AD3093" s="40">
        <f>-1/($AD$8*$B3090)</f>
        <v>-9.1397058823529803E-2</v>
      </c>
      <c r="AE3093" s="39">
        <v>1</v>
      </c>
      <c r="AF3093" s="40">
        <v>0</v>
      </c>
      <c r="AH3093" s="37">
        <f>X3093*AC3090+Z3093*AC3093-Y3093*AD3090-AA3093*AD3093</f>
        <v>0</v>
      </c>
      <c r="AI3093" s="41">
        <f>(X3093*AD3090+Y3093*AC3090+Z3093*AD3093+AA3093*AC3093)</f>
        <v>-0.21265171138502087</v>
      </c>
      <c r="AJ3093" s="39">
        <f>X3093*AE3090+Z3093*AE3093-Y3093*AF3090-AA3093*AF3093</f>
        <v>0.98260471420646545</v>
      </c>
      <c r="AK3093" s="40">
        <f>(X3093*AF3090+Y3093*AE3090+Z3093*AF3093+AA3093*AE3093)</f>
        <v>0</v>
      </c>
      <c r="AL3093" s="8"/>
      <c r="AM3093" s="54">
        <f t="shared" ref="AM3093" si="10134">(180/PI())*ATAN(-1*(($AH3081*AI3090+AK3090+$AH$8*AI3093+AK3093)/($AH$8*AH3090+AJ3090+$AH$8*AH3093+AJ3093)))</f>
        <v>12.277609285465569</v>
      </c>
      <c r="AO3093" s="151">
        <f t="shared" ref="AO3093" si="10135">20*LOG(((($AH$8*AH3090+AJ3090-$AH$8*AH3093-AJ3093)^2+($AH$8*AI3090+AK3090-$AH$8*AI3093-AK3093)^2)/(($AH$8*AH3090+AJ3090+$AH$8*AH3093+AJ3093)^2+($AH$8*AI3090+AK3090+$AH$8*AI3093+AK3093)^2))^0.5)</f>
        <v>-45.25406305925565</v>
      </c>
      <c r="AP3093" s="149"/>
      <c r="AQ3093" s="44"/>
      <c r="AR3093" s="44"/>
      <c r="AS3093" s="44"/>
      <c r="AT3093" s="44"/>
    </row>
    <row r="3094" spans="1:46" ht="18.649999999999999" customHeight="1">
      <c r="AO3094" s="48"/>
    </row>
    <row r="3095" spans="1:46" ht="18.649999999999999" customHeight="1" thickBot="1">
      <c r="A3095">
        <v>0</v>
      </c>
      <c r="E3095" s="29" t="s">
        <v>9</v>
      </c>
      <c r="J3095" s="29" t="s">
        <v>10</v>
      </c>
      <c r="O3095" s="29" t="s">
        <v>11</v>
      </c>
      <c r="T3095" s="29" t="s">
        <v>12</v>
      </c>
      <c r="Y3095" s="29" t="s">
        <v>13</v>
      </c>
      <c r="AD3095" s="29" t="s">
        <v>12</v>
      </c>
      <c r="AI3095" s="29" t="s">
        <v>81</v>
      </c>
    </row>
    <row r="3096" spans="1:46" ht="18.649999999999999" customHeight="1" thickBot="1">
      <c r="B3096" s="28"/>
      <c r="D3096" s="227" t="s">
        <v>70</v>
      </c>
      <c r="E3096" s="228"/>
      <c r="F3096" s="229" t="s">
        <v>71</v>
      </c>
      <c r="G3096" s="230"/>
      <c r="H3096" s="203"/>
      <c r="I3096" s="231" t="s">
        <v>15</v>
      </c>
      <c r="J3096" s="232"/>
      <c r="K3096" s="233" t="s">
        <v>16</v>
      </c>
      <c r="L3096" s="234"/>
      <c r="M3096" s="30"/>
      <c r="N3096" s="231" t="s">
        <v>72</v>
      </c>
      <c r="O3096" s="232"/>
      <c r="P3096" s="233" t="s">
        <v>73</v>
      </c>
      <c r="Q3096" s="234"/>
      <c r="R3096" s="30"/>
      <c r="S3096" s="227" t="s">
        <v>74</v>
      </c>
      <c r="T3096" s="228"/>
      <c r="U3096" s="229" t="s">
        <v>75</v>
      </c>
      <c r="V3096" s="230"/>
      <c r="W3096" s="8"/>
      <c r="X3096" s="231" t="s">
        <v>76</v>
      </c>
      <c r="Y3096" s="232"/>
      <c r="Z3096" s="233" t="s">
        <v>77</v>
      </c>
      <c r="AA3096" s="234"/>
      <c r="AB3096" s="8"/>
      <c r="AC3096" s="231" t="s">
        <v>78</v>
      </c>
      <c r="AD3096" s="232"/>
      <c r="AE3096" s="233" t="s">
        <v>17</v>
      </c>
      <c r="AF3096" s="234"/>
      <c r="AG3096" s="8"/>
      <c r="AH3096" s="231" t="s">
        <v>79</v>
      </c>
      <c r="AI3096" s="232"/>
      <c r="AJ3096" s="233" t="s">
        <v>80</v>
      </c>
      <c r="AK3096" s="234"/>
      <c r="AL3096" s="8"/>
      <c r="AM3096" s="35" t="s">
        <v>82</v>
      </c>
      <c r="AO3096" s="147" t="s">
        <v>83</v>
      </c>
      <c r="AP3096" s="4"/>
      <c r="AQ3096" s="44"/>
      <c r="AR3096" s="44"/>
      <c r="AS3096" s="44"/>
      <c r="AT3096" s="44"/>
    </row>
    <row r="3097" spans="1:46" ht="18.649999999999999" customHeight="1" thickTop="1" thickBot="1">
      <c r="B3097" s="55">
        <v>8.8599999999999497</v>
      </c>
      <c r="D3097" s="37">
        <v>1</v>
      </c>
      <c r="E3097" s="38">
        <v>0</v>
      </c>
      <c r="F3097" s="39">
        <v>0</v>
      </c>
      <c r="G3097" s="40">
        <f t="shared" ref="G3097" si="10136">-1/($E$8*$B3097)</f>
        <v>-7.2142212189616653E-2</v>
      </c>
      <c r="I3097" s="37">
        <v>1</v>
      </c>
      <c r="J3097" s="41">
        <v>0</v>
      </c>
      <c r="K3097" s="39">
        <v>0</v>
      </c>
      <c r="L3097" s="40">
        <v>0</v>
      </c>
      <c r="N3097" s="37">
        <f t="shared" ref="N3097" si="10137">D3097*I3097+F3097*I3100-E3097*J3097-G3097*J3100</f>
        <v>0.99115783703615301</v>
      </c>
      <c r="O3097" s="41">
        <f t="shared" ref="O3097" si="10138">(D3097*J3097+E3097*I3097+F3097*J3100+G3097*I3100)</f>
        <v>0</v>
      </c>
      <c r="P3097" s="39">
        <f t="shared" ref="P3097" si="10139">D3097*K3097+F3097*K3100-E3097*L3097-G3097*L3100</f>
        <v>0</v>
      </c>
      <c r="Q3097" s="40">
        <f t="shared" ref="Q3097" si="10140">(D3097*L3097+E3097*K3097+F3097*L3100+G3097*K3100)</f>
        <v>-7.2142212189616653E-2</v>
      </c>
      <c r="S3097" s="37">
        <v>1</v>
      </c>
      <c r="T3097" s="38">
        <v>0</v>
      </c>
      <c r="U3097" s="39">
        <v>0</v>
      </c>
      <c r="V3097" s="40">
        <f t="shared" ref="V3097" si="10141">-1/($T$8*$B3097)</f>
        <v>-0.1412844243792333</v>
      </c>
      <c r="X3097" s="37">
        <f t="shared" ref="X3097" si="10142">N3097*S3097+P3097*S3100-O3097*T3097-Q3097*T3100</f>
        <v>0.99115783703615301</v>
      </c>
      <c r="Y3097" s="41">
        <f t="shared" ref="Y3097" si="10143">(N3097*T3097+O3097*S3097+P3097*T3100+Q3097*S3100)</f>
        <v>0</v>
      </c>
      <c r="Z3097" s="39">
        <f t="shared" ref="Z3097" si="10144">N3097*U3097+P3097*U3100-O3097*V3097-Q3097*V3100</f>
        <v>0</v>
      </c>
      <c r="AA3097" s="40">
        <f t="shared" ref="AA3097" si="10145">(N3097*V3097+O3097*U3097+P3097*V3100+Q3097*U3100)</f>
        <v>-0.21217737666423547</v>
      </c>
      <c r="AB3097" s="8"/>
      <c r="AC3097" s="37">
        <v>1</v>
      </c>
      <c r="AD3097" s="38">
        <v>0</v>
      </c>
      <c r="AE3097" s="39">
        <v>0</v>
      </c>
      <c r="AF3097" s="40">
        <v>0</v>
      </c>
      <c r="AH3097" s="37">
        <f>X3097*AC3097+Z3097*AC3100-Y3097*AD3097-AA3097*AD3100</f>
        <v>0.97180922400275915</v>
      </c>
      <c r="AI3097" s="41">
        <f>(X3097*AD3097+Y3097*AC3097+Z3097*AD3100+AA3097*AC3100)</f>
        <v>0</v>
      </c>
      <c r="AJ3097" s="39">
        <f>X3097*AE3097+Z3097*AE3100-Y3097*AF3097-AA3097*AF3100</f>
        <v>0</v>
      </c>
      <c r="AK3097" s="40">
        <f>(X3097*AF3097+Y3097*AE3097+Z3097*AF3100+AA3097*AE3100)</f>
        <v>-0.21217737666423547</v>
      </c>
      <c r="AL3097" s="8"/>
      <c r="AM3097" s="43">
        <f t="shared" ref="AM3097" si="10146">20*LOG((2*$AH$8)/(($AH$8*AH3097+AJ3097+$AH$8*AH3100+AJ3100)^2+($AH$8*AI3097+AK3097+$AH$8*AI3100+AK3100)^2)^0.5)</f>
        <v>-1.2838323682016619E-4</v>
      </c>
      <c r="AO3097" s="148">
        <f t="shared" ref="AO3097" si="10147">((AH3097^2+AI3097^2)/(AH3100^2+AI3100^2))^0.5</f>
        <v>4.5801739931097316</v>
      </c>
      <c r="AP3097" s="4"/>
      <c r="AQ3097" s="44"/>
      <c r="AR3097" s="44"/>
      <c r="AS3097" s="44"/>
      <c r="AT3097" s="44"/>
    </row>
    <row r="3098" spans="1:46" ht="18.649999999999999" customHeight="1" thickBot="1">
      <c r="D3098" s="45"/>
      <c r="G3098" s="46"/>
      <c r="I3098" s="45"/>
      <c r="L3098" s="46"/>
      <c r="N3098" s="45"/>
      <c r="Q3098" s="46"/>
      <c r="S3098" s="45"/>
      <c r="V3098" s="46"/>
      <c r="X3098" s="45"/>
      <c r="AA3098" s="46"/>
      <c r="AC3098" s="45"/>
      <c r="AF3098" s="46"/>
      <c r="AH3098" s="45"/>
      <c r="AK3098" s="46"/>
      <c r="AO3098" s="149"/>
      <c r="AP3098" s="149"/>
      <c r="AQ3098" s="44"/>
      <c r="AR3098" s="44"/>
      <c r="AS3098" s="44"/>
      <c r="AT3098" s="44"/>
    </row>
    <row r="3099" spans="1:46" ht="18.649999999999999" customHeight="1" thickBot="1">
      <c r="D3099" s="227" t="s">
        <v>70</v>
      </c>
      <c r="E3099" s="228"/>
      <c r="F3099" s="229" t="s">
        <v>71</v>
      </c>
      <c r="G3099" s="230"/>
      <c r="H3099" s="203"/>
      <c r="I3099" s="231" t="s">
        <v>15</v>
      </c>
      <c r="J3099" s="232"/>
      <c r="K3099" s="233" t="s">
        <v>16</v>
      </c>
      <c r="L3099" s="234"/>
      <c r="M3099" s="30"/>
      <c r="N3099" s="231" t="s">
        <v>72</v>
      </c>
      <c r="O3099" s="232"/>
      <c r="P3099" s="233" t="s">
        <v>73</v>
      </c>
      <c r="Q3099" s="234"/>
      <c r="R3099" s="30"/>
      <c r="S3099" s="227" t="s">
        <v>74</v>
      </c>
      <c r="T3099" s="228"/>
      <c r="U3099" s="229" t="s">
        <v>75</v>
      </c>
      <c r="V3099" s="230"/>
      <c r="W3099" s="8"/>
      <c r="X3099" s="231" t="s">
        <v>76</v>
      </c>
      <c r="Y3099" s="232"/>
      <c r="Z3099" s="233" t="s">
        <v>77</v>
      </c>
      <c r="AA3099" s="234"/>
      <c r="AB3099" s="8"/>
      <c r="AC3099" s="231" t="s">
        <v>78</v>
      </c>
      <c r="AD3099" s="232"/>
      <c r="AE3099" s="233" t="s">
        <v>17</v>
      </c>
      <c r="AF3099" s="234"/>
      <c r="AG3099" s="8"/>
      <c r="AH3099" s="231" t="s">
        <v>79</v>
      </c>
      <c r="AI3099" s="232"/>
      <c r="AJ3099" s="233" t="s">
        <v>80</v>
      </c>
      <c r="AK3099" s="234"/>
      <c r="AL3099" s="8"/>
      <c r="AM3099" s="52" t="s">
        <v>84</v>
      </c>
      <c r="AO3099" s="150" t="s">
        <v>85</v>
      </c>
      <c r="AP3099" s="149"/>
      <c r="AQ3099" s="44"/>
      <c r="AR3099" s="44"/>
      <c r="AS3099" s="44"/>
      <c r="AT3099" s="44"/>
    </row>
    <row r="3100" spans="1:46" ht="18.649999999999999" customHeight="1" thickTop="1" thickBot="1">
      <c r="D3100" s="37">
        <v>0</v>
      </c>
      <c r="E3100" s="41">
        <v>0</v>
      </c>
      <c r="F3100" s="39">
        <v>1</v>
      </c>
      <c r="G3100" s="40">
        <v>0</v>
      </c>
      <c r="I3100" s="37">
        <v>0</v>
      </c>
      <c r="J3100" s="41">
        <f t="shared" ref="J3100" si="10148">IF(0=(1-$J$8*$K$8*$B3097^2),10^14,$B3097*$K$8/(1-$J$8*$K$8*$B3097^2))</f>
        <v>-0.12256573087343718</v>
      </c>
      <c r="K3100" s="39">
        <v>1</v>
      </c>
      <c r="L3100" s="40">
        <v>0</v>
      </c>
      <c r="N3100" s="37">
        <f t="shared" ref="N3100" si="10149">D3100*I3097+F3100*I3100-E3100*J3097-G3100*J3100</f>
        <v>0</v>
      </c>
      <c r="O3100" s="41">
        <f t="shared" ref="O3100" si="10150">(D3100*J3097+E3100*I3097+F3100*J3100+G3100*I3100)</f>
        <v>-0.12256573087343718</v>
      </c>
      <c r="P3100" s="39">
        <f t="shared" ref="P3100" si="10151">D3100*K3097+F3100*K3100-E3100*L3097-G3100*L3100</f>
        <v>1</v>
      </c>
      <c r="Q3100" s="40">
        <f t="shared" ref="Q3100" si="10152">(D3100*L3097+E3100*K3097+F3100*L3100+G3100*K3100)</f>
        <v>0</v>
      </c>
      <c r="S3100" s="37">
        <v>0</v>
      </c>
      <c r="T3100" s="41">
        <v>0</v>
      </c>
      <c r="U3100" s="39">
        <v>1</v>
      </c>
      <c r="V3100" s="40">
        <v>0</v>
      </c>
      <c r="X3100" s="37">
        <f t="shared" ref="X3100" si="10153">N3100*S3097+P3100*S3100-O3100*T3097-Q3100*T3100</f>
        <v>0</v>
      </c>
      <c r="Y3100" s="41">
        <f t="shared" ref="Y3100" si="10154">(N3100*T3097+O3100*S3097+P3100*T3100+Q3100*S3100)</f>
        <v>-0.12256573087343718</v>
      </c>
      <c r="Z3100" s="39">
        <f t="shared" ref="Z3100" si="10155">N3100*U3097+P3100*U3100-O3100*V3097-Q3100*V3100</f>
        <v>0.98268337126492644</v>
      </c>
      <c r="AA3100" s="40">
        <f t="shared" ref="AA3100" si="10156">(N3100*V3097+O3100*U3097+P3100*V3100+Q3100*U3100)</f>
        <v>0</v>
      </c>
      <c r="AB3100" s="8"/>
      <c r="AC3100" s="37">
        <v>0</v>
      </c>
      <c r="AD3100" s="40">
        <f>-1/($AD$8*$B3097)</f>
        <v>-9.1190744920993744E-2</v>
      </c>
      <c r="AE3100" s="39">
        <v>1</v>
      </c>
      <c r="AF3100" s="40">
        <v>0</v>
      </c>
      <c r="AH3100" s="37">
        <f>X3100*AC3097+Z3100*AC3100-Y3100*AD3097-AA3100*AD3100</f>
        <v>0</v>
      </c>
      <c r="AI3100" s="41">
        <f>(X3100*AD3097+Y3100*AC3097+Z3100*AD3100+AA3100*AC3100)</f>
        <v>-0.21217735952055927</v>
      </c>
      <c r="AJ3100" s="39">
        <f>X3100*AE3097+Z3100*AE3100-Y3100*AF3097-AA3100*AF3100</f>
        <v>0.98268337126492644</v>
      </c>
      <c r="AK3100" s="40">
        <f>(X3100*AF3097+Y3100*AE3097+Z3100*AF3100+AA3100*AE3100)</f>
        <v>0</v>
      </c>
      <c r="AL3100" s="8"/>
      <c r="AM3100" s="54">
        <f t="shared" ref="AM3100" si="10157">(180/PI())*ATAN(-1*(($AH3088*AI3097+AK3097+$AH$8*AI3100+AK3100)/($AH$8*AH3097+AJ3097+$AH$8*AH3100+AJ3100)))</f>
        <v>12.249798300742121</v>
      </c>
      <c r="AO3100" s="151">
        <f t="shared" ref="AO3100" si="10158">20*LOG(((($AH$8*AH3097+AJ3097-$AH$8*AH3100-AJ3100)^2+($AH$8*AI3097+AK3097-$AH$8*AI3100-AK3100)^2)/(($AH$8*AH3097+AJ3097+$AH$8*AH3100+AJ3100)^2+($AH$8*AI3097+AK3097+$AH$8*AI3100+AK3100)^2))^0.5)</f>
        <v>-45.292824094511303</v>
      </c>
      <c r="AP3100" s="149"/>
      <c r="AQ3100" s="44"/>
      <c r="AR3100" s="44"/>
      <c r="AS3100" s="44"/>
      <c r="AT3100" s="44"/>
    </row>
    <row r="3101" spans="1:46" ht="18.649999999999999" customHeight="1">
      <c r="AO3101" s="48"/>
    </row>
    <row r="3102" spans="1:46" ht="18.649999999999999" customHeight="1" thickBot="1">
      <c r="E3102" s="29" t="s">
        <v>9</v>
      </c>
      <c r="J3102" s="29" t="s">
        <v>10</v>
      </c>
      <c r="O3102" s="29" t="s">
        <v>11</v>
      </c>
      <c r="T3102" s="29" t="s">
        <v>12</v>
      </c>
      <c r="Y3102" s="29" t="s">
        <v>13</v>
      </c>
      <c r="AD3102" s="29" t="s">
        <v>12</v>
      </c>
      <c r="AI3102" s="29" t="s">
        <v>81</v>
      </c>
    </row>
    <row r="3103" spans="1:46" ht="18.649999999999999" customHeight="1" thickBot="1">
      <c r="B3103" s="28"/>
      <c r="D3103" s="227" t="s">
        <v>70</v>
      </c>
      <c r="E3103" s="228"/>
      <c r="F3103" s="229" t="s">
        <v>71</v>
      </c>
      <c r="G3103" s="230"/>
      <c r="H3103" s="203"/>
      <c r="I3103" s="231" t="s">
        <v>15</v>
      </c>
      <c r="J3103" s="232"/>
      <c r="K3103" s="233" t="s">
        <v>16</v>
      </c>
      <c r="L3103" s="234"/>
      <c r="M3103" s="30"/>
      <c r="N3103" s="231" t="s">
        <v>72</v>
      </c>
      <c r="O3103" s="232"/>
      <c r="P3103" s="233" t="s">
        <v>73</v>
      </c>
      <c r="Q3103" s="234"/>
      <c r="R3103" s="30"/>
      <c r="S3103" s="227" t="s">
        <v>74</v>
      </c>
      <c r="T3103" s="228"/>
      <c r="U3103" s="229" t="s">
        <v>75</v>
      </c>
      <c r="V3103" s="230"/>
      <c r="W3103" s="8"/>
      <c r="X3103" s="231" t="s">
        <v>76</v>
      </c>
      <c r="Y3103" s="232"/>
      <c r="Z3103" s="233" t="s">
        <v>77</v>
      </c>
      <c r="AA3103" s="234"/>
      <c r="AB3103" s="8"/>
      <c r="AC3103" s="231" t="s">
        <v>78</v>
      </c>
      <c r="AD3103" s="232"/>
      <c r="AE3103" s="233" t="s">
        <v>17</v>
      </c>
      <c r="AF3103" s="234"/>
      <c r="AG3103" s="8"/>
      <c r="AH3103" s="231" t="s">
        <v>79</v>
      </c>
      <c r="AI3103" s="232"/>
      <c r="AJ3103" s="233" t="s">
        <v>80</v>
      </c>
      <c r="AK3103" s="234"/>
      <c r="AL3103" s="8"/>
      <c r="AM3103" s="35" t="s">
        <v>82</v>
      </c>
      <c r="AO3103" s="147" t="s">
        <v>83</v>
      </c>
      <c r="AP3103" s="4"/>
      <c r="AQ3103" s="44"/>
      <c r="AR3103" s="44"/>
      <c r="AS3103" s="44"/>
      <c r="AT3103" s="44"/>
    </row>
    <row r="3104" spans="1:46" ht="18.649999999999999" customHeight="1" thickTop="1" thickBot="1">
      <c r="B3104" s="55">
        <v>8.8799999999999493</v>
      </c>
      <c r="D3104" s="37">
        <v>1</v>
      </c>
      <c r="E3104" s="38">
        <v>0</v>
      </c>
      <c r="F3104" s="39">
        <v>0</v>
      </c>
      <c r="G3104" s="40">
        <f t="shared" ref="G3104" si="10159">-1/($E$8*$B3104)</f>
        <v>-7.197972972973013E-2</v>
      </c>
      <c r="I3104" s="37">
        <v>1</v>
      </c>
      <c r="J3104" s="41">
        <v>0</v>
      </c>
      <c r="K3104" s="39">
        <v>0</v>
      </c>
      <c r="L3104" s="40">
        <v>0</v>
      </c>
      <c r="N3104" s="37">
        <f t="shared" ref="N3104" si="10160">D3104*I3104+F3104*I3107-E3104*J3104-G3104*J3107</f>
        <v>0.99119772861598665</v>
      </c>
      <c r="O3104" s="41">
        <f t="shared" ref="O3104" si="10161">(D3104*J3104+E3104*I3104+F3104*J3107+G3104*I3107)</f>
        <v>0</v>
      </c>
      <c r="P3104" s="39">
        <f t="shared" ref="P3104" si="10162">D3104*K3104+F3104*K3107-E3104*L3104-G3104*L3107</f>
        <v>0</v>
      </c>
      <c r="Q3104" s="40">
        <f t="shared" ref="Q3104" si="10163">(D3104*L3104+E3104*K3104+F3104*L3107+G3104*K3107)</f>
        <v>-7.197972972973013E-2</v>
      </c>
      <c r="S3104" s="37">
        <v>1</v>
      </c>
      <c r="T3104" s="38">
        <v>0</v>
      </c>
      <c r="U3104" s="39">
        <v>0</v>
      </c>
      <c r="V3104" s="40">
        <f t="shared" ref="V3104" si="10164">-1/($T$8*$B3104)</f>
        <v>-0.14096621621621699</v>
      </c>
      <c r="X3104" s="37">
        <f t="shared" ref="X3104" si="10165">N3104*S3104+P3104*S3107-O3104*T3104-Q3104*T3107</f>
        <v>0.99119772861598665</v>
      </c>
      <c r="Y3104" s="41">
        <f t="shared" ref="Y3104" si="10166">(N3104*T3104+O3104*S3104+P3104*T3107+Q3104*S3107)</f>
        <v>0</v>
      </c>
      <c r="Z3104" s="39">
        <f t="shared" ref="Z3104" si="10167">N3104*U3104+P3104*U3107-O3104*V3104-Q3104*V3107</f>
        <v>0</v>
      </c>
      <c r="AA3104" s="40">
        <f t="shared" ref="AA3104" si="10168">(N3104*V3104+O3104*U3104+P3104*V3107+Q3104*U3107)</f>
        <v>-0.21170512305483447</v>
      </c>
      <c r="AB3104" s="8"/>
      <c r="AC3104" s="37">
        <v>1</v>
      </c>
      <c r="AD3104" s="38">
        <v>0</v>
      </c>
      <c r="AE3104" s="39">
        <v>0</v>
      </c>
      <c r="AF3104" s="40">
        <v>0</v>
      </c>
      <c r="AH3104" s="37">
        <f>X3104*AC3104+Z3104*AC3107-Y3104*AD3104-AA3104*AD3107</f>
        <v>0.97193566170470802</v>
      </c>
      <c r="AI3104" s="41">
        <f>(X3104*AD3104+Y3104*AC3104+Z3104*AD3107+AA3104*AC3107)</f>
        <v>0</v>
      </c>
      <c r="AJ3104" s="39">
        <f>X3104*AE3104+Z3104*AE3107-Y3104*AF3104-AA3104*AF3107</f>
        <v>0</v>
      </c>
      <c r="AK3104" s="40">
        <f>(X3104*AF3104+Y3104*AE3104+Z3104*AF3107+AA3104*AE3107)</f>
        <v>-0.21170512305483447</v>
      </c>
      <c r="AL3104" s="8"/>
      <c r="AM3104" s="43">
        <f t="shared" ref="AM3104" si="10169">20*LOG((2*$AH$8)/(($AH$8*AH3104+AJ3104+$AH$8*AH3107+AJ3107)^2+($AH$8*AI3104+AK3104+$AH$8*AI3107+AK3107)^2)^0.5)</f>
        <v>-1.2724498427776752E-4</v>
      </c>
      <c r="AO3104" s="148">
        <f t="shared" ref="AO3104" si="10170">((AH3104^2+AI3104^2)/(AH3107^2+AI3107^2))^0.5</f>
        <v>4.5909882852850368</v>
      </c>
      <c r="AP3104" s="4"/>
      <c r="AQ3104" s="44"/>
      <c r="AR3104" s="44"/>
      <c r="AS3104" s="44"/>
      <c r="AT3104" s="44"/>
    </row>
    <row r="3105" spans="2:46" ht="18.649999999999999" customHeight="1" thickBot="1">
      <c r="D3105" s="45"/>
      <c r="G3105" s="46"/>
      <c r="I3105" s="45"/>
      <c r="L3105" s="46"/>
      <c r="N3105" s="45"/>
      <c r="Q3105" s="46"/>
      <c r="S3105" s="45"/>
      <c r="V3105" s="46"/>
      <c r="X3105" s="45"/>
      <c r="AA3105" s="46"/>
      <c r="AC3105" s="45"/>
      <c r="AF3105" s="46"/>
      <c r="AH3105" s="45"/>
      <c r="AK3105" s="46"/>
      <c r="AO3105" s="149"/>
      <c r="AP3105" s="149"/>
      <c r="AQ3105" s="44"/>
      <c r="AR3105" s="44"/>
      <c r="AS3105" s="44"/>
      <c r="AT3105" s="44"/>
    </row>
    <row r="3106" spans="2:46" ht="18.649999999999999" customHeight="1" thickBot="1">
      <c r="D3106" s="227" t="s">
        <v>70</v>
      </c>
      <c r="E3106" s="228"/>
      <c r="F3106" s="229" t="s">
        <v>71</v>
      </c>
      <c r="G3106" s="230"/>
      <c r="H3106" s="203"/>
      <c r="I3106" s="231" t="s">
        <v>15</v>
      </c>
      <c r="J3106" s="232"/>
      <c r="K3106" s="233" t="s">
        <v>16</v>
      </c>
      <c r="L3106" s="234"/>
      <c r="M3106" s="30"/>
      <c r="N3106" s="231" t="s">
        <v>72</v>
      </c>
      <c r="O3106" s="232"/>
      <c r="P3106" s="233" t="s">
        <v>73</v>
      </c>
      <c r="Q3106" s="234"/>
      <c r="R3106" s="30"/>
      <c r="S3106" s="227" t="s">
        <v>74</v>
      </c>
      <c r="T3106" s="228"/>
      <c r="U3106" s="229" t="s">
        <v>75</v>
      </c>
      <c r="V3106" s="230"/>
      <c r="W3106" s="8"/>
      <c r="X3106" s="231" t="s">
        <v>76</v>
      </c>
      <c r="Y3106" s="232"/>
      <c r="Z3106" s="233" t="s">
        <v>77</v>
      </c>
      <c r="AA3106" s="234"/>
      <c r="AB3106" s="8"/>
      <c r="AC3106" s="231" t="s">
        <v>78</v>
      </c>
      <c r="AD3106" s="232"/>
      <c r="AE3106" s="233" t="s">
        <v>17</v>
      </c>
      <c r="AF3106" s="234"/>
      <c r="AG3106" s="8"/>
      <c r="AH3106" s="231" t="s">
        <v>79</v>
      </c>
      <c r="AI3106" s="232"/>
      <c r="AJ3106" s="233" t="s">
        <v>80</v>
      </c>
      <c r="AK3106" s="234"/>
      <c r="AL3106" s="8"/>
      <c r="AM3106" s="52" t="s">
        <v>84</v>
      </c>
      <c r="AO3106" s="150" t="s">
        <v>85</v>
      </c>
      <c r="AP3106" s="149"/>
      <c r="AQ3106" s="44"/>
      <c r="AR3106" s="44"/>
      <c r="AS3106" s="44"/>
      <c r="AT3106" s="44"/>
    </row>
    <row r="3107" spans="2:46" ht="18.649999999999999" customHeight="1" thickTop="1" thickBot="1">
      <c r="D3107" s="37">
        <v>0</v>
      </c>
      <c r="E3107" s="41">
        <v>0</v>
      </c>
      <c r="F3107" s="39">
        <v>1</v>
      </c>
      <c r="G3107" s="40">
        <v>0</v>
      </c>
      <c r="I3107" s="37">
        <v>0</v>
      </c>
      <c r="J3107" s="41">
        <f t="shared" ref="J3107" si="10171">IF(0=(1-$J$8*$K$8*$B3104^2),10^14,$B3104*$K$8/(1-$J$8*$K$8*$B3104^2))</f>
        <v>-0.12228819720585517</v>
      </c>
      <c r="K3107" s="39">
        <v>1</v>
      </c>
      <c r="L3107" s="40">
        <v>0</v>
      </c>
      <c r="N3107" s="37">
        <f t="shared" ref="N3107" si="10172">D3107*I3104+F3107*I3107-E3107*J3104-G3107*J3107</f>
        <v>0</v>
      </c>
      <c r="O3107" s="41">
        <f t="shared" ref="O3107" si="10173">(D3107*J3104+E3107*I3104+F3107*J3107+G3107*I3107)</f>
        <v>-0.12228819720585517</v>
      </c>
      <c r="P3107" s="39">
        <f t="shared" ref="P3107" si="10174">D3107*K3104+F3107*K3107-E3107*L3104-G3107*L3107</f>
        <v>1</v>
      </c>
      <c r="Q3107" s="40">
        <f t="shared" ref="Q3107" si="10175">(D3107*L3104+E3107*K3104+F3107*L3107+G3107*K3107)</f>
        <v>0</v>
      </c>
      <c r="S3107" s="37">
        <v>0</v>
      </c>
      <c r="T3107" s="41">
        <v>0</v>
      </c>
      <c r="U3107" s="39">
        <v>1</v>
      </c>
      <c r="V3107" s="40">
        <v>0</v>
      </c>
      <c r="X3107" s="37">
        <f t="shared" ref="X3107" si="10176">N3107*S3104+P3107*S3107-O3107*T3104-Q3107*T3107</f>
        <v>0</v>
      </c>
      <c r="Y3107" s="41">
        <f t="shared" ref="Y3107" si="10177">(N3107*T3104+O3107*S3104+P3107*T3107+Q3107*S3107)</f>
        <v>-0.12228819720585517</v>
      </c>
      <c r="Z3107" s="39">
        <f t="shared" ref="Z3107" si="10178">N3107*U3104+P3107*U3107-O3107*V3104-Q3107*V3107</f>
        <v>0.982761495551988</v>
      </c>
      <c r="AA3107" s="40">
        <f t="shared" ref="AA3107" si="10179">(N3107*V3104+O3107*U3104+P3107*V3107+Q3107*U3107)</f>
        <v>0</v>
      </c>
      <c r="AB3107" s="8"/>
      <c r="AC3107" s="37">
        <v>0</v>
      </c>
      <c r="AD3107" s="40">
        <f>-1/($AD$8*$B3104)</f>
        <v>-9.0985360360360881E-2</v>
      </c>
      <c r="AE3107" s="39">
        <v>1</v>
      </c>
      <c r="AF3107" s="40">
        <v>0</v>
      </c>
      <c r="AH3107" s="37">
        <f>X3107*AC3104+Z3107*AC3107-Y3107*AD3104-AA3107*AD3107</f>
        <v>0</v>
      </c>
      <c r="AI3107" s="41">
        <f>(X3107*AD3104+Y3107*AC3104+Z3107*AD3107+AA3107*AC3107)</f>
        <v>-0.21170510602693998</v>
      </c>
      <c r="AJ3107" s="39">
        <f>X3107*AE3104+Z3107*AE3107-Y3107*AF3104-AA3107*AF3107</f>
        <v>0.982761495551988</v>
      </c>
      <c r="AK3107" s="40">
        <f>(X3107*AF3104+Y3107*AE3104+Z3107*AF3107+AA3107*AE3107)</f>
        <v>0</v>
      </c>
      <c r="AL3107" s="8"/>
      <c r="AM3107" s="54">
        <f t="shared" ref="AM3107" si="10180">(180/PI())*ATAN(-1*(($AH3095*AI3104+AK3104+$AH$8*AI3107+AK3107)/($AH$8*AH3104+AJ3104+$AH$8*AH3107+AJ3107)))</f>
        <v>12.222113235334771</v>
      </c>
      <c r="AO3107" s="151">
        <f t="shared" ref="AO3107" si="10181">20*LOG(((($AH$8*AH3104+AJ3104-$AH$8*AH3107-AJ3107)^2+($AH$8*AI3104+AK3104-$AH$8*AI3107-AK3107)^2)/(($AH$8*AH3104+AJ3104+$AH$8*AH3107+AJ3107)^2+($AH$8*AI3104+AK3104+$AH$8*AI3107+AK3107)^2))^0.5)</f>
        <v>-45.331500011416111</v>
      </c>
      <c r="AP3107" s="149"/>
      <c r="AQ3107" s="44"/>
      <c r="AR3107" s="44"/>
      <c r="AS3107" s="44"/>
      <c r="AT3107" s="44"/>
    </row>
    <row r="3108" spans="2:46" ht="18.649999999999999" customHeight="1">
      <c r="AO3108" s="48"/>
    </row>
    <row r="3109" spans="2:46" ht="18.649999999999999" customHeight="1" thickBot="1">
      <c r="E3109" s="29" t="s">
        <v>9</v>
      </c>
      <c r="J3109" s="29" t="s">
        <v>10</v>
      </c>
      <c r="O3109" s="29" t="s">
        <v>11</v>
      </c>
      <c r="T3109" s="29" t="s">
        <v>12</v>
      </c>
      <c r="Y3109" s="29" t="s">
        <v>13</v>
      </c>
      <c r="AD3109" s="29" t="s">
        <v>12</v>
      </c>
      <c r="AI3109" s="29" t="s">
        <v>81</v>
      </c>
    </row>
    <row r="3110" spans="2:46" ht="18.649999999999999" customHeight="1" thickBot="1">
      <c r="B3110" s="28"/>
      <c r="D3110" s="227" t="s">
        <v>70</v>
      </c>
      <c r="E3110" s="228"/>
      <c r="F3110" s="229" t="s">
        <v>71</v>
      </c>
      <c r="G3110" s="230"/>
      <c r="H3110" s="203"/>
      <c r="I3110" s="231" t="s">
        <v>15</v>
      </c>
      <c r="J3110" s="232"/>
      <c r="K3110" s="233" t="s">
        <v>16</v>
      </c>
      <c r="L3110" s="234"/>
      <c r="M3110" s="30"/>
      <c r="N3110" s="231" t="s">
        <v>72</v>
      </c>
      <c r="O3110" s="232"/>
      <c r="P3110" s="233" t="s">
        <v>73</v>
      </c>
      <c r="Q3110" s="234"/>
      <c r="R3110" s="30"/>
      <c r="S3110" s="227" t="s">
        <v>74</v>
      </c>
      <c r="T3110" s="228"/>
      <c r="U3110" s="229" t="s">
        <v>75</v>
      </c>
      <c r="V3110" s="230"/>
      <c r="W3110" s="8"/>
      <c r="X3110" s="231" t="s">
        <v>76</v>
      </c>
      <c r="Y3110" s="232"/>
      <c r="Z3110" s="233" t="s">
        <v>77</v>
      </c>
      <c r="AA3110" s="234"/>
      <c r="AB3110" s="8"/>
      <c r="AC3110" s="231" t="s">
        <v>78</v>
      </c>
      <c r="AD3110" s="232"/>
      <c r="AE3110" s="233" t="s">
        <v>17</v>
      </c>
      <c r="AF3110" s="234"/>
      <c r="AG3110" s="8"/>
      <c r="AH3110" s="231" t="s">
        <v>79</v>
      </c>
      <c r="AI3110" s="232"/>
      <c r="AJ3110" s="233" t="s">
        <v>80</v>
      </c>
      <c r="AK3110" s="234"/>
      <c r="AL3110" s="8"/>
      <c r="AM3110" s="35" t="s">
        <v>82</v>
      </c>
      <c r="AO3110" s="147" t="s">
        <v>83</v>
      </c>
      <c r="AP3110" s="4"/>
      <c r="AQ3110" s="44"/>
      <c r="AR3110" s="44"/>
      <c r="AS3110" s="44"/>
      <c r="AT3110" s="44"/>
    </row>
    <row r="3111" spans="2:46" ht="18.649999999999999" customHeight="1" thickTop="1" thickBot="1">
      <c r="B3111" s="55">
        <v>8.8999999999999506</v>
      </c>
      <c r="D3111" s="37">
        <v>1</v>
      </c>
      <c r="E3111" s="38">
        <v>0</v>
      </c>
      <c r="F3111" s="39">
        <v>0</v>
      </c>
      <c r="G3111" s="40">
        <f t="shared" ref="G3111" si="10182">-1/($E$8*$B3111)</f>
        <v>-7.1817977528090285E-2</v>
      </c>
      <c r="I3111" s="37">
        <v>1</v>
      </c>
      <c r="J3111" s="41">
        <v>0</v>
      </c>
      <c r="K3111" s="39">
        <v>0</v>
      </c>
      <c r="L3111" s="40">
        <v>0</v>
      </c>
      <c r="N3111" s="37">
        <f t="shared" ref="N3111" si="10183">D3111*I3111+F3111*I3114-E3111*J3111-G3111*J3114</f>
        <v>0.99123735060722884</v>
      </c>
      <c r="O3111" s="41">
        <f t="shared" ref="O3111" si="10184">(D3111*J3111+E3111*I3111+F3111*J3114+G3111*I3114)</f>
        <v>0</v>
      </c>
      <c r="P3111" s="39">
        <f t="shared" ref="P3111" si="10185">D3111*K3111+F3111*K3114-E3111*L3111-G3111*L3114</f>
        <v>0</v>
      </c>
      <c r="Q3111" s="40">
        <f t="shared" ref="Q3111" si="10186">(D3111*L3111+E3111*K3111+F3111*L3114+G3111*K3114)</f>
        <v>-7.1817977528090285E-2</v>
      </c>
      <c r="S3111" s="37">
        <v>1</v>
      </c>
      <c r="T3111" s="38">
        <v>0</v>
      </c>
      <c r="U3111" s="39">
        <v>0</v>
      </c>
      <c r="V3111" s="40">
        <f t="shared" ref="V3111" si="10187">-1/($T$8*$B3111)</f>
        <v>-0.14064943820224796</v>
      </c>
      <c r="X3111" s="37">
        <f t="shared" ref="X3111" si="10188">N3111*S3111+P3111*S3114-O3111*T3111-Q3111*T3114</f>
        <v>0.99123735060722884</v>
      </c>
      <c r="Y3111" s="41">
        <f t="shared" ref="Y3111" si="10189">(N3111*T3111+O3111*S3111+P3111*T3114+Q3111*S3114)</f>
        <v>0</v>
      </c>
      <c r="Z3111" s="39">
        <f t="shared" ref="Z3111" si="10190">N3111*U3111+P3111*U3114-O3111*V3111-Q3111*V3114</f>
        <v>0</v>
      </c>
      <c r="AA3111" s="40">
        <f t="shared" ref="AA3111" si="10191">(N3111*V3111+O3111*U3111+P3111*V3114+Q3111*U3114)</f>
        <v>-0.21123495401608172</v>
      </c>
      <c r="AB3111" s="8"/>
      <c r="AC3111" s="37">
        <v>1</v>
      </c>
      <c r="AD3111" s="38">
        <v>0</v>
      </c>
      <c r="AE3111" s="39">
        <v>0</v>
      </c>
      <c r="AF3111" s="40">
        <v>0</v>
      </c>
      <c r="AH3111" s="37">
        <f>X3111*AC3111+Z3111*AC3114-Y3111*AD3111-AA3111*AD3114</f>
        <v>0.97206125160753287</v>
      </c>
      <c r="AI3111" s="41">
        <f>(X3111*AD3111+Y3111*AC3111+Z3111*AD3114+AA3111*AC3114)</f>
        <v>0</v>
      </c>
      <c r="AJ3111" s="39">
        <f>X3111*AE3111+Z3111*AE3114-Y3111*AF3111-AA3111*AF3114</f>
        <v>0</v>
      </c>
      <c r="AK3111" s="40">
        <f>(X3111*AF3111+Y3111*AE3111+Z3111*AF3114+AA3111*AE3114)</f>
        <v>-0.21123495401608172</v>
      </c>
      <c r="AL3111" s="8"/>
      <c r="AM3111" s="43">
        <f t="shared" ref="AM3111" si="10192">20*LOG((2*$AH$8)/(($AH$8*AH3111+AJ3111+$AH$8*AH3114+AJ3114)^2+($AH$8*AI3111+AK3111+$AH$8*AI3114+AK3114)^2)^0.5)</f>
        <v>-1.2611928487364489E-4</v>
      </c>
      <c r="AO3111" s="148">
        <f t="shared" ref="AO3111" si="10193">((AH3111^2+AI3111^2)/(AH3114^2+AI3114^2))^0.5</f>
        <v>4.6018015056566037</v>
      </c>
      <c r="AP3111" s="4"/>
      <c r="AQ3111" s="44"/>
      <c r="AR3111" s="44"/>
      <c r="AS3111" s="44"/>
      <c r="AT3111" s="44"/>
    </row>
    <row r="3112" spans="2:46" ht="18.649999999999999" customHeight="1" thickBot="1">
      <c r="D3112" s="45"/>
      <c r="G3112" s="46"/>
      <c r="I3112" s="45"/>
      <c r="L3112" s="46"/>
      <c r="N3112" s="45"/>
      <c r="Q3112" s="46"/>
      <c r="S3112" s="45"/>
      <c r="V3112" s="46"/>
      <c r="X3112" s="45"/>
      <c r="AA3112" s="46"/>
      <c r="AC3112" s="45"/>
      <c r="AF3112" s="46"/>
      <c r="AH3112" s="45"/>
      <c r="AK3112" s="46"/>
      <c r="AO3112" s="149"/>
      <c r="AP3112" s="149"/>
      <c r="AQ3112" s="44"/>
      <c r="AR3112" s="44"/>
      <c r="AS3112" s="44"/>
      <c r="AT3112" s="44"/>
    </row>
    <row r="3113" spans="2:46" ht="18.649999999999999" customHeight="1" thickBot="1">
      <c r="D3113" s="227" t="s">
        <v>70</v>
      </c>
      <c r="E3113" s="228"/>
      <c r="F3113" s="229" t="s">
        <v>71</v>
      </c>
      <c r="G3113" s="230"/>
      <c r="H3113" s="203"/>
      <c r="I3113" s="231" t="s">
        <v>15</v>
      </c>
      <c r="J3113" s="232"/>
      <c r="K3113" s="233" t="s">
        <v>16</v>
      </c>
      <c r="L3113" s="234"/>
      <c r="M3113" s="30"/>
      <c r="N3113" s="231" t="s">
        <v>72</v>
      </c>
      <c r="O3113" s="232"/>
      <c r="P3113" s="233" t="s">
        <v>73</v>
      </c>
      <c r="Q3113" s="234"/>
      <c r="R3113" s="30"/>
      <c r="S3113" s="227" t="s">
        <v>74</v>
      </c>
      <c r="T3113" s="228"/>
      <c r="U3113" s="229" t="s">
        <v>75</v>
      </c>
      <c r="V3113" s="230"/>
      <c r="W3113" s="8"/>
      <c r="X3113" s="231" t="s">
        <v>76</v>
      </c>
      <c r="Y3113" s="232"/>
      <c r="Z3113" s="233" t="s">
        <v>77</v>
      </c>
      <c r="AA3113" s="234"/>
      <c r="AB3113" s="8"/>
      <c r="AC3113" s="231" t="s">
        <v>78</v>
      </c>
      <c r="AD3113" s="232"/>
      <c r="AE3113" s="233" t="s">
        <v>17</v>
      </c>
      <c r="AF3113" s="234"/>
      <c r="AG3113" s="8"/>
      <c r="AH3113" s="231" t="s">
        <v>79</v>
      </c>
      <c r="AI3113" s="232"/>
      <c r="AJ3113" s="233" t="s">
        <v>80</v>
      </c>
      <c r="AK3113" s="234"/>
      <c r="AL3113" s="8"/>
      <c r="AM3113" s="52" t="s">
        <v>84</v>
      </c>
      <c r="AO3113" s="150" t="s">
        <v>85</v>
      </c>
      <c r="AP3113" s="149"/>
      <c r="AQ3113" s="44"/>
      <c r="AR3113" s="44"/>
      <c r="AS3113" s="44"/>
      <c r="AT3113" s="44"/>
    </row>
    <row r="3114" spans="2:46" ht="18.649999999999999" customHeight="1" thickTop="1" thickBot="1">
      <c r="D3114" s="37">
        <v>0</v>
      </c>
      <c r="E3114" s="41">
        <v>0</v>
      </c>
      <c r="F3114" s="39">
        <v>1</v>
      </c>
      <c r="G3114" s="40">
        <v>0</v>
      </c>
      <c r="I3114" s="37">
        <v>0</v>
      </c>
      <c r="J3114" s="41">
        <f t="shared" ref="J3114" si="10194">IF(0=(1-$J$8*$K$8*$B3111^2),10^14,$B3111*$K$8/(1-$J$8*$K$8*$B3111^2))</f>
        <v>-0.12201192089186561</v>
      </c>
      <c r="K3114" s="39">
        <v>1</v>
      </c>
      <c r="L3114" s="40">
        <v>0</v>
      </c>
      <c r="N3114" s="37">
        <f t="shared" ref="N3114" si="10195">D3114*I3111+F3114*I3114-E3114*J3111-G3114*J3114</f>
        <v>0</v>
      </c>
      <c r="O3114" s="41">
        <f t="shared" ref="O3114" si="10196">(D3114*J3111+E3114*I3111+F3114*J3114+G3114*I3114)</f>
        <v>-0.12201192089186561</v>
      </c>
      <c r="P3114" s="39">
        <f t="shared" ref="P3114" si="10197">D3114*K3111+F3114*K3114-E3114*L3111-G3114*L3114</f>
        <v>1</v>
      </c>
      <c r="Q3114" s="40">
        <f t="shared" ref="Q3114" si="10198">(D3114*L3111+E3114*K3111+F3114*L3114+G3114*K3114)</f>
        <v>0</v>
      </c>
      <c r="S3114" s="37">
        <v>0</v>
      </c>
      <c r="T3114" s="41">
        <v>0</v>
      </c>
      <c r="U3114" s="39">
        <v>1</v>
      </c>
      <c r="V3114" s="40">
        <v>0</v>
      </c>
      <c r="X3114" s="37">
        <f t="shared" ref="X3114" si="10199">N3114*S3111+P3114*S3114-O3114*T3111-Q3114*T3114</f>
        <v>0</v>
      </c>
      <c r="Y3114" s="41">
        <f t="shared" ref="Y3114" si="10200">(N3114*T3111+O3114*S3111+P3114*T3114+Q3114*S3114)</f>
        <v>-0.12201192089186561</v>
      </c>
      <c r="Z3114" s="39">
        <f t="shared" ref="Z3114" si="10201">N3114*U3111+P3114*U3114-O3114*V3111-Q3114*V3114</f>
        <v>0.982839091872582</v>
      </c>
      <c r="AA3114" s="40">
        <f t="shared" ref="AA3114" si="10202">(N3114*V3111+O3114*U3111+P3114*V3114+Q3114*U3114)</f>
        <v>0</v>
      </c>
      <c r="AB3114" s="8"/>
      <c r="AC3114" s="37">
        <v>0</v>
      </c>
      <c r="AD3114" s="40">
        <f>-1/($AD$8*$B3111)</f>
        <v>-9.0780898876404975E-2</v>
      </c>
      <c r="AE3114" s="39">
        <v>1</v>
      </c>
      <c r="AF3114" s="40">
        <v>0</v>
      </c>
      <c r="AH3114" s="37">
        <f>X3114*AC3111+Z3114*AC3114-Y3114*AD3111-AA3114*AD3114</f>
        <v>0</v>
      </c>
      <c r="AI3114" s="41">
        <f>(X3114*AD3111+Y3114*AC3111+Z3114*AD3114+AA3114*AC3114)</f>
        <v>-0.21123493710292818</v>
      </c>
      <c r="AJ3114" s="39">
        <f>X3114*AE3111+Z3114*AE3114-Y3114*AF3111-AA3114*AF3114</f>
        <v>0.982839091872582</v>
      </c>
      <c r="AK3114" s="40">
        <f>(X3114*AF3111+Y3114*AE3111+Z3114*AF3114+AA3114*AE3114)</f>
        <v>0</v>
      </c>
      <c r="AL3114" s="8"/>
      <c r="AM3114" s="54">
        <f t="shared" ref="AM3114" si="10203">(180/PI())*ATAN(-1*(($AH3102*AI3111+AK3111+$AH$8*AI3114+AK3114)/($AH$8*AH3111+AJ3111+$AH$8*AH3114+AJ3114)))</f>
        <v>12.194553234615899</v>
      </c>
      <c r="AO3114" s="151">
        <f t="shared" ref="AO3114" si="10204">20*LOG(((($AH$8*AH3111+AJ3111-$AH$8*AH3114-AJ3114)^2+($AH$8*AI3111+AK3111-$AH$8*AI3114-AK3114)^2)/(($AH$8*AH3111+AJ3111+$AH$8*AH3114+AJ3114)^2+($AH$8*AI3111+AK3111+$AH$8*AI3114+AK3114)^2))^0.5)</f>
        <v>-45.370091177214121</v>
      </c>
      <c r="AP3114" s="149"/>
      <c r="AQ3114" s="44"/>
      <c r="AR3114" s="44"/>
      <c r="AS3114" s="44"/>
      <c r="AT3114" s="44"/>
    </row>
    <row r="3115" spans="2:46" ht="18.649999999999999" customHeight="1">
      <c r="AO3115" s="48"/>
    </row>
    <row r="3116" spans="2:46" ht="18.649999999999999" customHeight="1" thickBot="1">
      <c r="E3116" s="29" t="s">
        <v>9</v>
      </c>
      <c r="J3116" s="29" t="s">
        <v>10</v>
      </c>
      <c r="O3116" s="29" t="s">
        <v>11</v>
      </c>
      <c r="T3116" s="29" t="s">
        <v>12</v>
      </c>
      <c r="Y3116" s="29" t="s">
        <v>13</v>
      </c>
      <c r="AD3116" s="29" t="s">
        <v>12</v>
      </c>
      <c r="AI3116" s="29" t="s">
        <v>81</v>
      </c>
    </row>
    <row r="3117" spans="2:46" ht="18.649999999999999" customHeight="1" thickBot="1">
      <c r="B3117" s="28"/>
      <c r="D3117" s="227" t="s">
        <v>70</v>
      </c>
      <c r="E3117" s="228"/>
      <c r="F3117" s="229" t="s">
        <v>71</v>
      </c>
      <c r="G3117" s="230"/>
      <c r="H3117" s="203"/>
      <c r="I3117" s="231" t="s">
        <v>15</v>
      </c>
      <c r="J3117" s="232"/>
      <c r="K3117" s="233" t="s">
        <v>16</v>
      </c>
      <c r="L3117" s="234"/>
      <c r="M3117" s="30"/>
      <c r="N3117" s="231" t="s">
        <v>72</v>
      </c>
      <c r="O3117" s="232"/>
      <c r="P3117" s="233" t="s">
        <v>73</v>
      </c>
      <c r="Q3117" s="234"/>
      <c r="R3117" s="30"/>
      <c r="S3117" s="227" t="s">
        <v>74</v>
      </c>
      <c r="T3117" s="228"/>
      <c r="U3117" s="229" t="s">
        <v>75</v>
      </c>
      <c r="V3117" s="230"/>
      <c r="W3117" s="8"/>
      <c r="X3117" s="231" t="s">
        <v>76</v>
      </c>
      <c r="Y3117" s="232"/>
      <c r="Z3117" s="233" t="s">
        <v>77</v>
      </c>
      <c r="AA3117" s="234"/>
      <c r="AB3117" s="8"/>
      <c r="AC3117" s="231" t="s">
        <v>78</v>
      </c>
      <c r="AD3117" s="232"/>
      <c r="AE3117" s="233" t="s">
        <v>17</v>
      </c>
      <c r="AF3117" s="234"/>
      <c r="AG3117" s="8"/>
      <c r="AH3117" s="231" t="s">
        <v>79</v>
      </c>
      <c r="AI3117" s="232"/>
      <c r="AJ3117" s="233" t="s">
        <v>80</v>
      </c>
      <c r="AK3117" s="234"/>
      <c r="AL3117" s="8"/>
      <c r="AM3117" s="35" t="s">
        <v>82</v>
      </c>
      <c r="AO3117" s="147" t="s">
        <v>83</v>
      </c>
      <c r="AP3117" s="4"/>
      <c r="AQ3117" s="44"/>
      <c r="AR3117" s="44"/>
      <c r="AS3117" s="44"/>
      <c r="AT3117" s="44"/>
    </row>
    <row r="3118" spans="2:46" ht="18.649999999999999" customHeight="1" thickTop="1" thickBot="1">
      <c r="B3118" s="55">
        <v>8.9199999999999502</v>
      </c>
      <c r="D3118" s="37">
        <v>1</v>
      </c>
      <c r="E3118" s="38">
        <v>0</v>
      </c>
      <c r="F3118" s="39">
        <v>0</v>
      </c>
      <c r="G3118" s="40">
        <f t="shared" ref="G3118" si="10205">-1/($E$8*$B3118)</f>
        <v>-7.165695067264613E-2</v>
      </c>
      <c r="I3118" s="37">
        <v>1</v>
      </c>
      <c r="J3118" s="41">
        <v>0</v>
      </c>
      <c r="K3118" s="39">
        <v>0</v>
      </c>
      <c r="L3118" s="40">
        <v>0</v>
      </c>
      <c r="N3118" s="37">
        <f t="shared" ref="N3118" si="10206">D3118*I3118+F3118*I3121-E3118*J3118-G3118*J3121</f>
        <v>0.99127670543573798</v>
      </c>
      <c r="O3118" s="41">
        <f t="shared" ref="O3118" si="10207">(D3118*J3118+E3118*I3118+F3118*J3121+G3118*I3121)</f>
        <v>0</v>
      </c>
      <c r="P3118" s="39">
        <f t="shared" ref="P3118" si="10208">D3118*K3118+F3118*K3121-E3118*L3118-G3118*L3121</f>
        <v>0</v>
      </c>
      <c r="Q3118" s="40">
        <f t="shared" ref="Q3118" si="10209">(D3118*L3118+E3118*K3118+F3118*L3121+G3118*K3121)</f>
        <v>-7.165695067264613E-2</v>
      </c>
      <c r="S3118" s="37">
        <v>1</v>
      </c>
      <c r="T3118" s="38">
        <v>0</v>
      </c>
      <c r="U3118" s="39">
        <v>0</v>
      </c>
      <c r="V3118" s="40">
        <f t="shared" ref="V3118" si="10210">-1/($T$8*$B3118)</f>
        <v>-0.14033408071748957</v>
      </c>
      <c r="X3118" s="37">
        <f t="shared" ref="X3118" si="10211">N3118*S3118+P3118*S3121-O3118*T3118-Q3118*T3121</f>
        <v>0.99127670543573798</v>
      </c>
      <c r="Y3118" s="41">
        <f t="shared" ref="Y3118" si="10212">(N3118*T3118+O3118*S3118+P3118*T3121+Q3118*S3121)</f>
        <v>0</v>
      </c>
      <c r="Z3118" s="39">
        <f t="shared" ref="Z3118" si="10213">N3118*U3118+P3118*U3121-O3118*V3118-Q3118*V3121</f>
        <v>0</v>
      </c>
      <c r="AA3118" s="40">
        <f t="shared" ref="AA3118" si="10214">(N3118*V3118+O3118*U3118+P3118*V3121+Q3118*U3121)</f>
        <v>-0.2107668558666321</v>
      </c>
      <c r="AB3118" s="8"/>
      <c r="AC3118" s="37">
        <v>1</v>
      </c>
      <c r="AD3118" s="38">
        <v>0</v>
      </c>
      <c r="AE3118" s="39">
        <v>0</v>
      </c>
      <c r="AF3118" s="40">
        <v>0</v>
      </c>
      <c r="AH3118" s="37">
        <f>X3118*AC3118+Z3118*AC3121-Y3118*AD3118-AA3118*AD3121</f>
        <v>0.97218600126562071</v>
      </c>
      <c r="AI3118" s="41">
        <f>(X3118*AD3118+Y3118*AC3118+Z3118*AD3121+AA3118*AC3121)</f>
        <v>0</v>
      </c>
      <c r="AJ3118" s="39">
        <f>X3118*AE3118+Z3118*AE3121-Y3118*AF3118-AA3118*AF3121</f>
        <v>0</v>
      </c>
      <c r="AK3118" s="40">
        <f>(X3118*AF3118+Y3118*AE3118+Z3118*AF3121+AA3118*AE3121)</f>
        <v>-0.2107668558666321</v>
      </c>
      <c r="AL3118" s="8"/>
      <c r="AM3118" s="43">
        <f t="shared" ref="AM3118" si="10215">20*LOG((2*$AH$8)/(($AH$8*AH3118+AJ3118+$AH$8*AH3121+AJ3121)^2+($AH$8*AI3118+AK3118+$AH$8*AI3121+AK3121)^2)^0.5)</f>
        <v>-1.2500597330613201E-4</v>
      </c>
      <c r="AO3118" s="148">
        <f t="shared" ref="AO3118" si="10216">((AH3118^2+AI3118^2)/(AH3121^2+AI3121^2))^0.5</f>
        <v>4.6126136614673854</v>
      </c>
      <c r="AP3118" s="4"/>
      <c r="AQ3118" s="44"/>
      <c r="AR3118" s="44"/>
      <c r="AS3118" s="44"/>
      <c r="AT3118" s="44"/>
    </row>
    <row r="3119" spans="2:46" ht="18.649999999999999" customHeight="1" thickBot="1">
      <c r="D3119" s="45"/>
      <c r="G3119" s="46"/>
      <c r="I3119" s="45"/>
      <c r="L3119" s="46"/>
      <c r="N3119" s="45"/>
      <c r="Q3119" s="46"/>
      <c r="S3119" s="45"/>
      <c r="V3119" s="46"/>
      <c r="X3119" s="45"/>
      <c r="AA3119" s="46"/>
      <c r="AC3119" s="45"/>
      <c r="AF3119" s="46"/>
      <c r="AH3119" s="45"/>
      <c r="AK3119" s="46"/>
      <c r="AO3119" s="149"/>
      <c r="AP3119" s="149"/>
      <c r="AQ3119" s="44"/>
      <c r="AR3119" s="44"/>
      <c r="AS3119" s="44"/>
      <c r="AT3119" s="44"/>
    </row>
    <row r="3120" spans="2:46" ht="18.649999999999999" customHeight="1" thickBot="1">
      <c r="D3120" s="227" t="s">
        <v>70</v>
      </c>
      <c r="E3120" s="228"/>
      <c r="F3120" s="229" t="s">
        <v>71</v>
      </c>
      <c r="G3120" s="230"/>
      <c r="H3120" s="203"/>
      <c r="I3120" s="231" t="s">
        <v>15</v>
      </c>
      <c r="J3120" s="232"/>
      <c r="K3120" s="233" t="s">
        <v>16</v>
      </c>
      <c r="L3120" s="234"/>
      <c r="M3120" s="30"/>
      <c r="N3120" s="231" t="s">
        <v>72</v>
      </c>
      <c r="O3120" s="232"/>
      <c r="P3120" s="233" t="s">
        <v>73</v>
      </c>
      <c r="Q3120" s="234"/>
      <c r="R3120" s="30"/>
      <c r="S3120" s="227" t="s">
        <v>74</v>
      </c>
      <c r="T3120" s="228"/>
      <c r="U3120" s="229" t="s">
        <v>75</v>
      </c>
      <c r="V3120" s="230"/>
      <c r="W3120" s="8"/>
      <c r="X3120" s="231" t="s">
        <v>76</v>
      </c>
      <c r="Y3120" s="232"/>
      <c r="Z3120" s="233" t="s">
        <v>77</v>
      </c>
      <c r="AA3120" s="234"/>
      <c r="AB3120" s="8"/>
      <c r="AC3120" s="231" t="s">
        <v>78</v>
      </c>
      <c r="AD3120" s="232"/>
      <c r="AE3120" s="233" t="s">
        <v>17</v>
      </c>
      <c r="AF3120" s="234"/>
      <c r="AG3120" s="8"/>
      <c r="AH3120" s="231" t="s">
        <v>79</v>
      </c>
      <c r="AI3120" s="232"/>
      <c r="AJ3120" s="233" t="s">
        <v>80</v>
      </c>
      <c r="AK3120" s="234"/>
      <c r="AL3120" s="8"/>
      <c r="AM3120" s="52" t="s">
        <v>84</v>
      </c>
      <c r="AO3120" s="150" t="s">
        <v>85</v>
      </c>
      <c r="AP3120" s="149"/>
      <c r="AQ3120" s="44"/>
      <c r="AR3120" s="44"/>
      <c r="AS3120" s="44"/>
      <c r="AT3120" s="44"/>
    </row>
    <row r="3121" spans="2:46" ht="18.649999999999999" customHeight="1" thickTop="1" thickBot="1">
      <c r="D3121" s="37">
        <v>0</v>
      </c>
      <c r="E3121" s="41">
        <v>0</v>
      </c>
      <c r="F3121" s="39">
        <v>1</v>
      </c>
      <c r="G3121" s="40">
        <v>0</v>
      </c>
      <c r="I3121" s="37">
        <v>0</v>
      </c>
      <c r="J3121" s="41">
        <f t="shared" ref="J3121" si="10217">IF(0=(1-$J$8*$K$8*$B3118^2),10^14,$B3118*$K$8/(1-$J$8*$K$8*$B3118^2))</f>
        <v>-0.12173689338405008</v>
      </c>
      <c r="K3121" s="39">
        <v>1</v>
      </c>
      <c r="L3121" s="40">
        <v>0</v>
      </c>
      <c r="N3121" s="37">
        <f t="shared" ref="N3121" si="10218">D3121*I3118+F3121*I3121-E3121*J3118-G3121*J3121</f>
        <v>0</v>
      </c>
      <c r="O3121" s="41">
        <f t="shared" ref="O3121" si="10219">(D3121*J3118+E3121*I3118+F3121*J3121+G3121*I3121)</f>
        <v>-0.12173689338405008</v>
      </c>
      <c r="P3121" s="39">
        <f t="shared" ref="P3121" si="10220">D3121*K3118+F3121*K3121-E3121*L3118-G3121*L3121</f>
        <v>1</v>
      </c>
      <c r="Q3121" s="40">
        <f t="shared" ref="Q3121" si="10221">(D3121*L3118+E3121*K3118+F3121*L3121+G3121*K3121)</f>
        <v>0</v>
      </c>
      <c r="S3121" s="37">
        <v>0</v>
      </c>
      <c r="T3121" s="41">
        <v>0</v>
      </c>
      <c r="U3121" s="39">
        <v>1</v>
      </c>
      <c r="V3121" s="40">
        <v>0</v>
      </c>
      <c r="X3121" s="37">
        <f t="shared" ref="X3121" si="10222">N3121*S3118+P3121*S3121-O3121*T3118-Q3121*T3121</f>
        <v>0</v>
      </c>
      <c r="Y3121" s="41">
        <f t="shared" ref="Y3121" si="10223">(N3121*T3118+O3121*S3118+P3121*T3121+Q3121*S3121)</f>
        <v>-0.12173689338405008</v>
      </c>
      <c r="Z3121" s="39">
        <f t="shared" ref="Z3121" si="10224">N3121*U3118+P3121*U3121-O3121*V3118-Q3121*V3121</f>
        <v>0.9829161649775463</v>
      </c>
      <c r="AA3121" s="40">
        <f t="shared" ref="AA3121" si="10225">(N3121*V3118+O3121*U3118+P3121*V3121+Q3121*U3121)</f>
        <v>0</v>
      </c>
      <c r="AB3121" s="8"/>
      <c r="AC3121" s="37">
        <v>0</v>
      </c>
      <c r="AD3121" s="40">
        <f>-1/($AD$8*$B3118)</f>
        <v>-9.057735426009017E-2</v>
      </c>
      <c r="AE3121" s="39">
        <v>1</v>
      </c>
      <c r="AF3121" s="40">
        <v>0</v>
      </c>
      <c r="AH3121" s="37">
        <f>X3121*AC3118+Z3121*AC3121-Y3121*AD3118-AA3121*AD3121</f>
        <v>0</v>
      </c>
      <c r="AI3121" s="41">
        <f>(X3121*AD3118+Y3121*AC3118+Z3121*AD3121+AA3121*AC3121)</f>
        <v>-0.21076683906719051</v>
      </c>
      <c r="AJ3121" s="39">
        <f>X3121*AE3118+Z3121*AE3121-Y3121*AF3118-AA3121*AF3121</f>
        <v>0.9829161649775463</v>
      </c>
      <c r="AK3121" s="40">
        <f>(X3121*AF3118+Y3121*AE3118+Z3121*AF3121+AA3121*AE3121)</f>
        <v>0</v>
      </c>
      <c r="AL3121" s="8"/>
      <c r="AM3121" s="54">
        <f t="shared" ref="AM3121" si="10226">(180/PI())*ATAN(-1*(($AH3109*AI3118+AK3118+$AH$8*AI3121+AK3121)/($AH$8*AH3118+AJ3118+$AH$8*AH3121+AJ3121)))</f>
        <v>12.167117451686218</v>
      </c>
      <c r="AO3121" s="151">
        <f t="shared" ref="AO3121" si="10227">20*LOG(((($AH$8*AH3118+AJ3118-$AH$8*AH3121-AJ3121)^2+($AH$8*AI3118+AK3118-$AH$8*AI3121-AK3121)^2)/(($AH$8*AH3118+AJ3118+$AH$8*AH3121+AJ3121)^2+($AH$8*AI3118+AK3118+$AH$8*AI3121+AK3121)^2))^0.5)</f>
        <v>-45.408597956822582</v>
      </c>
      <c r="AP3121" s="149"/>
      <c r="AQ3121" s="44"/>
      <c r="AR3121" s="44"/>
      <c r="AS3121" s="44"/>
      <c r="AT3121" s="44"/>
    </row>
    <row r="3122" spans="2:46" ht="18.649999999999999" customHeight="1">
      <c r="AO3122" s="48"/>
    </row>
    <row r="3123" spans="2:46" ht="18.649999999999999" customHeight="1" thickBot="1">
      <c r="E3123" s="29" t="s">
        <v>9</v>
      </c>
      <c r="J3123" s="29" t="s">
        <v>10</v>
      </c>
      <c r="O3123" s="29" t="s">
        <v>11</v>
      </c>
      <c r="T3123" s="29" t="s">
        <v>12</v>
      </c>
      <c r="Y3123" s="29" t="s">
        <v>13</v>
      </c>
      <c r="AD3123" s="29" t="s">
        <v>12</v>
      </c>
      <c r="AI3123" s="29" t="s">
        <v>81</v>
      </c>
    </row>
    <row r="3124" spans="2:46" ht="18.649999999999999" customHeight="1" thickBot="1">
      <c r="B3124" s="28"/>
      <c r="D3124" s="227" t="s">
        <v>70</v>
      </c>
      <c r="E3124" s="228"/>
      <c r="F3124" s="229" t="s">
        <v>71</v>
      </c>
      <c r="G3124" s="230"/>
      <c r="H3124" s="203"/>
      <c r="I3124" s="231" t="s">
        <v>15</v>
      </c>
      <c r="J3124" s="232"/>
      <c r="K3124" s="233" t="s">
        <v>16</v>
      </c>
      <c r="L3124" s="234"/>
      <c r="M3124" s="30"/>
      <c r="N3124" s="231" t="s">
        <v>72</v>
      </c>
      <c r="O3124" s="232"/>
      <c r="P3124" s="233" t="s">
        <v>73</v>
      </c>
      <c r="Q3124" s="234"/>
      <c r="R3124" s="30"/>
      <c r="S3124" s="227" t="s">
        <v>74</v>
      </c>
      <c r="T3124" s="228"/>
      <c r="U3124" s="229" t="s">
        <v>75</v>
      </c>
      <c r="V3124" s="230"/>
      <c r="W3124" s="8"/>
      <c r="X3124" s="231" t="s">
        <v>76</v>
      </c>
      <c r="Y3124" s="232"/>
      <c r="Z3124" s="233" t="s">
        <v>77</v>
      </c>
      <c r="AA3124" s="234"/>
      <c r="AB3124" s="8"/>
      <c r="AC3124" s="231" t="s">
        <v>78</v>
      </c>
      <c r="AD3124" s="232"/>
      <c r="AE3124" s="233" t="s">
        <v>17</v>
      </c>
      <c r="AF3124" s="234"/>
      <c r="AG3124" s="8"/>
      <c r="AH3124" s="231" t="s">
        <v>79</v>
      </c>
      <c r="AI3124" s="232"/>
      <c r="AJ3124" s="233" t="s">
        <v>80</v>
      </c>
      <c r="AK3124" s="234"/>
      <c r="AL3124" s="8"/>
      <c r="AM3124" s="35" t="s">
        <v>82</v>
      </c>
      <c r="AO3124" s="147" t="s">
        <v>83</v>
      </c>
      <c r="AP3124" s="4"/>
      <c r="AQ3124" s="44"/>
      <c r="AR3124" s="44"/>
      <c r="AS3124" s="44"/>
      <c r="AT3124" s="44"/>
    </row>
    <row r="3125" spans="2:46" ht="18.649999999999999" customHeight="1" thickTop="1" thickBot="1">
      <c r="B3125" s="55">
        <v>8.9399999999999498</v>
      </c>
      <c r="D3125" s="37">
        <v>1</v>
      </c>
      <c r="E3125" s="38">
        <v>0</v>
      </c>
      <c r="F3125" s="39">
        <v>0</v>
      </c>
      <c r="G3125" s="40">
        <f t="shared" ref="G3125" si="10228">-1/($E$8*$B3125)</f>
        <v>-7.1496644295302406E-2</v>
      </c>
      <c r="I3125" s="37">
        <v>1</v>
      </c>
      <c r="J3125" s="41">
        <v>0</v>
      </c>
      <c r="K3125" s="39">
        <v>0</v>
      </c>
      <c r="L3125" s="40">
        <v>0</v>
      </c>
      <c r="N3125" s="37">
        <f t="shared" ref="N3125" si="10229">D3125*I3125+F3125*I3128-E3125*J3125-G3125*J3128</f>
        <v>0.9913157955001235</v>
      </c>
      <c r="O3125" s="41">
        <f t="shared" ref="O3125" si="10230">(D3125*J3125+E3125*I3125+F3125*J3128+G3125*I3128)</f>
        <v>0</v>
      </c>
      <c r="P3125" s="39">
        <f t="shared" ref="P3125" si="10231">D3125*K3125+F3125*K3128-E3125*L3125-G3125*L3128</f>
        <v>0</v>
      </c>
      <c r="Q3125" s="40">
        <f t="shared" ref="Q3125" si="10232">(D3125*L3125+E3125*K3125+F3125*L3128+G3125*K3128)</f>
        <v>-7.1496644295302406E-2</v>
      </c>
      <c r="S3125" s="37">
        <v>1</v>
      </c>
      <c r="T3125" s="38">
        <v>0</v>
      </c>
      <c r="U3125" s="39">
        <v>0</v>
      </c>
      <c r="V3125" s="40">
        <f t="shared" ref="V3125" si="10233">-1/($T$8*$B3125)</f>
        <v>-0.14002013422818868</v>
      </c>
      <c r="X3125" s="37">
        <f t="shared" ref="X3125" si="10234">N3125*S3125+P3125*S3128-O3125*T3125-Q3125*T3128</f>
        <v>0.9913157955001235</v>
      </c>
      <c r="Y3125" s="41">
        <f t="shared" ref="Y3125" si="10235">(N3125*T3125+O3125*S3125+P3125*T3128+Q3125*S3128)</f>
        <v>0</v>
      </c>
      <c r="Z3125" s="39">
        <f t="shared" ref="Z3125" si="10236">N3125*U3125+P3125*U3128-O3125*V3125-Q3125*V3128</f>
        <v>0</v>
      </c>
      <c r="AA3125" s="40">
        <f t="shared" ref="AA3125" si="10237">(N3125*V3125+O3125*U3125+P3125*V3128+Q3125*U3128)</f>
        <v>-0.21030081504375336</v>
      </c>
      <c r="AB3125" s="8"/>
      <c r="AC3125" s="37">
        <v>1</v>
      </c>
      <c r="AD3125" s="38">
        <v>0</v>
      </c>
      <c r="AE3125" s="39">
        <v>0</v>
      </c>
      <c r="AF3125" s="40">
        <v>0</v>
      </c>
      <c r="AH3125" s="37">
        <f>X3125*AC3125+Z3125*AC3128-Y3125*AD3125-AA3125*AD3128</f>
        <v>0.97230991814949697</v>
      </c>
      <c r="AI3125" s="41">
        <f>(X3125*AD3125+Y3125*AC3125+Z3125*AD3128+AA3125*AC3128)</f>
        <v>0</v>
      </c>
      <c r="AJ3125" s="39">
        <f>X3125*AE3125+Z3125*AE3128-Y3125*AF3125-AA3125*AF3128</f>
        <v>0</v>
      </c>
      <c r="AK3125" s="40">
        <f>(X3125*AF3125+Y3125*AE3125+Z3125*AF3128+AA3125*AE3128)</f>
        <v>-0.21030081504375336</v>
      </c>
      <c r="AL3125" s="8"/>
      <c r="AM3125" s="43">
        <f t="shared" ref="AM3125" si="10238">20*LOG((2*$AH$8)/(($AH$8*AH3125+AJ3125+$AH$8*AH3128+AJ3128)^2+($AH$8*AI3125+AK3125+$AH$8*AI3128+AK3128)^2)^0.5)</f>
        <v>-1.2390488679545308E-4</v>
      </c>
      <c r="AO3125" s="148">
        <f t="shared" ref="AO3125" si="10239">((AH3125^2+AI3125^2)/(AH3128^2+AI3128^2))^0.5</f>
        <v>4.6234247598951379</v>
      </c>
      <c r="AP3125" s="4"/>
      <c r="AQ3125" s="44"/>
      <c r="AR3125" s="44"/>
      <c r="AS3125" s="44"/>
      <c r="AT3125" s="44"/>
    </row>
    <row r="3126" spans="2:46" ht="18.649999999999999" customHeight="1" thickBot="1">
      <c r="D3126" s="45"/>
      <c r="G3126" s="46"/>
      <c r="I3126" s="45"/>
      <c r="L3126" s="46"/>
      <c r="N3126" s="45"/>
      <c r="Q3126" s="46"/>
      <c r="S3126" s="45"/>
      <c r="V3126" s="46"/>
      <c r="X3126" s="45"/>
      <c r="AA3126" s="46"/>
      <c r="AC3126" s="45"/>
      <c r="AF3126" s="46"/>
      <c r="AH3126" s="45"/>
      <c r="AK3126" s="46"/>
      <c r="AO3126" s="149"/>
      <c r="AP3126" s="149"/>
      <c r="AQ3126" s="44"/>
      <c r="AR3126" s="44"/>
      <c r="AS3126" s="44"/>
      <c r="AT3126" s="44"/>
    </row>
    <row r="3127" spans="2:46" ht="18.649999999999999" customHeight="1" thickBot="1">
      <c r="D3127" s="227" t="s">
        <v>70</v>
      </c>
      <c r="E3127" s="228"/>
      <c r="F3127" s="229" t="s">
        <v>71</v>
      </c>
      <c r="G3127" s="230"/>
      <c r="H3127" s="203"/>
      <c r="I3127" s="231" t="s">
        <v>15</v>
      </c>
      <c r="J3127" s="232"/>
      <c r="K3127" s="233" t="s">
        <v>16</v>
      </c>
      <c r="L3127" s="234"/>
      <c r="M3127" s="30"/>
      <c r="N3127" s="231" t="s">
        <v>72</v>
      </c>
      <c r="O3127" s="232"/>
      <c r="P3127" s="233" t="s">
        <v>73</v>
      </c>
      <c r="Q3127" s="234"/>
      <c r="R3127" s="30"/>
      <c r="S3127" s="227" t="s">
        <v>74</v>
      </c>
      <c r="T3127" s="228"/>
      <c r="U3127" s="229" t="s">
        <v>75</v>
      </c>
      <c r="V3127" s="230"/>
      <c r="W3127" s="8"/>
      <c r="X3127" s="231" t="s">
        <v>76</v>
      </c>
      <c r="Y3127" s="232"/>
      <c r="Z3127" s="233" t="s">
        <v>77</v>
      </c>
      <c r="AA3127" s="234"/>
      <c r="AB3127" s="8"/>
      <c r="AC3127" s="231" t="s">
        <v>78</v>
      </c>
      <c r="AD3127" s="232"/>
      <c r="AE3127" s="233" t="s">
        <v>17</v>
      </c>
      <c r="AF3127" s="234"/>
      <c r="AG3127" s="8"/>
      <c r="AH3127" s="231" t="s">
        <v>79</v>
      </c>
      <c r="AI3127" s="232"/>
      <c r="AJ3127" s="233" t="s">
        <v>80</v>
      </c>
      <c r="AK3127" s="234"/>
      <c r="AL3127" s="8"/>
      <c r="AM3127" s="52" t="s">
        <v>84</v>
      </c>
      <c r="AO3127" s="150" t="s">
        <v>85</v>
      </c>
      <c r="AP3127" s="149"/>
      <c r="AQ3127" s="44"/>
      <c r="AR3127" s="44"/>
      <c r="AS3127" s="44"/>
      <c r="AT3127" s="44"/>
    </row>
    <row r="3128" spans="2:46" ht="18.649999999999999" customHeight="1" thickTop="1" thickBot="1">
      <c r="D3128" s="37">
        <v>0</v>
      </c>
      <c r="E3128" s="41">
        <v>0</v>
      </c>
      <c r="F3128" s="39">
        <v>1</v>
      </c>
      <c r="G3128" s="40">
        <v>0</v>
      </c>
      <c r="I3128" s="37">
        <v>0</v>
      </c>
      <c r="J3128" s="41">
        <f t="shared" ref="J3128" si="10240">IF(0=(1-$J$8*$K$8*$B3125^2),10^14,$B3125*$K$8/(1-$J$8*$K$8*$B3125^2))</f>
        <v>-0.12146310621248435</v>
      </c>
      <c r="K3128" s="39">
        <v>1</v>
      </c>
      <c r="L3128" s="40">
        <v>0</v>
      </c>
      <c r="N3128" s="37">
        <f t="shared" ref="N3128" si="10241">D3128*I3125+F3128*I3128-E3128*J3125-G3128*J3128</f>
        <v>0</v>
      </c>
      <c r="O3128" s="41">
        <f t="shared" ref="O3128" si="10242">(D3128*J3125+E3128*I3125+F3128*J3128+G3128*I3128)</f>
        <v>-0.12146310621248435</v>
      </c>
      <c r="P3128" s="39">
        <f t="shared" ref="P3128" si="10243">D3128*K3125+F3128*K3128-E3128*L3125-G3128*L3128</f>
        <v>1</v>
      </c>
      <c r="Q3128" s="40">
        <f t="shared" ref="Q3128" si="10244">(D3128*L3125+E3128*K3125+F3128*L3128+G3128*K3128)</f>
        <v>0</v>
      </c>
      <c r="S3128" s="37">
        <v>0</v>
      </c>
      <c r="T3128" s="41">
        <v>0</v>
      </c>
      <c r="U3128" s="39">
        <v>1</v>
      </c>
      <c r="V3128" s="40">
        <v>0</v>
      </c>
      <c r="X3128" s="37">
        <f t="shared" ref="X3128" si="10245">N3128*S3125+P3128*S3128-O3128*T3125-Q3128*T3128</f>
        <v>0</v>
      </c>
      <c r="Y3128" s="41">
        <f t="shared" ref="Y3128" si="10246">(N3128*T3125+O3128*S3125+P3128*T3128+Q3128*S3128)</f>
        <v>-0.12146310621248435</v>
      </c>
      <c r="Z3128" s="39">
        <f t="shared" ref="Z3128" si="10247">N3128*U3125+P3128*U3128-O3128*V3125-Q3128*V3128</f>
        <v>0.98299271956435519</v>
      </c>
      <c r="AA3128" s="40">
        <f t="shared" ref="AA3128" si="10248">(N3128*V3125+O3128*U3125+P3128*V3128+Q3128*U3128)</f>
        <v>0</v>
      </c>
      <c r="AB3128" s="8"/>
      <c r="AC3128" s="37">
        <v>0</v>
      </c>
      <c r="AD3128" s="40">
        <f>-1/($AD$8*$B3125)</f>
        <v>-9.037472035794232E-2</v>
      </c>
      <c r="AE3128" s="39">
        <v>1</v>
      </c>
      <c r="AF3128" s="40">
        <v>0</v>
      </c>
      <c r="AH3128" s="37">
        <f>X3128*AC3125+Z3128*AC3128-Y3128*AD3125-AA3128*AD3128</f>
        <v>0</v>
      </c>
      <c r="AI3128" s="41">
        <f>(X3128*AD3125+Y3128*AC3125+Z3128*AD3128+AA3128*AC3128)</f>
        <v>-0.21030079835700616</v>
      </c>
      <c r="AJ3128" s="39">
        <f>X3128*AE3125+Z3128*AE3128-Y3128*AF3125-AA3128*AF3128</f>
        <v>0.98299271956435519</v>
      </c>
      <c r="AK3128" s="40">
        <f>(X3128*AF3125+Y3128*AE3125+Z3128*AF3128+AA3128*AE3128)</f>
        <v>0</v>
      </c>
      <c r="AL3128" s="8"/>
      <c r="AM3128" s="54">
        <f t="shared" ref="AM3128" si="10249">(180/PI())*ATAN(-1*(($AH3116*AI3125+AK3125+$AH$8*AI3128+AK3128)/($AH$8*AH3125+AJ3125+$AH$8*AH3128+AJ3128)))</f>
        <v>12.13980504728749</v>
      </c>
      <c r="AO3128" s="151">
        <f t="shared" ref="AO3128" si="10250">20*LOG(((($AH$8*AH3125+AJ3125-$AH$8*AH3128-AJ3128)^2+($AH$8*AI3125+AK3125-$AH$8*AI3128-AK3128)^2)/(($AH$8*AH3125+AJ3125+$AH$8*AH3128+AJ3128)^2+($AH$8*AI3125+AK3125+$AH$8*AI3128+AK3128)^2))^0.5)</f>
        <v>-45.447020712849564</v>
      </c>
      <c r="AP3128" s="149"/>
      <c r="AQ3128" s="44"/>
      <c r="AR3128" s="44"/>
      <c r="AS3128" s="44"/>
      <c r="AT3128" s="44"/>
    </row>
    <row r="3129" spans="2:46" ht="18.649999999999999" customHeight="1">
      <c r="AO3129" s="48"/>
    </row>
    <row r="3130" spans="2:46" ht="18.649999999999999" customHeight="1" thickBot="1">
      <c r="E3130" s="29" t="s">
        <v>9</v>
      </c>
      <c r="J3130" s="29" t="s">
        <v>10</v>
      </c>
      <c r="O3130" s="29" t="s">
        <v>11</v>
      </c>
      <c r="T3130" s="29" t="s">
        <v>12</v>
      </c>
      <c r="Y3130" s="29" t="s">
        <v>13</v>
      </c>
      <c r="AD3130" s="29" t="s">
        <v>12</v>
      </c>
      <c r="AI3130" s="29" t="s">
        <v>81</v>
      </c>
    </row>
    <row r="3131" spans="2:46" ht="18.649999999999999" customHeight="1" thickBot="1">
      <c r="B3131" s="28"/>
      <c r="D3131" s="227" t="s">
        <v>70</v>
      </c>
      <c r="E3131" s="228"/>
      <c r="F3131" s="229" t="s">
        <v>71</v>
      </c>
      <c r="G3131" s="230"/>
      <c r="H3131" s="203"/>
      <c r="I3131" s="231" t="s">
        <v>15</v>
      </c>
      <c r="J3131" s="232"/>
      <c r="K3131" s="233" t="s">
        <v>16</v>
      </c>
      <c r="L3131" s="234"/>
      <c r="M3131" s="30"/>
      <c r="N3131" s="231" t="s">
        <v>72</v>
      </c>
      <c r="O3131" s="232"/>
      <c r="P3131" s="233" t="s">
        <v>73</v>
      </c>
      <c r="Q3131" s="234"/>
      <c r="R3131" s="30"/>
      <c r="S3131" s="227" t="s">
        <v>74</v>
      </c>
      <c r="T3131" s="228"/>
      <c r="U3131" s="229" t="s">
        <v>75</v>
      </c>
      <c r="V3131" s="230"/>
      <c r="W3131" s="8"/>
      <c r="X3131" s="231" t="s">
        <v>76</v>
      </c>
      <c r="Y3131" s="232"/>
      <c r="Z3131" s="233" t="s">
        <v>77</v>
      </c>
      <c r="AA3131" s="234"/>
      <c r="AB3131" s="8"/>
      <c r="AC3131" s="231" t="s">
        <v>78</v>
      </c>
      <c r="AD3131" s="232"/>
      <c r="AE3131" s="233" t="s">
        <v>17</v>
      </c>
      <c r="AF3131" s="234"/>
      <c r="AG3131" s="8"/>
      <c r="AH3131" s="231" t="s">
        <v>79</v>
      </c>
      <c r="AI3131" s="232"/>
      <c r="AJ3131" s="233" t="s">
        <v>80</v>
      </c>
      <c r="AK3131" s="234"/>
      <c r="AL3131" s="8"/>
      <c r="AM3131" s="35" t="s">
        <v>82</v>
      </c>
      <c r="AO3131" s="147" t="s">
        <v>83</v>
      </c>
      <c r="AP3131" s="4"/>
      <c r="AQ3131" s="44"/>
      <c r="AR3131" s="44"/>
      <c r="AS3131" s="44"/>
      <c r="AT3131" s="44"/>
    </row>
    <row r="3132" spans="2:46" ht="18.649999999999999" customHeight="1" thickTop="1" thickBot="1">
      <c r="B3132" s="55">
        <v>8.9599999999999493</v>
      </c>
      <c r="D3132" s="37">
        <v>1</v>
      </c>
      <c r="E3132" s="38">
        <v>0</v>
      </c>
      <c r="F3132" s="39">
        <v>0</v>
      </c>
      <c r="G3132" s="40">
        <f t="shared" ref="G3132" si="10251">-1/($E$8*$B3132)</f>
        <v>-7.1337053571428971E-2</v>
      </c>
      <c r="I3132" s="37">
        <v>1</v>
      </c>
      <c r="J3132" s="41">
        <v>0</v>
      </c>
      <c r="K3132" s="39">
        <v>0</v>
      </c>
      <c r="L3132" s="40">
        <v>0</v>
      </c>
      <c r="N3132" s="37">
        <f t="shared" ref="N3132" si="10252">D3132*I3132+F3132*I3135-E3132*J3132-G3132*J3135</f>
        <v>0.99135462317211331</v>
      </c>
      <c r="O3132" s="41">
        <f t="shared" ref="O3132" si="10253">(D3132*J3132+E3132*I3132+F3132*J3135+G3132*I3135)</f>
        <v>0</v>
      </c>
      <c r="P3132" s="39">
        <f t="shared" ref="P3132" si="10254">D3132*K3132+F3132*K3135-E3132*L3132-G3132*L3135</f>
        <v>0</v>
      </c>
      <c r="Q3132" s="40">
        <f t="shared" ref="Q3132" si="10255">(D3132*L3132+E3132*K3132+F3132*L3135+G3132*K3135)</f>
        <v>-7.1337053571428971E-2</v>
      </c>
      <c r="S3132" s="37">
        <v>1</v>
      </c>
      <c r="T3132" s="38">
        <v>0</v>
      </c>
      <c r="U3132" s="39">
        <v>0</v>
      </c>
      <c r="V3132" s="40">
        <f t="shared" ref="V3132" si="10256">-1/($T$8*$B3132)</f>
        <v>-0.13970758928571506</v>
      </c>
      <c r="X3132" s="37">
        <f t="shared" ref="X3132" si="10257">N3132*S3132+P3132*S3135-O3132*T3132-Q3132*T3135</f>
        <v>0.99135462317211331</v>
      </c>
      <c r="Y3132" s="41">
        <f t="shared" ref="Y3132" si="10258">(N3132*T3132+O3132*S3132+P3132*T3135+Q3132*S3135)</f>
        <v>0</v>
      </c>
      <c r="Z3132" s="39">
        <f t="shared" ref="Z3132" si="10259">N3132*U3132+P3132*U3135-O3132*V3132-Q3132*V3135</f>
        <v>0</v>
      </c>
      <c r="AA3132" s="40">
        <f t="shared" ref="AA3132" si="10260">(N3132*V3132+O3132*U3132+P3132*V3135+Q3132*U3135)</f>
        <v>-0.2098368181020534</v>
      </c>
      <c r="AB3132" s="8"/>
      <c r="AC3132" s="37">
        <v>1</v>
      </c>
      <c r="AD3132" s="38">
        <v>0</v>
      </c>
      <c r="AE3132" s="39">
        <v>0</v>
      </c>
      <c r="AF3132" s="40">
        <v>0</v>
      </c>
      <c r="AH3132" s="37">
        <f>X3132*AC3132+Z3132*AC3135-Y3132*AD3132-AA3132*AD3135</f>
        <v>0.97243300964693979</v>
      </c>
      <c r="AI3132" s="41">
        <f>(X3132*AD3132+Y3132*AC3132+Z3132*AD3135+AA3132*AC3135)</f>
        <v>0</v>
      </c>
      <c r="AJ3132" s="39">
        <f>X3132*AE3132+Z3132*AE3135-Y3132*AF3132-AA3132*AF3135</f>
        <v>0</v>
      </c>
      <c r="AK3132" s="40">
        <f>(X3132*AF3132+Y3132*AE3132+Z3132*AF3135+AA3132*AE3135)</f>
        <v>-0.2098368181020534</v>
      </c>
      <c r="AL3132" s="8"/>
      <c r="AM3132" s="43">
        <f t="shared" ref="AM3132" si="10261">20*LOG((2*$AH$8)/(($AH$8*AH3132+AJ3132+$AH$8*AH3135+AJ3135)^2+($AH$8*AI3132+AK3132+$AH$8*AI3135+AK3135)^2)^0.5)</f>
        <v>-1.2281586504996698E-4</v>
      </c>
      <c r="AO3132" s="148">
        <f t="shared" ref="AO3132" si="10262">((AH3132^2+AI3132^2)/(AH3135^2+AI3135^2))^0.5</f>
        <v>4.634234808053157</v>
      </c>
      <c r="AP3132" s="4"/>
      <c r="AQ3132" s="44"/>
      <c r="AR3132" s="44"/>
      <c r="AS3132" s="44"/>
      <c r="AT3132" s="44"/>
    </row>
    <row r="3133" spans="2:46" ht="18.649999999999999" customHeight="1" thickBot="1">
      <c r="D3133" s="45"/>
      <c r="G3133" s="46"/>
      <c r="I3133" s="45"/>
      <c r="L3133" s="46"/>
      <c r="N3133" s="45"/>
      <c r="Q3133" s="46"/>
      <c r="S3133" s="45"/>
      <c r="V3133" s="46"/>
      <c r="X3133" s="45"/>
      <c r="AA3133" s="46"/>
      <c r="AC3133" s="45"/>
      <c r="AF3133" s="46"/>
      <c r="AH3133" s="45"/>
      <c r="AK3133" s="46"/>
      <c r="AO3133" s="149"/>
      <c r="AP3133" s="149"/>
      <c r="AQ3133" s="44"/>
      <c r="AR3133" s="44"/>
      <c r="AS3133" s="44"/>
      <c r="AT3133" s="44"/>
    </row>
    <row r="3134" spans="2:46" ht="18.649999999999999" customHeight="1" thickBot="1">
      <c r="D3134" s="227" t="s">
        <v>70</v>
      </c>
      <c r="E3134" s="228"/>
      <c r="F3134" s="229" t="s">
        <v>71</v>
      </c>
      <c r="G3134" s="230"/>
      <c r="H3134" s="203"/>
      <c r="I3134" s="231" t="s">
        <v>15</v>
      </c>
      <c r="J3134" s="232"/>
      <c r="K3134" s="233" t="s">
        <v>16</v>
      </c>
      <c r="L3134" s="234"/>
      <c r="M3134" s="30"/>
      <c r="N3134" s="231" t="s">
        <v>72</v>
      </c>
      <c r="O3134" s="232"/>
      <c r="P3134" s="233" t="s">
        <v>73</v>
      </c>
      <c r="Q3134" s="234"/>
      <c r="R3134" s="30"/>
      <c r="S3134" s="227" t="s">
        <v>74</v>
      </c>
      <c r="T3134" s="228"/>
      <c r="U3134" s="229" t="s">
        <v>75</v>
      </c>
      <c r="V3134" s="230"/>
      <c r="W3134" s="8"/>
      <c r="X3134" s="231" t="s">
        <v>76</v>
      </c>
      <c r="Y3134" s="232"/>
      <c r="Z3134" s="233" t="s">
        <v>77</v>
      </c>
      <c r="AA3134" s="234"/>
      <c r="AB3134" s="8"/>
      <c r="AC3134" s="231" t="s">
        <v>78</v>
      </c>
      <c r="AD3134" s="232"/>
      <c r="AE3134" s="233" t="s">
        <v>17</v>
      </c>
      <c r="AF3134" s="234"/>
      <c r="AG3134" s="8"/>
      <c r="AH3134" s="231" t="s">
        <v>79</v>
      </c>
      <c r="AI3134" s="232"/>
      <c r="AJ3134" s="233" t="s">
        <v>80</v>
      </c>
      <c r="AK3134" s="234"/>
      <c r="AL3134" s="8"/>
      <c r="AM3134" s="52" t="s">
        <v>84</v>
      </c>
      <c r="AO3134" s="150" t="s">
        <v>85</v>
      </c>
      <c r="AP3134" s="149"/>
      <c r="AQ3134" s="44"/>
      <c r="AR3134" s="44"/>
      <c r="AS3134" s="44"/>
      <c r="AT3134" s="44"/>
    </row>
    <row r="3135" spans="2:46" ht="18.649999999999999" customHeight="1" thickTop="1" thickBot="1">
      <c r="D3135" s="37">
        <v>0</v>
      </c>
      <c r="E3135" s="41">
        <v>0</v>
      </c>
      <c r="F3135" s="39">
        <v>1</v>
      </c>
      <c r="G3135" s="40">
        <v>0</v>
      </c>
      <c r="I3135" s="37">
        <v>0</v>
      </c>
      <c r="J3135" s="41">
        <f t="shared" ref="J3135" si="10263">IF(0=(1-$J$8*$K$8*$B3132^2),10^14,$B3132*$K$8/(1-$J$8*$K$8*$B3132^2))</f>
        <v>-0.12119055098386025</v>
      </c>
      <c r="K3135" s="39">
        <v>1</v>
      </c>
      <c r="L3135" s="40">
        <v>0</v>
      </c>
      <c r="N3135" s="37">
        <f t="shared" ref="N3135" si="10264">D3135*I3132+F3135*I3135-E3135*J3132-G3135*J3135</f>
        <v>0</v>
      </c>
      <c r="O3135" s="41">
        <f t="shared" ref="O3135" si="10265">(D3135*J3132+E3135*I3132+F3135*J3135+G3135*I3135)</f>
        <v>-0.12119055098386025</v>
      </c>
      <c r="P3135" s="39">
        <f t="shared" ref="P3135" si="10266">D3135*K3132+F3135*K3135-E3135*L3132-G3135*L3135</f>
        <v>1</v>
      </c>
      <c r="Q3135" s="40">
        <f t="shared" ref="Q3135" si="10267">(D3135*L3132+E3135*K3132+F3135*L3135+G3135*K3135)</f>
        <v>0</v>
      </c>
      <c r="S3135" s="37">
        <v>0</v>
      </c>
      <c r="T3135" s="41">
        <v>0</v>
      </c>
      <c r="U3135" s="39">
        <v>1</v>
      </c>
      <c r="V3135" s="40">
        <v>0</v>
      </c>
      <c r="X3135" s="37">
        <f t="shared" ref="X3135" si="10268">N3135*S3132+P3135*S3135-O3135*T3132-Q3135*T3135</f>
        <v>0</v>
      </c>
      <c r="Y3135" s="41">
        <f t="shared" ref="Y3135" si="10269">(N3135*T3132+O3135*S3132+P3135*T3135+Q3135*S3135)</f>
        <v>-0.12119055098386025</v>
      </c>
      <c r="Z3135" s="39">
        <f t="shared" ref="Z3135" si="10270">N3135*U3132+P3135*U3135-O3135*V3132-Q3135*V3135</f>
        <v>0.98306876027783729</v>
      </c>
      <c r="AA3135" s="40">
        <f t="shared" ref="AA3135" si="10271">(N3135*V3132+O3135*U3132+P3135*V3135+Q3135*U3135)</f>
        <v>0</v>
      </c>
      <c r="AB3135" s="8"/>
      <c r="AC3135" s="37">
        <v>0</v>
      </c>
      <c r="AD3135" s="40">
        <f>-1/($AD$8*$B3132)</f>
        <v>-9.0172991071429065E-2</v>
      </c>
      <c r="AE3135" s="39">
        <v>1</v>
      </c>
      <c r="AF3135" s="40">
        <v>0</v>
      </c>
      <c r="AH3135" s="37">
        <f>X3135*AC3132+Z3135*AC3135-Y3135*AD3132-AA3135*AD3135</f>
        <v>0</v>
      </c>
      <c r="AI3135" s="41">
        <f>(X3135*AD3132+Y3135*AC3132+Z3135*AD3135+AA3135*AC3135)</f>
        <v>-0.20983680152699452</v>
      </c>
      <c r="AJ3135" s="39">
        <f>X3135*AE3132+Z3135*AE3135-Y3135*AF3132-AA3135*AF3135</f>
        <v>0.98306876027783729</v>
      </c>
      <c r="AK3135" s="40">
        <f>(X3135*AF3132+Y3135*AE3132+Z3135*AF3135+AA3135*AE3135)</f>
        <v>0</v>
      </c>
      <c r="AL3135" s="8"/>
      <c r="AM3135" s="54">
        <f t="shared" ref="AM3135" si="10272">(180/PI())*ATAN(-1*(($AH3123*AI3132+AK3132+$AH$8*AI3135+AK3135)/($AH$8*AH3132+AJ3132+$AH$8*AH3135+AJ3135)))</f>
        <v>12.112615189716438</v>
      </c>
      <c r="AO3135" s="151">
        <f t="shared" ref="AO3135" si="10273">20*LOG(((($AH$8*AH3132+AJ3132-$AH$8*AH3135-AJ3135)^2+($AH$8*AI3132+AK3132-$AH$8*AI3135-AK3135)^2)/(($AH$8*AH3132+AJ3132+$AH$8*AH3135+AJ3135)^2+($AH$8*AI3132+AK3132+$AH$8*AI3135+AK3135)^2))^0.5)</f>
        <v>-45.485359805614046</v>
      </c>
      <c r="AP3135" s="149"/>
      <c r="AQ3135" s="44"/>
      <c r="AR3135" s="44"/>
      <c r="AS3135" s="44"/>
      <c r="AT3135" s="44"/>
    </row>
    <row r="3136" spans="2:46" ht="18.649999999999999" customHeight="1">
      <c r="AO3136" s="48"/>
    </row>
    <row r="3137" spans="2:46" ht="18.649999999999999" customHeight="1" thickBot="1">
      <c r="E3137" s="29" t="s">
        <v>9</v>
      </c>
      <c r="J3137" s="29" t="s">
        <v>10</v>
      </c>
      <c r="O3137" s="29" t="s">
        <v>11</v>
      </c>
      <c r="T3137" s="29" t="s">
        <v>12</v>
      </c>
      <c r="Y3137" s="29" t="s">
        <v>13</v>
      </c>
      <c r="AD3137" s="29" t="s">
        <v>12</v>
      </c>
      <c r="AI3137" s="29" t="s">
        <v>81</v>
      </c>
    </row>
    <row r="3138" spans="2:46" ht="18.649999999999999" customHeight="1" thickBot="1">
      <c r="B3138" s="28"/>
      <c r="D3138" s="227" t="s">
        <v>70</v>
      </c>
      <c r="E3138" s="228"/>
      <c r="F3138" s="229" t="s">
        <v>71</v>
      </c>
      <c r="G3138" s="230"/>
      <c r="H3138" s="203"/>
      <c r="I3138" s="231" t="s">
        <v>15</v>
      </c>
      <c r="J3138" s="232"/>
      <c r="K3138" s="233" t="s">
        <v>16</v>
      </c>
      <c r="L3138" s="234"/>
      <c r="M3138" s="30"/>
      <c r="N3138" s="231" t="s">
        <v>72</v>
      </c>
      <c r="O3138" s="232"/>
      <c r="P3138" s="233" t="s">
        <v>73</v>
      </c>
      <c r="Q3138" s="234"/>
      <c r="R3138" s="30"/>
      <c r="S3138" s="227" t="s">
        <v>74</v>
      </c>
      <c r="T3138" s="228"/>
      <c r="U3138" s="229" t="s">
        <v>75</v>
      </c>
      <c r="V3138" s="230"/>
      <c r="W3138" s="8"/>
      <c r="X3138" s="231" t="s">
        <v>76</v>
      </c>
      <c r="Y3138" s="232"/>
      <c r="Z3138" s="233" t="s">
        <v>77</v>
      </c>
      <c r="AA3138" s="234"/>
      <c r="AB3138" s="8"/>
      <c r="AC3138" s="231" t="s">
        <v>78</v>
      </c>
      <c r="AD3138" s="232"/>
      <c r="AE3138" s="233" t="s">
        <v>17</v>
      </c>
      <c r="AF3138" s="234"/>
      <c r="AG3138" s="8"/>
      <c r="AH3138" s="231" t="s">
        <v>79</v>
      </c>
      <c r="AI3138" s="232"/>
      <c r="AJ3138" s="233" t="s">
        <v>80</v>
      </c>
      <c r="AK3138" s="234"/>
      <c r="AL3138" s="8"/>
      <c r="AM3138" s="35" t="s">
        <v>82</v>
      </c>
      <c r="AO3138" s="147" t="s">
        <v>83</v>
      </c>
      <c r="AP3138" s="4"/>
      <c r="AQ3138" s="44"/>
      <c r="AR3138" s="44"/>
      <c r="AS3138" s="44"/>
      <c r="AT3138" s="44"/>
    </row>
    <row r="3139" spans="2:46" ht="18.649999999999999" customHeight="1" thickTop="1" thickBot="1">
      <c r="B3139" s="55">
        <v>8.9799999999999507</v>
      </c>
      <c r="D3139" s="37">
        <v>1</v>
      </c>
      <c r="E3139" s="38">
        <v>0</v>
      </c>
      <c r="F3139" s="39">
        <v>0</v>
      </c>
      <c r="G3139" s="40">
        <f t="shared" ref="G3139" si="10274">-1/($E$8*$B3139)</f>
        <v>-7.1178173719376778E-2</v>
      </c>
      <c r="I3139" s="37">
        <v>1</v>
      </c>
      <c r="J3139" s="41">
        <v>0</v>
      </c>
      <c r="K3139" s="39">
        <v>0</v>
      </c>
      <c r="L3139" s="40">
        <v>0</v>
      </c>
      <c r="N3139" s="37">
        <f t="shared" ref="N3139" si="10275">D3139*I3139+F3139*I3142-E3139*J3139-G3139*J3142</f>
        <v>0.9913931907969149</v>
      </c>
      <c r="O3139" s="41">
        <f t="shared" ref="O3139" si="10276">(D3139*J3139+E3139*I3139+F3139*J3142+G3139*I3142)</f>
        <v>0</v>
      </c>
      <c r="P3139" s="39">
        <f t="shared" ref="P3139" si="10277">D3139*K3139+F3139*K3142-E3139*L3139-G3139*L3142</f>
        <v>0</v>
      </c>
      <c r="Q3139" s="40">
        <f t="shared" ref="Q3139" si="10278">(D3139*L3139+E3139*K3139+F3139*L3142+G3139*K3142)</f>
        <v>-7.1178173719376778E-2</v>
      </c>
      <c r="S3139" s="37">
        <v>1</v>
      </c>
      <c r="T3139" s="38">
        <v>0</v>
      </c>
      <c r="U3139" s="39">
        <v>0</v>
      </c>
      <c r="V3139" s="40">
        <f t="shared" ref="V3139" si="10279">-1/($T$8*$B3139)</f>
        <v>-0.13939643652561323</v>
      </c>
      <c r="X3139" s="37">
        <f t="shared" ref="X3139" si="10280">N3139*S3139+P3139*S3142-O3139*T3139-Q3139*T3142</f>
        <v>0.9913931907969149</v>
      </c>
      <c r="Y3139" s="41">
        <f t="shared" ref="Y3139" si="10281">(N3139*T3139+O3139*S3139+P3139*T3142+Q3139*S3142)</f>
        <v>0</v>
      </c>
      <c r="Z3139" s="39">
        <f t="shared" ref="Z3139" si="10282">N3139*U3139+P3139*U3142-O3139*V3139-Q3139*V3142</f>
        <v>0</v>
      </c>
      <c r="AA3139" s="40">
        <f t="shared" ref="AA3139" si="10283">(N3139*V3139+O3139*U3139+P3139*V3142+Q3139*U3142)</f>
        <v>-0.20937485171222409</v>
      </c>
      <c r="AB3139" s="8"/>
      <c r="AC3139" s="37">
        <v>1</v>
      </c>
      <c r="AD3139" s="38">
        <v>0</v>
      </c>
      <c r="AE3139" s="39">
        <v>0</v>
      </c>
      <c r="AF3139" s="40">
        <v>0</v>
      </c>
      <c r="AH3139" s="37">
        <f>X3139*AC3139+Z3139*AC3142-Y3139*AD3139-AA3139*AD3142</f>
        <v>0.97255528306407613</v>
      </c>
      <c r="AI3139" s="41">
        <f>(X3139*AD3139+Y3139*AC3139+Z3139*AD3142+AA3139*AC3142)</f>
        <v>0</v>
      </c>
      <c r="AJ3139" s="39">
        <f>X3139*AE3139+Z3139*AE3142-Y3139*AF3139-AA3139*AF3142</f>
        <v>0</v>
      </c>
      <c r="AK3139" s="40">
        <f>(X3139*AF3139+Y3139*AE3139+Z3139*AF3142+AA3139*AE3142)</f>
        <v>-0.20937485171222409</v>
      </c>
      <c r="AL3139" s="8"/>
      <c r="AM3139" s="43">
        <f t="shared" ref="AM3139" si="10284">20*LOG((2*$AH$8)/(($AH$8*AH3139+AJ3139+$AH$8*AH3142+AJ3142)^2+($AH$8*AI3139+AK3139+$AH$8*AI3142+AK3142)^2)^0.5)</f>
        <v>-1.2173875021119604E-4</v>
      </c>
      <c r="AO3139" s="148">
        <f t="shared" ref="AO3139" si="10285">((AH3139^2+AI3139^2)/(AH3142^2+AI3142^2))^0.5</f>
        <v>4.6450438129910054</v>
      </c>
      <c r="AP3139" s="4"/>
      <c r="AQ3139" s="44"/>
      <c r="AR3139" s="44"/>
      <c r="AS3139" s="44"/>
      <c r="AT3139" s="44"/>
    </row>
    <row r="3140" spans="2:46" ht="18.649999999999999" customHeight="1" thickBot="1">
      <c r="D3140" s="45"/>
      <c r="G3140" s="46"/>
      <c r="I3140" s="45"/>
      <c r="L3140" s="46"/>
      <c r="N3140" s="45"/>
      <c r="Q3140" s="46"/>
      <c r="S3140" s="45"/>
      <c r="V3140" s="46"/>
      <c r="X3140" s="45"/>
      <c r="AA3140" s="46"/>
      <c r="AC3140" s="45"/>
      <c r="AF3140" s="46"/>
      <c r="AH3140" s="45"/>
      <c r="AK3140" s="46"/>
      <c r="AO3140" s="149"/>
      <c r="AP3140" s="149"/>
      <c r="AQ3140" s="44"/>
      <c r="AR3140" s="44"/>
      <c r="AS3140" s="44"/>
      <c r="AT3140" s="44"/>
    </row>
    <row r="3141" spans="2:46" ht="18.649999999999999" customHeight="1" thickBot="1">
      <c r="D3141" s="227" t="s">
        <v>70</v>
      </c>
      <c r="E3141" s="228"/>
      <c r="F3141" s="229" t="s">
        <v>71</v>
      </c>
      <c r="G3141" s="230"/>
      <c r="H3141" s="203"/>
      <c r="I3141" s="231" t="s">
        <v>15</v>
      </c>
      <c r="J3141" s="232"/>
      <c r="K3141" s="233" t="s">
        <v>16</v>
      </c>
      <c r="L3141" s="234"/>
      <c r="M3141" s="30"/>
      <c r="N3141" s="231" t="s">
        <v>72</v>
      </c>
      <c r="O3141" s="232"/>
      <c r="P3141" s="233" t="s">
        <v>73</v>
      </c>
      <c r="Q3141" s="234"/>
      <c r="R3141" s="30"/>
      <c r="S3141" s="227" t="s">
        <v>74</v>
      </c>
      <c r="T3141" s="228"/>
      <c r="U3141" s="229" t="s">
        <v>75</v>
      </c>
      <c r="V3141" s="230"/>
      <c r="W3141" s="8"/>
      <c r="X3141" s="231" t="s">
        <v>76</v>
      </c>
      <c r="Y3141" s="232"/>
      <c r="Z3141" s="233" t="s">
        <v>77</v>
      </c>
      <c r="AA3141" s="234"/>
      <c r="AB3141" s="8"/>
      <c r="AC3141" s="231" t="s">
        <v>78</v>
      </c>
      <c r="AD3141" s="232"/>
      <c r="AE3141" s="233" t="s">
        <v>17</v>
      </c>
      <c r="AF3141" s="234"/>
      <c r="AG3141" s="8"/>
      <c r="AH3141" s="231" t="s">
        <v>79</v>
      </c>
      <c r="AI3141" s="232"/>
      <c r="AJ3141" s="233" t="s">
        <v>80</v>
      </c>
      <c r="AK3141" s="234"/>
      <c r="AL3141" s="8"/>
      <c r="AM3141" s="52" t="s">
        <v>84</v>
      </c>
      <c r="AO3141" s="150" t="s">
        <v>85</v>
      </c>
      <c r="AP3141" s="149"/>
      <c r="AQ3141" s="44"/>
      <c r="AR3141" s="44"/>
      <c r="AS3141" s="44"/>
      <c r="AT3141" s="44"/>
    </row>
    <row r="3142" spans="2:46" ht="18.649999999999999" customHeight="1" thickTop="1" thickBot="1">
      <c r="D3142" s="37">
        <v>0</v>
      </c>
      <c r="E3142" s="41">
        <v>0</v>
      </c>
      <c r="F3142" s="39">
        <v>1</v>
      </c>
      <c r="G3142" s="40">
        <v>0</v>
      </c>
      <c r="I3142" s="37">
        <v>0</v>
      </c>
      <c r="J3142" s="41">
        <f t="shared" ref="J3142" si="10286">IF(0=(1-$J$8*$K$8*$B3139^2),10^14,$B3139*$K$8/(1-$J$8*$K$8*$B3139^2))</f>
        <v>-0.12091921938061882</v>
      </c>
      <c r="K3142" s="39">
        <v>1</v>
      </c>
      <c r="L3142" s="40">
        <v>0</v>
      </c>
      <c r="N3142" s="37">
        <f t="shared" ref="N3142" si="10287">D3142*I3139+F3142*I3142-E3142*J3139-G3142*J3142</f>
        <v>0</v>
      </c>
      <c r="O3142" s="41">
        <f t="shared" ref="O3142" si="10288">(D3142*J3139+E3142*I3139+F3142*J3142+G3142*I3142)</f>
        <v>-0.12091921938061882</v>
      </c>
      <c r="P3142" s="39">
        <f t="shared" ref="P3142" si="10289">D3142*K3139+F3142*K3142-E3142*L3139-G3142*L3142</f>
        <v>1</v>
      </c>
      <c r="Q3142" s="40">
        <f t="shared" ref="Q3142" si="10290">(D3142*L3139+E3142*K3139+F3142*L3142+G3142*K3142)</f>
        <v>0</v>
      </c>
      <c r="S3142" s="37">
        <v>0</v>
      </c>
      <c r="T3142" s="41">
        <v>0</v>
      </c>
      <c r="U3142" s="39">
        <v>1</v>
      </c>
      <c r="V3142" s="40">
        <v>0</v>
      </c>
      <c r="X3142" s="37">
        <f t="shared" ref="X3142" si="10291">N3142*S3139+P3142*S3142-O3142*T3139-Q3142*T3142</f>
        <v>0</v>
      </c>
      <c r="Y3142" s="41">
        <f t="shared" ref="Y3142" si="10292">(N3142*T3139+O3142*S3139+P3142*T3142+Q3142*S3142)</f>
        <v>-0.12091921938061882</v>
      </c>
      <c r="Z3142" s="39">
        <f t="shared" ref="Z3142" si="10293">N3142*U3139+P3142*U3142-O3142*V3139-Q3142*V3142</f>
        <v>0.98314429171088291</v>
      </c>
      <c r="AA3142" s="40">
        <f t="shared" ref="AA3142" si="10294">(N3142*V3139+O3142*U3139+P3142*V3142+Q3142*U3142)</f>
        <v>0</v>
      </c>
      <c r="AB3142" s="8"/>
      <c r="AC3142" s="37">
        <v>0</v>
      </c>
      <c r="AD3142" s="40">
        <f>-1/($AD$8*$B3139)</f>
        <v>-8.9972160356347919E-2</v>
      </c>
      <c r="AE3142" s="39">
        <v>1</v>
      </c>
      <c r="AF3142" s="40">
        <v>0</v>
      </c>
      <c r="AH3142" s="37">
        <f>X3142*AC3139+Z3142*AC3142-Y3142*AD3139-AA3142*AD3142</f>
        <v>0</v>
      </c>
      <c r="AI3142" s="41">
        <f>(X3142*AD3139+Y3142*AC3139+Z3142*AD3142+AA3142*AC3142)</f>
        <v>-0.20937483524785849</v>
      </c>
      <c r="AJ3142" s="39">
        <f>X3142*AE3139+Z3142*AE3142-Y3142*AF3139-AA3142*AF3142</f>
        <v>0.98314429171088291</v>
      </c>
      <c r="AK3142" s="40">
        <f>(X3142*AF3139+Y3142*AE3139+Z3142*AF3142+AA3142*AE3142)</f>
        <v>0</v>
      </c>
      <c r="AL3142" s="8"/>
      <c r="AM3142" s="54">
        <f t="shared" ref="AM3142" si="10295">(180/PI())*ATAN(-1*(($AH3130*AI3139+AK3139+$AH$8*AI3142+AK3142)/($AH$8*AH3139+AJ3139+$AH$8*AH3142+AJ3142)))</f>
        <v>12.085547054739783</v>
      </c>
      <c r="AO3142" s="151">
        <f t="shared" ref="AO3142" si="10296">20*LOG(((($AH$8*AH3139+AJ3139-$AH$8*AH3142-AJ3142)^2+($AH$8*AI3139+AK3139-$AH$8*AI3142-AK3142)^2)/(($AH$8*AH3139+AJ3139+$AH$8*AH3142+AJ3142)^2+($AH$8*AI3139+AK3139+$AH$8*AI3142+AK3142)^2))^0.5)</f>
        <v>-45.523615593164344</v>
      </c>
      <c r="AP3142" s="149"/>
      <c r="AQ3142" s="44"/>
      <c r="AR3142" s="44"/>
      <c r="AS3142" s="44"/>
      <c r="AT3142" s="44"/>
    </row>
    <row r="3143" spans="2:46" ht="18.649999999999999" customHeight="1">
      <c r="AO3143" s="48"/>
    </row>
    <row r="3144" spans="2:46" ht="18.649999999999999" customHeight="1" thickBot="1">
      <c r="E3144" s="29" t="s">
        <v>9</v>
      </c>
      <c r="J3144" s="29" t="s">
        <v>10</v>
      </c>
      <c r="O3144" s="29" t="s">
        <v>11</v>
      </c>
      <c r="T3144" s="29" t="s">
        <v>12</v>
      </c>
      <c r="Y3144" s="29" t="s">
        <v>13</v>
      </c>
      <c r="AD3144" s="29" t="s">
        <v>12</v>
      </c>
      <c r="AI3144" s="29" t="s">
        <v>81</v>
      </c>
    </row>
    <row r="3145" spans="2:46" ht="18.649999999999999" customHeight="1" thickBot="1">
      <c r="B3145" s="28"/>
      <c r="D3145" s="227" t="s">
        <v>70</v>
      </c>
      <c r="E3145" s="228"/>
      <c r="F3145" s="229" t="s">
        <v>71</v>
      </c>
      <c r="G3145" s="230"/>
      <c r="H3145" s="203"/>
      <c r="I3145" s="231" t="s">
        <v>15</v>
      </c>
      <c r="J3145" s="232"/>
      <c r="K3145" s="233" t="s">
        <v>16</v>
      </c>
      <c r="L3145" s="234"/>
      <c r="M3145" s="30"/>
      <c r="N3145" s="231" t="s">
        <v>72</v>
      </c>
      <c r="O3145" s="232"/>
      <c r="P3145" s="233" t="s">
        <v>73</v>
      </c>
      <c r="Q3145" s="234"/>
      <c r="R3145" s="30"/>
      <c r="S3145" s="227" t="s">
        <v>74</v>
      </c>
      <c r="T3145" s="228"/>
      <c r="U3145" s="229" t="s">
        <v>75</v>
      </c>
      <c r="V3145" s="230"/>
      <c r="W3145" s="8"/>
      <c r="X3145" s="231" t="s">
        <v>76</v>
      </c>
      <c r="Y3145" s="232"/>
      <c r="Z3145" s="233" t="s">
        <v>77</v>
      </c>
      <c r="AA3145" s="234"/>
      <c r="AB3145" s="8"/>
      <c r="AC3145" s="231" t="s">
        <v>78</v>
      </c>
      <c r="AD3145" s="232"/>
      <c r="AE3145" s="233" t="s">
        <v>17</v>
      </c>
      <c r="AF3145" s="234"/>
      <c r="AG3145" s="8"/>
      <c r="AH3145" s="231" t="s">
        <v>79</v>
      </c>
      <c r="AI3145" s="232"/>
      <c r="AJ3145" s="233" t="s">
        <v>80</v>
      </c>
      <c r="AK3145" s="234"/>
      <c r="AL3145" s="8"/>
      <c r="AM3145" s="35" t="s">
        <v>82</v>
      </c>
      <c r="AO3145" s="147" t="s">
        <v>83</v>
      </c>
      <c r="AP3145" s="4"/>
      <c r="AQ3145" s="44"/>
      <c r="AR3145" s="44"/>
      <c r="AS3145" s="44"/>
      <c r="AT3145" s="44"/>
    </row>
    <row r="3146" spans="2:46" ht="18.649999999999999" customHeight="1" thickTop="1" thickBot="1">
      <c r="B3146" s="55">
        <v>8.9999999999999503</v>
      </c>
      <c r="D3146" s="37">
        <v>1</v>
      </c>
      <c r="E3146" s="38">
        <v>0</v>
      </c>
      <c r="F3146" s="39">
        <v>0</v>
      </c>
      <c r="G3146" s="40">
        <f t="shared" ref="G3146" si="10297">-1/($E$8*$B3146)</f>
        <v>-7.1020000000000388E-2</v>
      </c>
      <c r="I3146" s="37">
        <v>1</v>
      </c>
      <c r="J3146" s="41">
        <v>0</v>
      </c>
      <c r="K3146" s="39">
        <v>0</v>
      </c>
      <c r="L3146" s="40">
        <v>0</v>
      </c>
      <c r="N3146" s="37">
        <f t="shared" ref="N3146" si="10298">D3146*I3146+F3146*I3149-E3146*J3146-G3146*J3149</f>
        <v>0.99143150069356989</v>
      </c>
      <c r="O3146" s="41">
        <f t="shared" ref="O3146" si="10299">(D3146*J3146+E3146*I3146+F3146*J3149+G3146*I3149)</f>
        <v>0</v>
      </c>
      <c r="P3146" s="39">
        <f t="shared" ref="P3146" si="10300">D3146*K3146+F3146*K3149-E3146*L3146-G3146*L3149</f>
        <v>0</v>
      </c>
      <c r="Q3146" s="40">
        <f t="shared" ref="Q3146" si="10301">(D3146*L3146+E3146*K3146+F3146*L3149+G3146*K3149)</f>
        <v>-7.1020000000000388E-2</v>
      </c>
      <c r="S3146" s="37">
        <v>1</v>
      </c>
      <c r="T3146" s="38">
        <v>0</v>
      </c>
      <c r="U3146" s="39">
        <v>0</v>
      </c>
      <c r="V3146" s="40">
        <f t="shared" ref="V3146" si="10302">-1/($T$8*$B3146)</f>
        <v>-0.13908666666666741</v>
      </c>
      <c r="X3146" s="37">
        <f t="shared" ref="X3146" si="10303">N3146*S3146+P3146*S3149-O3146*T3146-Q3146*T3149</f>
        <v>0.99143150069356989</v>
      </c>
      <c r="Y3146" s="41">
        <f t="shared" ref="Y3146" si="10304">(N3146*T3146+O3146*S3146+P3146*T3149+Q3146*S3149)</f>
        <v>0</v>
      </c>
      <c r="Z3146" s="39">
        <f t="shared" ref="Z3146" si="10305">N3146*U3146+P3146*U3149-O3146*V3146-Q3146*V3149</f>
        <v>0</v>
      </c>
      <c r="AA3146" s="40">
        <f t="shared" ref="AA3146" si="10306">(N3146*V3146+O3146*U3146+P3146*V3149+Q3146*U3149)</f>
        <v>-0.20891490265980078</v>
      </c>
      <c r="AB3146" s="8"/>
      <c r="AC3146" s="37">
        <v>1</v>
      </c>
      <c r="AD3146" s="38">
        <v>0</v>
      </c>
      <c r="AE3146" s="39">
        <v>0</v>
      </c>
      <c r="AF3146" s="40">
        <v>0</v>
      </c>
      <c r="AH3146" s="37">
        <f>X3146*AC3146+Z3146*AC3149-Y3146*AD3146-AA3146*AD3149</f>
        <v>0.97267674562646023</v>
      </c>
      <c r="AI3146" s="41">
        <f>(X3146*AD3146+Y3146*AC3146+Z3146*AD3149+AA3146*AC3149)</f>
        <v>0</v>
      </c>
      <c r="AJ3146" s="39">
        <f>X3146*AE3146+Z3146*AE3149-Y3146*AF3146-AA3146*AF3149</f>
        <v>0</v>
      </c>
      <c r="AK3146" s="40">
        <f>(X3146*AF3146+Y3146*AE3146+Z3146*AF3149+AA3146*AE3149)</f>
        <v>-0.20891490265980078</v>
      </c>
      <c r="AL3146" s="8"/>
      <c r="AM3146" s="43">
        <f t="shared" ref="AM3146" si="10307">20*LOG((2*$AH$8)/(($AH$8*AH3146+AJ3146+$AH$8*AH3149+AJ3149)^2+($AH$8*AI3146+AK3146+$AH$8*AI3149+AK3149)^2)^0.5)</f>
        <v>-1.2067338682199901E-4</v>
      </c>
      <c r="AO3146" s="148">
        <f t="shared" ref="AO3146" si="10308">((AH3146^2+AI3146^2)/(AH3149^2+AI3149^2))^0.5</f>
        <v>4.6558517816952127</v>
      </c>
      <c r="AP3146" s="4"/>
      <c r="AQ3146" s="44"/>
      <c r="AR3146" s="44"/>
      <c r="AS3146" s="44"/>
      <c r="AT3146" s="44"/>
    </row>
    <row r="3147" spans="2:46" ht="18.649999999999999" customHeight="1" thickBot="1">
      <c r="D3147" s="45"/>
      <c r="G3147" s="46"/>
      <c r="I3147" s="45"/>
      <c r="L3147" s="46"/>
      <c r="N3147" s="45"/>
      <c r="Q3147" s="46"/>
      <c r="S3147" s="45"/>
      <c r="V3147" s="46"/>
      <c r="X3147" s="45"/>
      <c r="AA3147" s="46"/>
      <c r="AC3147" s="45"/>
      <c r="AF3147" s="46"/>
      <c r="AH3147" s="45"/>
      <c r="AK3147" s="46"/>
      <c r="AO3147" s="149"/>
      <c r="AP3147" s="149"/>
      <c r="AQ3147" s="44"/>
      <c r="AR3147" s="44"/>
      <c r="AS3147" s="44"/>
      <c r="AT3147" s="44"/>
    </row>
    <row r="3148" spans="2:46" ht="18.649999999999999" customHeight="1" thickBot="1">
      <c r="D3148" s="227" t="s">
        <v>70</v>
      </c>
      <c r="E3148" s="228"/>
      <c r="F3148" s="229" t="s">
        <v>71</v>
      </c>
      <c r="G3148" s="230"/>
      <c r="H3148" s="203"/>
      <c r="I3148" s="231" t="s">
        <v>15</v>
      </c>
      <c r="J3148" s="232"/>
      <c r="K3148" s="233" t="s">
        <v>16</v>
      </c>
      <c r="L3148" s="234"/>
      <c r="M3148" s="30"/>
      <c r="N3148" s="231" t="s">
        <v>72</v>
      </c>
      <c r="O3148" s="232"/>
      <c r="P3148" s="233" t="s">
        <v>73</v>
      </c>
      <c r="Q3148" s="234"/>
      <c r="R3148" s="30"/>
      <c r="S3148" s="227" t="s">
        <v>74</v>
      </c>
      <c r="T3148" s="228"/>
      <c r="U3148" s="229" t="s">
        <v>75</v>
      </c>
      <c r="V3148" s="230"/>
      <c r="W3148" s="8"/>
      <c r="X3148" s="231" t="s">
        <v>76</v>
      </c>
      <c r="Y3148" s="232"/>
      <c r="Z3148" s="233" t="s">
        <v>77</v>
      </c>
      <c r="AA3148" s="234"/>
      <c r="AB3148" s="8"/>
      <c r="AC3148" s="231" t="s">
        <v>78</v>
      </c>
      <c r="AD3148" s="232"/>
      <c r="AE3148" s="233" t="s">
        <v>17</v>
      </c>
      <c r="AF3148" s="234"/>
      <c r="AG3148" s="8"/>
      <c r="AH3148" s="231" t="s">
        <v>79</v>
      </c>
      <c r="AI3148" s="232"/>
      <c r="AJ3148" s="233" t="s">
        <v>80</v>
      </c>
      <c r="AK3148" s="234"/>
      <c r="AL3148" s="8"/>
      <c r="AM3148" s="52" t="s">
        <v>84</v>
      </c>
      <c r="AO3148" s="150" t="s">
        <v>85</v>
      </c>
      <c r="AP3148" s="149"/>
      <c r="AQ3148" s="44"/>
      <c r="AR3148" s="44"/>
      <c r="AS3148" s="44"/>
      <c r="AT3148" s="44"/>
    </row>
    <row r="3149" spans="2:46" ht="18.649999999999999" customHeight="1" thickTop="1" thickBot="1">
      <c r="D3149" s="37">
        <v>0</v>
      </c>
      <c r="E3149" s="41">
        <v>0</v>
      </c>
      <c r="F3149" s="39">
        <v>1</v>
      </c>
      <c r="G3149" s="40">
        <v>0</v>
      </c>
      <c r="I3149" s="37">
        <v>0</v>
      </c>
      <c r="J3149" s="41">
        <f t="shared" ref="J3149" si="10309">IF(0=(1-$J$8*$K$8*$B3146^2),10^14,$B3146*$K$8/(1-$J$8*$K$8*$B3146^2))</f>
        <v>-0.12064910316009608</v>
      </c>
      <c r="K3149" s="39">
        <v>1</v>
      </c>
      <c r="L3149" s="40">
        <v>0</v>
      </c>
      <c r="N3149" s="37">
        <f t="shared" ref="N3149" si="10310">D3149*I3146+F3149*I3149-E3149*J3146-G3149*J3149</f>
        <v>0</v>
      </c>
      <c r="O3149" s="41">
        <f t="shared" ref="O3149" si="10311">(D3149*J3146+E3149*I3146+F3149*J3149+G3149*I3149)</f>
        <v>-0.12064910316009608</v>
      </c>
      <c r="P3149" s="39">
        <f t="shared" ref="P3149" si="10312">D3149*K3146+F3149*K3149-E3149*L3146-G3149*L3149</f>
        <v>1</v>
      </c>
      <c r="Q3149" s="40">
        <f t="shared" ref="Q3149" si="10313">(D3149*L3146+E3149*K3146+F3149*L3149+G3149*K3149)</f>
        <v>0</v>
      </c>
      <c r="S3149" s="37">
        <v>0</v>
      </c>
      <c r="T3149" s="41">
        <v>0</v>
      </c>
      <c r="U3149" s="39">
        <v>1</v>
      </c>
      <c r="V3149" s="40">
        <v>0</v>
      </c>
      <c r="X3149" s="37">
        <f t="shared" ref="X3149" si="10314">N3149*S3146+P3149*S3149-O3149*T3146-Q3149*T3149</f>
        <v>0</v>
      </c>
      <c r="Y3149" s="41">
        <f t="shared" ref="Y3149" si="10315">(N3149*T3146+O3149*S3146+P3149*T3149+Q3149*S3149)</f>
        <v>-0.12064910316009608</v>
      </c>
      <c r="Z3149" s="39">
        <f t="shared" ref="Z3149" si="10316">N3149*U3146+P3149*U3149-O3149*V3146-Q3149*V3149</f>
        <v>0.98321931840513932</v>
      </c>
      <c r="AA3149" s="40">
        <f t="shared" ref="AA3149" si="10317">(N3149*V3146+O3149*U3146+P3149*V3149+Q3149*U3149)</f>
        <v>0</v>
      </c>
      <c r="AB3149" s="8"/>
      <c r="AC3149" s="37">
        <v>0</v>
      </c>
      <c r="AD3149" s="40">
        <f>-1/($AD$8*$B3146)</f>
        <v>-8.9772222222222711E-2</v>
      </c>
      <c r="AE3149" s="39">
        <v>1</v>
      </c>
      <c r="AF3149" s="40">
        <v>0</v>
      </c>
      <c r="AH3149" s="37">
        <f>X3149*AC3146+Z3149*AC3149-Y3149*AD3146-AA3149*AD3149</f>
        <v>0</v>
      </c>
      <c r="AI3149" s="41">
        <f>(X3149*AD3146+Y3149*AC3146+Z3149*AD3149+AA3149*AC3149)</f>
        <v>-0.2089148863051446</v>
      </c>
      <c r="AJ3149" s="39">
        <f>X3149*AE3146+Z3149*AE3149-Y3149*AF3146-AA3149*AF3149</f>
        <v>0.98321931840513932</v>
      </c>
      <c r="AK3149" s="40">
        <f>(X3149*AF3146+Y3149*AE3146+Z3149*AF3149+AA3149*AE3149)</f>
        <v>0</v>
      </c>
      <c r="AL3149" s="8"/>
      <c r="AM3149" s="54">
        <f t="shared" ref="AM3149" si="10318">(180/PI())*ATAN(-1*(($AH3137*AI3146+AK3146+$AH$8*AI3149+AK3149)/($AH$8*AH3146+AJ3146+$AH$8*AH3149+AJ3149)))</f>
        <v>12.058599825510468</v>
      </c>
      <c r="AO3149" s="151">
        <f t="shared" ref="AO3149" si="10319">20*LOG(((($AH$8*AH3146+AJ3146-$AH$8*AH3149-AJ3149)^2+($AH$8*AI3146+AK3146-$AH$8*AI3149-AK3149)^2)/(($AH$8*AH3146+AJ3146+$AH$8*AH3149+AJ3149)^2+($AH$8*AI3146+AK3146+$AH$8*AI3149+AK3149)^2))^0.5)</f>
        <v>-45.561788431296662</v>
      </c>
      <c r="AP3149" s="149"/>
      <c r="AQ3149" s="44"/>
      <c r="AR3149" s="44"/>
      <c r="AS3149" s="44"/>
      <c r="AT3149" s="44"/>
    </row>
    <row r="3150" spans="2:46" ht="18.649999999999999" customHeight="1">
      <c r="AO3150" s="48"/>
    </row>
    <row r="3151" spans="2:46" ht="18.649999999999999" customHeight="1" thickBot="1">
      <c r="E3151" s="29" t="s">
        <v>9</v>
      </c>
      <c r="J3151" s="29" t="s">
        <v>10</v>
      </c>
      <c r="O3151" s="29" t="s">
        <v>11</v>
      </c>
      <c r="T3151" s="29" t="s">
        <v>12</v>
      </c>
      <c r="Y3151" s="29" t="s">
        <v>13</v>
      </c>
      <c r="AD3151" s="29" t="s">
        <v>12</v>
      </c>
      <c r="AI3151" s="29" t="s">
        <v>81</v>
      </c>
    </row>
    <row r="3152" spans="2:46" ht="18.649999999999999" customHeight="1" thickBot="1">
      <c r="B3152" s="28"/>
      <c r="D3152" s="227" t="s">
        <v>70</v>
      </c>
      <c r="E3152" s="228"/>
      <c r="F3152" s="229" t="s">
        <v>71</v>
      </c>
      <c r="G3152" s="230"/>
      <c r="H3152" s="203"/>
      <c r="I3152" s="231" t="s">
        <v>15</v>
      </c>
      <c r="J3152" s="232"/>
      <c r="K3152" s="233" t="s">
        <v>16</v>
      </c>
      <c r="L3152" s="234"/>
      <c r="M3152" s="30"/>
      <c r="N3152" s="231" t="s">
        <v>72</v>
      </c>
      <c r="O3152" s="232"/>
      <c r="P3152" s="233" t="s">
        <v>73</v>
      </c>
      <c r="Q3152" s="234"/>
      <c r="R3152" s="30"/>
      <c r="S3152" s="227" t="s">
        <v>74</v>
      </c>
      <c r="T3152" s="228"/>
      <c r="U3152" s="229" t="s">
        <v>75</v>
      </c>
      <c r="V3152" s="230"/>
      <c r="W3152" s="8"/>
      <c r="X3152" s="231" t="s">
        <v>76</v>
      </c>
      <c r="Y3152" s="232"/>
      <c r="Z3152" s="233" t="s">
        <v>77</v>
      </c>
      <c r="AA3152" s="234"/>
      <c r="AB3152" s="8"/>
      <c r="AC3152" s="231" t="s">
        <v>78</v>
      </c>
      <c r="AD3152" s="232"/>
      <c r="AE3152" s="233" t="s">
        <v>17</v>
      </c>
      <c r="AF3152" s="234"/>
      <c r="AG3152" s="8"/>
      <c r="AH3152" s="231" t="s">
        <v>79</v>
      </c>
      <c r="AI3152" s="232"/>
      <c r="AJ3152" s="233" t="s">
        <v>80</v>
      </c>
      <c r="AK3152" s="234"/>
      <c r="AL3152" s="8"/>
      <c r="AM3152" s="35" t="s">
        <v>82</v>
      </c>
      <c r="AO3152" s="147" t="s">
        <v>83</v>
      </c>
      <c r="AP3152" s="4"/>
      <c r="AQ3152" s="44"/>
      <c r="AR3152" s="44"/>
      <c r="AS3152" s="44"/>
      <c r="AT3152" s="44"/>
    </row>
    <row r="3153" spans="1:46" ht="18.649999999999999" customHeight="1" thickTop="1" thickBot="1">
      <c r="B3153" s="55">
        <v>9.0199999999999498</v>
      </c>
      <c r="D3153" s="37">
        <v>1</v>
      </c>
      <c r="E3153" s="38">
        <v>0</v>
      </c>
      <c r="F3153" s="39">
        <v>0</v>
      </c>
      <c r="G3153" s="40">
        <f t="shared" ref="G3153" si="10320">-1/($E$8*$B3153)</f>
        <v>-7.0862527716186646E-2</v>
      </c>
      <c r="I3153" s="37">
        <v>1</v>
      </c>
      <c r="J3153" s="41">
        <v>0</v>
      </c>
      <c r="K3153" s="39">
        <v>0</v>
      </c>
      <c r="L3153" s="40">
        <v>0</v>
      </c>
      <c r="N3153" s="37">
        <f t="shared" ref="N3153" si="10321">D3153*I3153+F3153*I3156-E3153*J3153-G3153*J3156</f>
        <v>0.99146955515530499</v>
      </c>
      <c r="O3153" s="41">
        <f t="shared" ref="O3153" si="10322">(D3153*J3153+E3153*I3153+F3153*J3156+G3153*I3156)</f>
        <v>0</v>
      </c>
      <c r="P3153" s="39">
        <f t="shared" ref="P3153" si="10323">D3153*K3153+F3153*K3156-E3153*L3153-G3153*L3156</f>
        <v>0</v>
      </c>
      <c r="Q3153" s="40">
        <f t="shared" ref="Q3153" si="10324">(D3153*L3153+E3153*K3153+F3153*L3156+G3153*K3156)</f>
        <v>-7.0862527716186646E-2</v>
      </c>
      <c r="S3153" s="37">
        <v>1</v>
      </c>
      <c r="T3153" s="38">
        <v>0</v>
      </c>
      <c r="U3153" s="39">
        <v>0</v>
      </c>
      <c r="V3153" s="40">
        <f t="shared" ref="V3153" si="10325">-1/($T$8*$B3153)</f>
        <v>-0.1387782705099786</v>
      </c>
      <c r="X3153" s="37">
        <f t="shared" ref="X3153" si="10326">N3153*S3153+P3153*S3156-O3153*T3153-Q3153*T3156</f>
        <v>0.99146955515530499</v>
      </c>
      <c r="Y3153" s="41">
        <f t="shared" ref="Y3153" si="10327">(N3153*T3153+O3153*S3153+P3153*T3156+Q3153*S3156)</f>
        <v>0</v>
      </c>
      <c r="Z3153" s="39">
        <f t="shared" ref="Z3153" si="10328">N3153*U3153+P3153*U3156-O3153*V3153-Q3153*V3156</f>
        <v>0</v>
      </c>
      <c r="AA3153" s="40">
        <f t="shared" ref="AA3153" si="10329">(N3153*V3153+O3153*U3153+P3153*V3156+Q3153*U3156)</f>
        <v>-0.2084569578439377</v>
      </c>
      <c r="AB3153" s="8"/>
      <c r="AC3153" s="37">
        <v>1</v>
      </c>
      <c r="AD3153" s="38">
        <v>0</v>
      </c>
      <c r="AE3153" s="39">
        <v>0</v>
      </c>
      <c r="AF3153" s="40">
        <v>0</v>
      </c>
      <c r="AH3153" s="37">
        <f>X3153*AC3153+Z3153*AC3156-Y3153*AD3153-AA3153*AD3156</f>
        <v>0.97279740448013752</v>
      </c>
      <c r="AI3153" s="41">
        <f>(X3153*AD3153+Y3153*AC3153+Z3153*AD3156+AA3153*AC3156)</f>
        <v>0</v>
      </c>
      <c r="AJ3153" s="39">
        <f>X3153*AE3153+Z3153*AE3156-Y3153*AF3153-AA3153*AF3156</f>
        <v>0</v>
      </c>
      <c r="AK3153" s="40">
        <f>(X3153*AF3153+Y3153*AE3153+Z3153*AF3156+AA3153*AE3156)</f>
        <v>-0.2084569578439377</v>
      </c>
      <c r="AL3153" s="8"/>
      <c r="AM3153" s="43">
        <f t="shared" ref="AM3153" si="10330">20*LOG((2*$AH$8)/(($AH$8*AH3153+AJ3153+$AH$8*AH3156+AJ3156)^2+($AH$8*AI3153+AK3153+$AH$8*AI3156+AK3156)^2)^0.5)</f>
        <v>-1.1961962178413646E-4</v>
      </c>
      <c r="AO3153" s="148">
        <f t="shared" ref="AO3153" si="10331">((AH3153^2+AI3153^2)/(AH3156^2+AI3156^2))^0.5</f>
        <v>4.6666587210899921</v>
      </c>
      <c r="AP3153" s="4"/>
      <c r="AQ3153" s="44"/>
      <c r="AR3153" s="44"/>
      <c r="AS3153" s="44"/>
      <c r="AT3153" s="44"/>
    </row>
    <row r="3154" spans="1:46" ht="18.649999999999999" customHeight="1" thickBot="1">
      <c r="D3154" s="45"/>
      <c r="G3154" s="46"/>
      <c r="I3154" s="45"/>
      <c r="L3154" s="46"/>
      <c r="N3154" s="45"/>
      <c r="Q3154" s="46"/>
      <c r="S3154" s="45"/>
      <c r="V3154" s="46"/>
      <c r="X3154" s="45"/>
      <c r="AA3154" s="46"/>
      <c r="AC3154" s="45"/>
      <c r="AF3154" s="46"/>
      <c r="AH3154" s="45"/>
      <c r="AK3154" s="46"/>
      <c r="AO3154" s="149"/>
      <c r="AP3154" s="149"/>
      <c r="AQ3154" s="44"/>
      <c r="AR3154" s="44"/>
      <c r="AS3154" s="44"/>
      <c r="AT3154" s="44"/>
    </row>
    <row r="3155" spans="1:46" ht="18.649999999999999" customHeight="1" thickBot="1">
      <c r="D3155" s="227" t="s">
        <v>70</v>
      </c>
      <c r="E3155" s="228"/>
      <c r="F3155" s="229" t="s">
        <v>71</v>
      </c>
      <c r="G3155" s="230"/>
      <c r="H3155" s="203"/>
      <c r="I3155" s="231" t="s">
        <v>15</v>
      </c>
      <c r="J3155" s="232"/>
      <c r="K3155" s="233" t="s">
        <v>16</v>
      </c>
      <c r="L3155" s="234"/>
      <c r="M3155" s="30"/>
      <c r="N3155" s="231" t="s">
        <v>72</v>
      </c>
      <c r="O3155" s="232"/>
      <c r="P3155" s="233" t="s">
        <v>73</v>
      </c>
      <c r="Q3155" s="234"/>
      <c r="R3155" s="30"/>
      <c r="S3155" s="227" t="s">
        <v>74</v>
      </c>
      <c r="T3155" s="228"/>
      <c r="U3155" s="229" t="s">
        <v>75</v>
      </c>
      <c r="V3155" s="230"/>
      <c r="W3155" s="8"/>
      <c r="X3155" s="231" t="s">
        <v>76</v>
      </c>
      <c r="Y3155" s="232"/>
      <c r="Z3155" s="233" t="s">
        <v>77</v>
      </c>
      <c r="AA3155" s="234"/>
      <c r="AB3155" s="8"/>
      <c r="AC3155" s="231" t="s">
        <v>78</v>
      </c>
      <c r="AD3155" s="232"/>
      <c r="AE3155" s="233" t="s">
        <v>17</v>
      </c>
      <c r="AF3155" s="234"/>
      <c r="AG3155" s="8"/>
      <c r="AH3155" s="231" t="s">
        <v>79</v>
      </c>
      <c r="AI3155" s="232"/>
      <c r="AJ3155" s="233" t="s">
        <v>80</v>
      </c>
      <c r="AK3155" s="234"/>
      <c r="AL3155" s="8"/>
      <c r="AM3155" s="52" t="s">
        <v>84</v>
      </c>
      <c r="AO3155" s="150" t="s">
        <v>85</v>
      </c>
      <c r="AP3155" s="149"/>
      <c r="AQ3155" s="44"/>
      <c r="AR3155" s="44"/>
      <c r="AS3155" s="44"/>
      <c r="AT3155" s="44"/>
    </row>
    <row r="3156" spans="1:46" ht="18.649999999999999" customHeight="1" thickTop="1" thickBot="1">
      <c r="D3156" s="37">
        <v>0</v>
      </c>
      <c r="E3156" s="41">
        <v>0</v>
      </c>
      <c r="F3156" s="39">
        <v>1</v>
      </c>
      <c r="G3156" s="40">
        <v>0</v>
      </c>
      <c r="I3156" s="37">
        <v>0</v>
      </c>
      <c r="J3156" s="41">
        <f t="shared" ref="J3156" si="10332">IF(0=(1-$J$8*$K$8*$B3153^2),10^14,$B3153*$K$8/(1-$J$8*$K$8*$B3153^2))</f>
        <v>-0.12038019415367948</v>
      </c>
      <c r="K3156" s="39">
        <v>1</v>
      </c>
      <c r="L3156" s="40">
        <v>0</v>
      </c>
      <c r="N3156" s="37">
        <f t="shared" ref="N3156" si="10333">D3156*I3153+F3156*I3156-E3156*J3153-G3156*J3156</f>
        <v>0</v>
      </c>
      <c r="O3156" s="41">
        <f t="shared" ref="O3156" si="10334">(D3156*J3153+E3156*I3153+F3156*J3156+G3156*I3156)</f>
        <v>-0.12038019415367948</v>
      </c>
      <c r="P3156" s="39">
        <f t="shared" ref="P3156" si="10335">D3156*K3153+F3156*K3156-E3156*L3153-G3156*L3156</f>
        <v>1</v>
      </c>
      <c r="Q3156" s="40">
        <f t="shared" ref="Q3156" si="10336">(D3156*L3153+E3156*K3153+F3156*L3156+G3156*K3156)</f>
        <v>0</v>
      </c>
      <c r="S3156" s="37">
        <v>0</v>
      </c>
      <c r="T3156" s="41">
        <v>0</v>
      </c>
      <c r="U3156" s="39">
        <v>1</v>
      </c>
      <c r="V3156" s="40">
        <v>0</v>
      </c>
      <c r="X3156" s="37">
        <f t="shared" ref="X3156" si="10337">N3156*S3153+P3156*S3156-O3156*T3153-Q3156*T3156</f>
        <v>0</v>
      </c>
      <c r="Y3156" s="41">
        <f t="shared" ref="Y3156" si="10338">(N3156*T3153+O3156*S3153+P3156*T3156+Q3156*S3156)</f>
        <v>-0.12038019415367948</v>
      </c>
      <c r="Z3156" s="39">
        <f t="shared" ref="Z3156" si="10339">N3156*U3153+P3156*U3156-O3156*V3153-Q3156*V3156</f>
        <v>0.98329384485169691</v>
      </c>
      <c r="AA3156" s="40">
        <f t="shared" ref="AA3156" si="10340">(N3156*V3153+O3156*U3153+P3156*V3156+Q3156*U3156)</f>
        <v>0</v>
      </c>
      <c r="AB3156" s="8"/>
      <c r="AC3156" s="37">
        <v>0</v>
      </c>
      <c r="AD3156" s="40">
        <f>-1/($AD$8*$B3153)</f>
        <v>-8.9573170731707799E-2</v>
      </c>
      <c r="AE3156" s="39">
        <v>1</v>
      </c>
      <c r="AF3156" s="40">
        <v>0</v>
      </c>
      <c r="AH3156" s="37">
        <f>X3156*AC3153+Z3156*AC3156-Y3156*AD3153-AA3156*AD3156</f>
        <v>0</v>
      </c>
      <c r="AI3156" s="41">
        <f>(X3156*AD3153+Y3156*AC3153+Z3156*AD3156+AA3156*AC3156)</f>
        <v>-0.20845694159801792</v>
      </c>
      <c r="AJ3156" s="39">
        <f>X3156*AE3153+Z3156*AE3156-Y3156*AF3153-AA3156*AF3156</f>
        <v>0.98329384485169691</v>
      </c>
      <c r="AK3156" s="40">
        <f>(X3156*AF3153+Y3156*AE3153+Z3156*AF3156+AA3156*AE3156)</f>
        <v>0</v>
      </c>
      <c r="AL3156" s="8"/>
      <c r="AM3156" s="54">
        <f t="shared" ref="AM3156" si="10341">(180/PI())*ATAN(-1*(($AH3144*AI3153+AK3153+$AH$8*AI3156+AK3156)/($AH$8*AH3153+AJ3153+$AH$8*AH3156+AJ3156)))</f>
        <v>12.031772692484967</v>
      </c>
      <c r="AO3156" s="151">
        <f t="shared" ref="AO3156" si="10342">20*LOG(((($AH$8*AH3153+AJ3153-$AH$8*AH3156-AJ3156)^2+($AH$8*AI3153+AK3153-$AH$8*AI3156-AK3156)^2)/(($AH$8*AH3153+AJ3153+$AH$8*AH3156+AJ3156)^2+($AH$8*AI3153+AK3153+$AH$8*AI3156+AK3156)^2))^0.5)</f>
        <v>-45.599878673573578</v>
      </c>
      <c r="AP3156" s="149"/>
      <c r="AQ3156" s="44"/>
      <c r="AR3156" s="44"/>
      <c r="AS3156" s="44"/>
      <c r="AT3156" s="44"/>
    </row>
    <row r="3157" spans="1:46" ht="18.649999999999999" customHeight="1">
      <c r="AO3157" s="48"/>
    </row>
    <row r="3158" spans="1:46" ht="18.649999999999999" customHeight="1" thickBot="1">
      <c r="E3158" s="29" t="s">
        <v>9</v>
      </c>
      <c r="J3158" s="29" t="s">
        <v>10</v>
      </c>
      <c r="O3158" s="29" t="s">
        <v>11</v>
      </c>
      <c r="T3158" s="29" t="s">
        <v>12</v>
      </c>
      <c r="Y3158" s="29" t="s">
        <v>13</v>
      </c>
      <c r="AD3158" s="29" t="s">
        <v>12</v>
      </c>
      <c r="AI3158" s="29" t="s">
        <v>81</v>
      </c>
    </row>
    <row r="3159" spans="1:46" ht="18.649999999999999" customHeight="1" thickBot="1">
      <c r="B3159" s="28"/>
      <c r="D3159" s="227" t="s">
        <v>70</v>
      </c>
      <c r="E3159" s="228"/>
      <c r="F3159" s="229" t="s">
        <v>71</v>
      </c>
      <c r="G3159" s="230"/>
      <c r="H3159" s="203"/>
      <c r="I3159" s="231" t="s">
        <v>15</v>
      </c>
      <c r="J3159" s="232"/>
      <c r="K3159" s="233" t="s">
        <v>16</v>
      </c>
      <c r="L3159" s="234"/>
      <c r="M3159" s="30"/>
      <c r="N3159" s="231" t="s">
        <v>72</v>
      </c>
      <c r="O3159" s="232"/>
      <c r="P3159" s="233" t="s">
        <v>73</v>
      </c>
      <c r="Q3159" s="234"/>
      <c r="R3159" s="30"/>
      <c r="S3159" s="227" t="s">
        <v>74</v>
      </c>
      <c r="T3159" s="228"/>
      <c r="U3159" s="229" t="s">
        <v>75</v>
      </c>
      <c r="V3159" s="230"/>
      <c r="W3159" s="8"/>
      <c r="X3159" s="231" t="s">
        <v>76</v>
      </c>
      <c r="Y3159" s="232"/>
      <c r="Z3159" s="233" t="s">
        <v>77</v>
      </c>
      <c r="AA3159" s="234"/>
      <c r="AB3159" s="8"/>
      <c r="AC3159" s="231" t="s">
        <v>78</v>
      </c>
      <c r="AD3159" s="232"/>
      <c r="AE3159" s="233" t="s">
        <v>17</v>
      </c>
      <c r="AF3159" s="234"/>
      <c r="AG3159" s="8"/>
      <c r="AH3159" s="231" t="s">
        <v>79</v>
      </c>
      <c r="AI3159" s="232"/>
      <c r="AJ3159" s="233" t="s">
        <v>80</v>
      </c>
      <c r="AK3159" s="234"/>
      <c r="AL3159" s="8"/>
      <c r="AM3159" s="35" t="s">
        <v>82</v>
      </c>
      <c r="AO3159" s="147" t="s">
        <v>83</v>
      </c>
      <c r="AP3159" s="4"/>
      <c r="AQ3159" s="44"/>
      <c r="AR3159" s="44"/>
      <c r="AS3159" s="44"/>
      <c r="AT3159" s="44"/>
    </row>
    <row r="3160" spans="1:46" ht="18.649999999999999" customHeight="1" thickTop="1" thickBot="1">
      <c r="B3160" s="55">
        <v>9.0399999999999494</v>
      </c>
      <c r="D3160" s="37">
        <v>1</v>
      </c>
      <c r="E3160" s="38">
        <v>0</v>
      </c>
      <c r="F3160" s="39">
        <v>0</v>
      </c>
      <c r="G3160" s="40">
        <f t="shared" ref="G3160" si="10343">-1/($E$8*$B3160)</f>
        <v>-7.0705752212389769E-2</v>
      </c>
      <c r="I3160" s="37">
        <v>1</v>
      </c>
      <c r="J3160" s="41">
        <v>0</v>
      </c>
      <c r="K3160" s="39">
        <v>0</v>
      </c>
      <c r="L3160" s="40">
        <v>0</v>
      </c>
      <c r="N3160" s="37">
        <f t="shared" ref="N3160" si="10344">D3160*I3160+F3160*I3163-E3160*J3160-G3160*J3163</f>
        <v>0.99150735644987531</v>
      </c>
      <c r="O3160" s="41">
        <f t="shared" ref="O3160" si="10345">(D3160*J3160+E3160*I3160+F3160*J3163+G3160*I3163)</f>
        <v>0</v>
      </c>
      <c r="P3160" s="39">
        <f t="shared" ref="P3160" si="10346">D3160*K3160+F3160*K3163-E3160*L3160-G3160*L3163</f>
        <v>0</v>
      </c>
      <c r="Q3160" s="40">
        <f t="shared" ref="Q3160" si="10347">(D3160*L3160+E3160*K3160+F3160*L3163+G3160*K3163)</f>
        <v>-7.0705752212389769E-2</v>
      </c>
      <c r="S3160" s="37">
        <v>1</v>
      </c>
      <c r="T3160" s="38">
        <v>0</v>
      </c>
      <c r="U3160" s="39">
        <v>0</v>
      </c>
      <c r="V3160" s="40">
        <f t="shared" ref="V3160" si="10348">-1/($T$8*$B3160)</f>
        <v>-0.13847123893805385</v>
      </c>
      <c r="X3160" s="37">
        <f t="shared" ref="X3160" si="10349">N3160*S3160+P3160*S3163-O3160*T3160-Q3160*T3163</f>
        <v>0.99150735644987531</v>
      </c>
      <c r="Y3160" s="41">
        <f t="shared" ref="Y3160" si="10350">(N3160*T3160+O3160*S3160+P3160*T3163+Q3160*S3163)</f>
        <v>0</v>
      </c>
      <c r="Z3160" s="39">
        <f t="shared" ref="Z3160" si="10351">N3160*U3160+P3160*U3163-O3160*V3160-Q3160*V3163</f>
        <v>0</v>
      </c>
      <c r="AA3160" s="40">
        <f t="shared" ref="AA3160" si="10352">(N3160*V3160+O3160*U3160+P3160*V3163+Q3160*U3163)</f>
        <v>-0.20800100427619861</v>
      </c>
      <c r="AB3160" s="8"/>
      <c r="AC3160" s="37">
        <v>1</v>
      </c>
      <c r="AD3160" s="38">
        <v>0</v>
      </c>
      <c r="AE3160" s="39">
        <v>0</v>
      </c>
      <c r="AF3160" s="40">
        <v>0</v>
      </c>
      <c r="AH3160" s="37">
        <f>X3160*AC3160+Z3160*AC3163-Y3160*AD3160-AA3160*AD3163</f>
        <v>0.97291726669268996</v>
      </c>
      <c r="AI3160" s="41">
        <f>(X3160*AD3160+Y3160*AC3160+Z3160*AD3163+AA3160*AC3163)</f>
        <v>0</v>
      </c>
      <c r="AJ3160" s="39">
        <f>X3160*AE3160+Z3160*AE3163-Y3160*AF3160-AA3160*AF3163</f>
        <v>0</v>
      </c>
      <c r="AK3160" s="40">
        <f>(X3160*AF3160+Y3160*AE3160+Z3160*AF3163+AA3160*AE3163)</f>
        <v>-0.20800100427619861</v>
      </c>
      <c r="AL3160" s="8"/>
      <c r="AM3160" s="43">
        <f t="shared" ref="AM3160" si="10353">20*LOG((2*$AH$8)/(($AH$8*AH3160+AJ3160+$AH$8*AH3163+AJ3163)^2+($AH$8*AI3160+AK3160+$AH$8*AI3163+AK3163)^2)^0.5)</f>
        <v>-1.1857730430329994E-4</v>
      </c>
      <c r="AO3160" s="148">
        <f t="shared" ref="AO3160" si="10354">((AH3160^2+AI3160^2)/(AH3163^2+AI3163^2))^0.5</f>
        <v>4.6774646380379306</v>
      </c>
      <c r="AP3160" s="4"/>
      <c r="AQ3160" s="44"/>
      <c r="AR3160" s="44"/>
      <c r="AS3160" s="44"/>
      <c r="AT3160" s="44"/>
    </row>
    <row r="3161" spans="1:46" ht="18.649999999999999" customHeight="1" thickBot="1">
      <c r="D3161" s="45"/>
      <c r="G3161" s="46"/>
      <c r="I3161" s="45"/>
      <c r="L3161" s="46"/>
      <c r="N3161" s="45"/>
      <c r="Q3161" s="46"/>
      <c r="S3161" s="45"/>
      <c r="V3161" s="46"/>
      <c r="X3161" s="45"/>
      <c r="AA3161" s="46"/>
      <c r="AC3161" s="45"/>
      <c r="AF3161" s="46"/>
      <c r="AH3161" s="45"/>
      <c r="AK3161" s="46"/>
      <c r="AO3161" s="149"/>
      <c r="AP3161" s="149"/>
      <c r="AQ3161" s="44"/>
      <c r="AR3161" s="44"/>
      <c r="AS3161" s="44"/>
      <c r="AT3161" s="44"/>
    </row>
    <row r="3162" spans="1:46" ht="18.649999999999999" customHeight="1" thickBot="1">
      <c r="D3162" s="227" t="s">
        <v>70</v>
      </c>
      <c r="E3162" s="228"/>
      <c r="F3162" s="229" t="s">
        <v>71</v>
      </c>
      <c r="G3162" s="230"/>
      <c r="H3162" s="203"/>
      <c r="I3162" s="231" t="s">
        <v>15</v>
      </c>
      <c r="J3162" s="232"/>
      <c r="K3162" s="233" t="s">
        <v>16</v>
      </c>
      <c r="L3162" s="234"/>
      <c r="M3162" s="30"/>
      <c r="N3162" s="231" t="s">
        <v>72</v>
      </c>
      <c r="O3162" s="232"/>
      <c r="P3162" s="233" t="s">
        <v>73</v>
      </c>
      <c r="Q3162" s="234"/>
      <c r="R3162" s="30"/>
      <c r="S3162" s="227" t="s">
        <v>74</v>
      </c>
      <c r="T3162" s="228"/>
      <c r="U3162" s="229" t="s">
        <v>75</v>
      </c>
      <c r="V3162" s="230"/>
      <c r="W3162" s="8"/>
      <c r="X3162" s="231" t="s">
        <v>76</v>
      </c>
      <c r="Y3162" s="232"/>
      <c r="Z3162" s="233" t="s">
        <v>77</v>
      </c>
      <c r="AA3162" s="234"/>
      <c r="AB3162" s="8"/>
      <c r="AC3162" s="231" t="s">
        <v>78</v>
      </c>
      <c r="AD3162" s="232"/>
      <c r="AE3162" s="233" t="s">
        <v>17</v>
      </c>
      <c r="AF3162" s="234"/>
      <c r="AG3162" s="8"/>
      <c r="AH3162" s="231" t="s">
        <v>79</v>
      </c>
      <c r="AI3162" s="232"/>
      <c r="AJ3162" s="233" t="s">
        <v>80</v>
      </c>
      <c r="AK3162" s="234"/>
      <c r="AL3162" s="8"/>
      <c r="AM3162" s="52" t="s">
        <v>84</v>
      </c>
      <c r="AO3162" s="150" t="s">
        <v>85</v>
      </c>
      <c r="AP3162" s="149"/>
      <c r="AQ3162" s="44"/>
      <c r="AR3162" s="44"/>
      <c r="AS3162" s="44"/>
      <c r="AT3162" s="44"/>
    </row>
    <row r="3163" spans="1:46" ht="18.649999999999999" customHeight="1" thickTop="1" thickBot="1">
      <c r="D3163" s="37">
        <v>0</v>
      </c>
      <c r="E3163" s="41">
        <v>0</v>
      </c>
      <c r="F3163" s="39">
        <v>1</v>
      </c>
      <c r="G3163" s="40">
        <v>0</v>
      </c>
      <c r="I3163" s="37">
        <v>0</v>
      </c>
      <c r="J3163" s="41">
        <f t="shared" ref="J3163" si="10355">IF(0=(1-$J$8*$K$8*$B3160^2),10^14,$B3160*$K$8/(1-$J$8*$K$8*$B3160^2))</f>
        <v>-0.12011248426597625</v>
      </c>
      <c r="K3163" s="39">
        <v>1</v>
      </c>
      <c r="L3163" s="40">
        <v>0</v>
      </c>
      <c r="N3163" s="37">
        <f t="shared" ref="N3163" si="10356">D3163*I3160+F3163*I3163-E3163*J3160-G3163*J3163</f>
        <v>0</v>
      </c>
      <c r="O3163" s="41">
        <f t="shared" ref="O3163" si="10357">(D3163*J3160+E3163*I3160+F3163*J3163+G3163*I3163)</f>
        <v>-0.12011248426597625</v>
      </c>
      <c r="P3163" s="39">
        <f t="shared" ref="P3163" si="10358">D3163*K3160+F3163*K3163-E3163*L3160-G3163*L3163</f>
        <v>1</v>
      </c>
      <c r="Q3163" s="40">
        <f t="shared" ref="Q3163" si="10359">(D3163*L3160+E3163*K3160+F3163*L3163+G3163*K3163)</f>
        <v>0</v>
      </c>
      <c r="S3163" s="37">
        <v>0</v>
      </c>
      <c r="T3163" s="41">
        <v>0</v>
      </c>
      <c r="U3163" s="39">
        <v>1</v>
      </c>
      <c r="V3163" s="40">
        <v>0</v>
      </c>
      <c r="X3163" s="37">
        <f t="shared" ref="X3163" si="10360">N3163*S3160+P3163*S3163-O3163*T3160-Q3163*T3163</f>
        <v>0</v>
      </c>
      <c r="Y3163" s="41">
        <f t="shared" ref="Y3163" si="10361">(N3163*T3160+O3163*S3160+P3163*T3163+Q3163*S3163)</f>
        <v>-0.12011248426597625</v>
      </c>
      <c r="Z3163" s="39">
        <f t="shared" ref="Z3163" si="10362">N3163*U3160+P3163*U3163-O3163*V3160-Q3163*V3163</f>
        <v>0.98336787549176274</v>
      </c>
      <c r="AA3163" s="40">
        <f t="shared" ref="AA3163" si="10363">(N3163*V3160+O3163*U3160+P3163*V3163+Q3163*U3163)</f>
        <v>0</v>
      </c>
      <c r="AB3163" s="8"/>
      <c r="AC3163" s="37">
        <v>0</v>
      </c>
      <c r="AD3163" s="40">
        <f>-1/($AD$8*$B3160)</f>
        <v>-8.9375000000000482E-2</v>
      </c>
      <c r="AE3163" s="39">
        <v>1</v>
      </c>
      <c r="AF3163" s="40">
        <v>0</v>
      </c>
      <c r="AH3163" s="37">
        <f>X3163*AC3160+Z3163*AC3163-Y3163*AD3160-AA3163*AD3163</f>
        <v>0</v>
      </c>
      <c r="AI3163" s="41">
        <f>(X3163*AD3160+Y3163*AC3160+Z3163*AD3163+AA3163*AC3163)</f>
        <v>-0.20800098813805301</v>
      </c>
      <c r="AJ3163" s="39">
        <f>X3163*AE3160+Z3163*AE3163-Y3163*AF3160-AA3163*AF3163</f>
        <v>0.98336787549176274</v>
      </c>
      <c r="AK3163" s="40">
        <f>(X3163*AF3160+Y3163*AE3160+Z3163*AF3163+AA3163*AE3163)</f>
        <v>0</v>
      </c>
      <c r="AL3163" s="8"/>
      <c r="AM3163" s="54">
        <f t="shared" ref="AM3163" si="10364">(180/PI())*ATAN(-1*(($AH3151*AI3160+AK3160+$AH$8*AI3163+AK3163)/($AH$8*AH3160+AJ3160+$AH$8*AH3163+AJ3163)))</f>
        <v>12.005064853341729</v>
      </c>
      <c r="AO3163" s="151">
        <f t="shared" ref="AO3163" si="10365">20*LOG(((($AH$8*AH3160+AJ3160-$AH$8*AH3163-AJ3163)^2+($AH$8*AI3160+AK3160-$AH$8*AI3163-AK3163)^2)/(($AH$8*AH3160+AJ3160+$AH$8*AH3163+AJ3163)^2+($AH$8*AI3160+AK3160+$AH$8*AI3163+AK3163)^2))^0.5)</f>
        <v>-45.637886671342152</v>
      </c>
      <c r="AP3163" s="149"/>
      <c r="AQ3163" s="44"/>
      <c r="AR3163" s="44"/>
      <c r="AS3163" s="44"/>
      <c r="AT3163" s="44"/>
    </row>
    <row r="3164" spans="1:46" ht="18.649999999999999" customHeight="1">
      <c r="AO3164" s="48"/>
    </row>
    <row r="3165" spans="1:46" ht="18.649999999999999" customHeight="1" thickBot="1">
      <c r="A3165">
        <v>0</v>
      </c>
      <c r="E3165" s="29" t="s">
        <v>9</v>
      </c>
      <c r="J3165" s="29" t="s">
        <v>10</v>
      </c>
      <c r="O3165" s="29" t="s">
        <v>11</v>
      </c>
      <c r="T3165" s="29" t="s">
        <v>12</v>
      </c>
      <c r="Y3165" s="29" t="s">
        <v>13</v>
      </c>
      <c r="AD3165" s="29" t="s">
        <v>12</v>
      </c>
      <c r="AI3165" s="29" t="s">
        <v>81</v>
      </c>
    </row>
    <row r="3166" spans="1:46" ht="18.649999999999999" customHeight="1" thickBot="1">
      <c r="B3166" s="28"/>
      <c r="D3166" s="227" t="s">
        <v>70</v>
      </c>
      <c r="E3166" s="228"/>
      <c r="F3166" s="229" t="s">
        <v>71</v>
      </c>
      <c r="G3166" s="230"/>
      <c r="H3166" s="203"/>
      <c r="I3166" s="231" t="s">
        <v>15</v>
      </c>
      <c r="J3166" s="232"/>
      <c r="K3166" s="233" t="s">
        <v>16</v>
      </c>
      <c r="L3166" s="234"/>
      <c r="M3166" s="30"/>
      <c r="N3166" s="231" t="s">
        <v>72</v>
      </c>
      <c r="O3166" s="232"/>
      <c r="P3166" s="233" t="s">
        <v>73</v>
      </c>
      <c r="Q3166" s="234"/>
      <c r="R3166" s="30"/>
      <c r="S3166" s="227" t="s">
        <v>74</v>
      </c>
      <c r="T3166" s="228"/>
      <c r="U3166" s="229" t="s">
        <v>75</v>
      </c>
      <c r="V3166" s="230"/>
      <c r="W3166" s="8"/>
      <c r="X3166" s="231" t="s">
        <v>76</v>
      </c>
      <c r="Y3166" s="232"/>
      <c r="Z3166" s="233" t="s">
        <v>77</v>
      </c>
      <c r="AA3166" s="234"/>
      <c r="AB3166" s="8"/>
      <c r="AC3166" s="231" t="s">
        <v>78</v>
      </c>
      <c r="AD3166" s="232"/>
      <c r="AE3166" s="233" t="s">
        <v>17</v>
      </c>
      <c r="AF3166" s="234"/>
      <c r="AG3166" s="8"/>
      <c r="AH3166" s="231" t="s">
        <v>79</v>
      </c>
      <c r="AI3166" s="232"/>
      <c r="AJ3166" s="233" t="s">
        <v>80</v>
      </c>
      <c r="AK3166" s="234"/>
      <c r="AL3166" s="8"/>
      <c r="AM3166" s="35" t="s">
        <v>82</v>
      </c>
      <c r="AO3166" s="147" t="s">
        <v>83</v>
      </c>
      <c r="AP3166" s="4"/>
      <c r="AQ3166" s="44"/>
      <c r="AR3166" s="44"/>
      <c r="AS3166" s="44"/>
      <c r="AT3166" s="44"/>
    </row>
    <row r="3167" spans="1:46" ht="18.649999999999999" customHeight="1" thickTop="1" thickBot="1">
      <c r="B3167" s="55">
        <v>9.0599999999999508</v>
      </c>
      <c r="D3167" s="37">
        <v>1</v>
      </c>
      <c r="E3167" s="38">
        <v>0</v>
      </c>
      <c r="F3167" s="39">
        <v>0</v>
      </c>
      <c r="G3167" s="40">
        <f t="shared" ref="G3167" si="10366">-1/($E$8*$B3167)</f>
        <v>-7.0549668874172564E-2</v>
      </c>
      <c r="I3167" s="37">
        <v>1</v>
      </c>
      <c r="J3167" s="41">
        <v>0</v>
      </c>
      <c r="K3167" s="39">
        <v>0</v>
      </c>
      <c r="L3167" s="40">
        <v>0</v>
      </c>
      <c r="N3167" s="37">
        <f t="shared" ref="N3167" si="10367">D3167*I3167+F3167*I3170-E3167*J3167-G3167*J3170</f>
        <v>0.99154490681990426</v>
      </c>
      <c r="O3167" s="41">
        <f t="shared" ref="O3167" si="10368">(D3167*J3167+E3167*I3167+F3167*J3170+G3167*I3170)</f>
        <v>0</v>
      </c>
      <c r="P3167" s="39">
        <f t="shared" ref="P3167" si="10369">D3167*K3167+F3167*K3170-E3167*L3167-G3167*L3170</f>
        <v>0</v>
      </c>
      <c r="Q3167" s="40">
        <f t="shared" ref="Q3167" si="10370">(D3167*L3167+E3167*K3167+F3167*L3170+G3167*K3170)</f>
        <v>-7.0549668874172564E-2</v>
      </c>
      <c r="S3167" s="37">
        <v>1</v>
      </c>
      <c r="T3167" s="38">
        <v>0</v>
      </c>
      <c r="U3167" s="39">
        <v>0</v>
      </c>
      <c r="V3167" s="40">
        <f t="shared" ref="V3167" si="10371">-1/($T$8*$B3167)</f>
        <v>-0.13816556291390802</v>
      </c>
      <c r="X3167" s="37">
        <f t="shared" ref="X3167" si="10372">N3167*S3167+P3167*S3170-O3167*T3167-Q3167*T3170</f>
        <v>0.99154490681990426</v>
      </c>
      <c r="Y3167" s="41">
        <f t="shared" ref="Y3167" si="10373">(N3167*T3167+O3167*S3167+P3167*T3170+Q3167*S3170)</f>
        <v>0</v>
      </c>
      <c r="Z3167" s="39">
        <f t="shared" ref="Z3167" si="10374">N3167*U3167+P3167*U3170-O3167*V3167-Q3167*V3170</f>
        <v>0</v>
      </c>
      <c r="AA3167" s="40">
        <f t="shared" ref="AA3167" si="10375">(N3167*V3167+O3167*U3167+P3167*V3170+Q3167*U3170)</f>
        <v>-0.20754702907936312</v>
      </c>
      <c r="AB3167" s="8"/>
      <c r="AC3167" s="37">
        <v>1</v>
      </c>
      <c r="AD3167" s="38">
        <v>0</v>
      </c>
      <c r="AE3167" s="39">
        <v>0</v>
      </c>
      <c r="AF3167" s="40">
        <v>0</v>
      </c>
      <c r="AH3167" s="37">
        <f>X3167*AC3167+Z3167*AC3170-Y3167*AD3167-AA3167*AD3170</f>
        <v>0.97303633925426714</v>
      </c>
      <c r="AI3167" s="41">
        <f>(X3167*AD3167+Y3167*AC3167+Z3167*AD3170+AA3167*AC3170)</f>
        <v>0</v>
      </c>
      <c r="AJ3167" s="39">
        <f>X3167*AE3167+Z3167*AE3170-Y3167*AF3167-AA3167*AF3170</f>
        <v>0</v>
      </c>
      <c r="AK3167" s="40">
        <f>(X3167*AF3167+Y3167*AE3167+Z3167*AF3170+AA3167*AE3170)</f>
        <v>-0.20754702907936312</v>
      </c>
      <c r="AL3167" s="8"/>
      <c r="AM3167" s="43">
        <f t="shared" ref="AM3167" si="10376">20*LOG((2*$AH$8)/(($AH$8*AH3167+AJ3167+$AH$8*AH3170+AJ3170)^2+($AH$8*AI3167+AK3167+$AH$8*AI3170+AK3170)^2)^0.5)</f>
        <v>-1.1754628587657212E-4</v>
      </c>
      <c r="AO3167" s="148">
        <f t="shared" ref="AO3167" si="10377">((AH3167^2+AI3167^2)/(AH3170^2+AI3170^2))^0.5</f>
        <v>4.688269539340669</v>
      </c>
      <c r="AP3167" s="4"/>
      <c r="AQ3167" s="44"/>
      <c r="AR3167" s="44"/>
      <c r="AS3167" s="44"/>
      <c r="AT3167" s="44"/>
    </row>
    <row r="3168" spans="1:46" ht="18.649999999999999" customHeight="1" thickBot="1">
      <c r="D3168" s="45"/>
      <c r="G3168" s="46"/>
      <c r="I3168" s="45"/>
      <c r="L3168" s="46"/>
      <c r="N3168" s="45"/>
      <c r="Q3168" s="46"/>
      <c r="S3168" s="45"/>
      <c r="V3168" s="46"/>
      <c r="X3168" s="45"/>
      <c r="AA3168" s="46"/>
      <c r="AC3168" s="45"/>
      <c r="AF3168" s="46"/>
      <c r="AH3168" s="45"/>
      <c r="AK3168" s="46"/>
      <c r="AO3168" s="149"/>
      <c r="AP3168" s="149"/>
      <c r="AQ3168" s="44"/>
      <c r="AR3168" s="44"/>
      <c r="AS3168" s="44"/>
      <c r="AT3168" s="44"/>
    </row>
    <row r="3169" spans="2:46" ht="18.649999999999999" customHeight="1" thickBot="1">
      <c r="D3169" s="227" t="s">
        <v>70</v>
      </c>
      <c r="E3169" s="228"/>
      <c r="F3169" s="229" t="s">
        <v>71</v>
      </c>
      <c r="G3169" s="230"/>
      <c r="H3169" s="203"/>
      <c r="I3169" s="231" t="s">
        <v>15</v>
      </c>
      <c r="J3169" s="232"/>
      <c r="K3169" s="233" t="s">
        <v>16</v>
      </c>
      <c r="L3169" s="234"/>
      <c r="M3169" s="30"/>
      <c r="N3169" s="231" t="s">
        <v>72</v>
      </c>
      <c r="O3169" s="232"/>
      <c r="P3169" s="233" t="s">
        <v>73</v>
      </c>
      <c r="Q3169" s="234"/>
      <c r="R3169" s="30"/>
      <c r="S3169" s="227" t="s">
        <v>74</v>
      </c>
      <c r="T3169" s="228"/>
      <c r="U3169" s="229" t="s">
        <v>75</v>
      </c>
      <c r="V3169" s="230"/>
      <c r="W3169" s="8"/>
      <c r="X3169" s="231" t="s">
        <v>76</v>
      </c>
      <c r="Y3169" s="232"/>
      <c r="Z3169" s="233" t="s">
        <v>77</v>
      </c>
      <c r="AA3169" s="234"/>
      <c r="AB3169" s="8"/>
      <c r="AC3169" s="231" t="s">
        <v>78</v>
      </c>
      <c r="AD3169" s="232"/>
      <c r="AE3169" s="233" t="s">
        <v>17</v>
      </c>
      <c r="AF3169" s="234"/>
      <c r="AG3169" s="8"/>
      <c r="AH3169" s="231" t="s">
        <v>79</v>
      </c>
      <c r="AI3169" s="232"/>
      <c r="AJ3169" s="233" t="s">
        <v>80</v>
      </c>
      <c r="AK3169" s="234"/>
      <c r="AL3169" s="8"/>
      <c r="AM3169" s="52" t="s">
        <v>84</v>
      </c>
      <c r="AO3169" s="150" t="s">
        <v>85</v>
      </c>
      <c r="AP3169" s="149"/>
      <c r="AQ3169" s="44"/>
      <c r="AR3169" s="44"/>
      <c r="AS3169" s="44"/>
      <c r="AT3169" s="44"/>
    </row>
    <row r="3170" spans="2:46" ht="18.649999999999999" customHeight="1" thickTop="1" thickBot="1">
      <c r="D3170" s="37">
        <v>0</v>
      </c>
      <c r="E3170" s="41">
        <v>0</v>
      </c>
      <c r="F3170" s="39">
        <v>1</v>
      </c>
      <c r="G3170" s="40">
        <v>0</v>
      </c>
      <c r="I3170" s="37">
        <v>0</v>
      </c>
      <c r="J3170" s="41">
        <f t="shared" ref="J3170" si="10378">IF(0=(1-$J$8*$K$8*$B3167^2),10^14,$B3167*$K$8/(1-$J$8*$K$8*$B3167^2))</f>
        <v>-0.11984596547399305</v>
      </c>
      <c r="K3170" s="39">
        <v>1</v>
      </c>
      <c r="L3170" s="40">
        <v>0</v>
      </c>
      <c r="N3170" s="37">
        <f t="shared" ref="N3170" si="10379">D3170*I3167+F3170*I3170-E3170*J3167-G3170*J3170</f>
        <v>0</v>
      </c>
      <c r="O3170" s="41">
        <f t="shared" ref="O3170" si="10380">(D3170*J3167+E3170*I3167+F3170*J3170+G3170*I3170)</f>
        <v>-0.11984596547399305</v>
      </c>
      <c r="P3170" s="39">
        <f t="shared" ref="P3170" si="10381">D3170*K3167+F3170*K3170-E3170*L3167-G3170*L3170</f>
        <v>1</v>
      </c>
      <c r="Q3170" s="40">
        <f t="shared" ref="Q3170" si="10382">(D3170*L3167+E3170*K3167+F3170*L3170+G3170*K3170)</f>
        <v>0</v>
      </c>
      <c r="S3170" s="37">
        <v>0</v>
      </c>
      <c r="T3170" s="41">
        <v>0</v>
      </c>
      <c r="U3170" s="39">
        <v>1</v>
      </c>
      <c r="V3170" s="40">
        <v>0</v>
      </c>
      <c r="X3170" s="37">
        <f t="shared" ref="X3170" si="10383">N3170*S3167+P3170*S3170-O3170*T3167-Q3170*T3170</f>
        <v>0</v>
      </c>
      <c r="Y3170" s="41">
        <f t="shared" ref="Y3170" si="10384">(N3170*T3167+O3170*S3167+P3170*T3170+Q3170*S3170)</f>
        <v>-0.11984596547399305</v>
      </c>
      <c r="Z3170" s="39">
        <f t="shared" ref="Z3170" si="10385">N3170*U3167+P3170*U3170-O3170*V3167-Q3170*V3170</f>
        <v>0.98344141471732494</v>
      </c>
      <c r="AA3170" s="40">
        <f t="shared" ref="AA3170" si="10386">(N3170*V3167+O3170*U3167+P3170*V3170+Q3170*U3170)</f>
        <v>0</v>
      </c>
      <c r="AB3170" s="8"/>
      <c r="AC3170" s="37">
        <v>0</v>
      </c>
      <c r="AD3170" s="40">
        <f>-1/($AD$8*$B3167)</f>
        <v>-8.9177704194260965E-2</v>
      </c>
      <c r="AE3170" s="39">
        <v>1</v>
      </c>
      <c r="AF3170" s="40">
        <v>0</v>
      </c>
      <c r="AH3170" s="37">
        <f>X3170*AC3167+Z3170*AC3170-Y3170*AD3167-AA3170*AD3170</f>
        <v>0</v>
      </c>
      <c r="AI3170" s="41">
        <f>(X3170*AD3167+Y3170*AC3167+Z3170*AD3170+AA3170*AC3170)</f>
        <v>-0.20754701304804019</v>
      </c>
      <c r="AJ3170" s="39">
        <f>X3170*AE3167+Z3170*AE3170-Y3170*AF3167-AA3170*AF3170</f>
        <v>0.98344141471732494</v>
      </c>
      <c r="AK3170" s="40">
        <f>(X3170*AF3167+Y3170*AE3167+Z3170*AF3170+AA3170*AE3170)</f>
        <v>0</v>
      </c>
      <c r="AL3170" s="8"/>
      <c r="AM3170" s="54">
        <f t="shared" ref="AM3170" si="10387">(180/PI())*ATAN(-1*(($AH3158*AI3167+AK3167+$AH$8*AI3170+AK3170)/($AH$8*AH3167+AJ3167+$AH$8*AH3170+AJ3170)))</f>
        <v>11.978475512900713</v>
      </c>
      <c r="AO3170" s="151">
        <f t="shared" ref="AO3170" si="10388">20*LOG(((($AH$8*AH3167+AJ3167-$AH$8*AH3170-AJ3170)^2+($AH$8*AI3167+AK3167-$AH$8*AI3170-AK3170)^2)/(($AH$8*AH3167+AJ3167+$AH$8*AH3170+AJ3170)^2+($AH$8*AI3167+AK3167+$AH$8*AI3170+AK3170)^2))^0.5)</f>
        <v>-45.675812773752213</v>
      </c>
      <c r="AP3170" s="149"/>
      <c r="AQ3170" s="44"/>
      <c r="AR3170" s="44"/>
      <c r="AS3170" s="44"/>
      <c r="AT3170" s="44"/>
    </row>
    <row r="3171" spans="2:46" ht="18.649999999999999" customHeight="1">
      <c r="AO3171" s="48"/>
    </row>
    <row r="3172" spans="2:46" ht="18.649999999999999" customHeight="1" thickBot="1">
      <c r="E3172" s="29" t="s">
        <v>9</v>
      </c>
      <c r="J3172" s="29" t="s">
        <v>10</v>
      </c>
      <c r="O3172" s="29" t="s">
        <v>11</v>
      </c>
      <c r="T3172" s="29" t="s">
        <v>12</v>
      </c>
      <c r="Y3172" s="29" t="s">
        <v>13</v>
      </c>
      <c r="AD3172" s="29" t="s">
        <v>12</v>
      </c>
      <c r="AI3172" s="29" t="s">
        <v>81</v>
      </c>
    </row>
    <row r="3173" spans="2:46" ht="18.649999999999999" customHeight="1" thickBot="1">
      <c r="B3173" s="28"/>
      <c r="D3173" s="227" t="s">
        <v>70</v>
      </c>
      <c r="E3173" s="228"/>
      <c r="F3173" s="229" t="s">
        <v>71</v>
      </c>
      <c r="G3173" s="230"/>
      <c r="H3173" s="203"/>
      <c r="I3173" s="231" t="s">
        <v>15</v>
      </c>
      <c r="J3173" s="232"/>
      <c r="K3173" s="233" t="s">
        <v>16</v>
      </c>
      <c r="L3173" s="234"/>
      <c r="M3173" s="30"/>
      <c r="N3173" s="231" t="s">
        <v>72</v>
      </c>
      <c r="O3173" s="232"/>
      <c r="P3173" s="233" t="s">
        <v>73</v>
      </c>
      <c r="Q3173" s="234"/>
      <c r="R3173" s="30"/>
      <c r="S3173" s="227" t="s">
        <v>74</v>
      </c>
      <c r="T3173" s="228"/>
      <c r="U3173" s="229" t="s">
        <v>75</v>
      </c>
      <c r="V3173" s="230"/>
      <c r="W3173" s="8"/>
      <c r="X3173" s="231" t="s">
        <v>76</v>
      </c>
      <c r="Y3173" s="232"/>
      <c r="Z3173" s="233" t="s">
        <v>77</v>
      </c>
      <c r="AA3173" s="234"/>
      <c r="AB3173" s="8"/>
      <c r="AC3173" s="231" t="s">
        <v>78</v>
      </c>
      <c r="AD3173" s="232"/>
      <c r="AE3173" s="233" t="s">
        <v>17</v>
      </c>
      <c r="AF3173" s="234"/>
      <c r="AG3173" s="8"/>
      <c r="AH3173" s="231" t="s">
        <v>79</v>
      </c>
      <c r="AI3173" s="232"/>
      <c r="AJ3173" s="233" t="s">
        <v>80</v>
      </c>
      <c r="AK3173" s="234"/>
      <c r="AL3173" s="8"/>
      <c r="AM3173" s="35" t="s">
        <v>82</v>
      </c>
      <c r="AO3173" s="147" t="s">
        <v>83</v>
      </c>
      <c r="AP3173" s="4"/>
      <c r="AQ3173" s="44"/>
      <c r="AR3173" s="44"/>
      <c r="AS3173" s="44"/>
      <c r="AT3173" s="44"/>
    </row>
    <row r="3174" spans="2:46" ht="18" customHeight="1" thickTop="1" thickBot="1">
      <c r="B3174" s="55">
        <v>9.0799999999999503</v>
      </c>
      <c r="D3174" s="37">
        <v>1</v>
      </c>
      <c r="E3174" s="38">
        <v>0</v>
      </c>
      <c r="F3174" s="39">
        <v>0</v>
      </c>
      <c r="G3174" s="40">
        <f t="shared" ref="G3174" si="10389">-1/($E$8*$B3174)</f>
        <v>-7.0394273127753676E-2</v>
      </c>
      <c r="I3174" s="37">
        <v>1</v>
      </c>
      <c r="J3174" s="41">
        <v>0</v>
      </c>
      <c r="K3174" s="39">
        <v>0</v>
      </c>
      <c r="L3174" s="40">
        <v>0</v>
      </c>
      <c r="N3174" s="37">
        <f t="shared" ref="N3174" si="10390">D3174*I3174+F3174*I3177-E3174*J3174-G3174*J3177</f>
        <v>0.99158220848321676</v>
      </c>
      <c r="O3174" s="41">
        <f t="shared" ref="O3174" si="10391">(D3174*J3174+E3174*I3174+F3174*J3177+G3174*I3177)</f>
        <v>0</v>
      </c>
      <c r="P3174" s="39">
        <f t="shared" ref="P3174" si="10392">D3174*K3174+F3174*K3177-E3174*L3174-G3174*L3177</f>
        <v>0</v>
      </c>
      <c r="Q3174" s="40">
        <f t="shared" ref="Q3174" si="10393">(D3174*L3174+E3174*K3174+F3174*L3177+G3174*K3177)</f>
        <v>-7.0394273127753676E-2</v>
      </c>
      <c r="S3174" s="37">
        <v>1</v>
      </c>
      <c r="T3174" s="38">
        <v>0</v>
      </c>
      <c r="U3174" s="39">
        <v>0</v>
      </c>
      <c r="V3174" s="40">
        <f t="shared" ref="V3174" si="10394">-1/($T$8*$B3174)</f>
        <v>-0.13786123348017695</v>
      </c>
      <c r="X3174" s="37">
        <f t="shared" ref="X3174" si="10395">N3174*S3174+P3174*S3177-O3174*T3174-Q3174*T3177</f>
        <v>0.99158220848321676</v>
      </c>
      <c r="Y3174" s="41">
        <f t="shared" ref="Y3174" si="10396">(N3174*T3174+O3174*S3174+P3174*T3177+Q3174*S3177)</f>
        <v>0</v>
      </c>
      <c r="Z3174" s="39">
        <f t="shared" ref="Z3174" si="10397">N3174*U3174+P3174*U3177-O3174*V3174-Q3174*V3177</f>
        <v>0</v>
      </c>
      <c r="AA3174" s="40">
        <f t="shared" ref="AA3174" si="10398">(N3174*V3174+O3174*U3174+P3174*V3177+Q3174*U3177)</f>
        <v>-0.20709501948624792</v>
      </c>
      <c r="AB3174" s="8"/>
      <c r="AC3174" s="37">
        <v>1</v>
      </c>
      <c r="AD3174" s="38">
        <v>0</v>
      </c>
      <c r="AE3174" s="39">
        <v>0</v>
      </c>
      <c r="AF3174" s="40">
        <v>0</v>
      </c>
      <c r="AH3174" s="37">
        <f>X3174*AC3174+Z3174*AC3177-Y3174*AD3174-AA3174*AD3177</f>
        <v>0.97315462907860062</v>
      </c>
      <c r="AI3174" s="41">
        <f>(X3174*AD3174+Y3174*AC3174+Z3174*AD3177+AA3174*AC3177)</f>
        <v>0</v>
      </c>
      <c r="AJ3174" s="39">
        <f>X3174*AE3174+Z3174*AE3177-Y3174*AF3174-AA3174*AF3177</f>
        <v>0</v>
      </c>
      <c r="AK3174" s="40">
        <f>(X3174*AF3174+Y3174*AE3174+Z3174*AF3177+AA3174*AE3177)</f>
        <v>-0.20709501948624792</v>
      </c>
      <c r="AL3174" s="8"/>
      <c r="AM3174" s="43">
        <f t="shared" ref="AM3174" si="10399">20*LOG((2*$AH$8)/(($AH$8*AH3174+AJ3174+$AH$8*AH3177+AJ3177)^2+($AH$8*AI3174+AK3174+$AH$8*AI3177+AK3177)^2)^0.5)</f>
        <v>-1.1652642022781266E-4</v>
      </c>
      <c r="AO3174" s="148">
        <f t="shared" ref="AO3174" si="10400">((AH3174^2+AI3174^2)/(AH3177^2+AI3177^2))^0.5</f>
        <v>4.6990734317395848</v>
      </c>
      <c r="AP3174" s="4"/>
      <c r="AQ3174" s="44"/>
      <c r="AR3174" s="44"/>
      <c r="AS3174" s="44"/>
      <c r="AT3174" s="44"/>
    </row>
    <row r="3175" spans="2:46" ht="18.649999999999999" customHeight="1" thickBot="1">
      <c r="D3175" s="45"/>
      <c r="G3175" s="46"/>
      <c r="I3175" s="45"/>
      <c r="L3175" s="46"/>
      <c r="N3175" s="45"/>
      <c r="Q3175" s="46"/>
      <c r="S3175" s="45"/>
      <c r="V3175" s="46"/>
      <c r="X3175" s="45"/>
      <c r="AA3175" s="46"/>
      <c r="AC3175" s="45"/>
      <c r="AF3175" s="46"/>
      <c r="AH3175" s="45"/>
      <c r="AK3175" s="46"/>
      <c r="AO3175" s="149"/>
      <c r="AP3175" s="149"/>
      <c r="AQ3175" s="44"/>
      <c r="AR3175" s="44"/>
      <c r="AS3175" s="44"/>
      <c r="AT3175" s="44"/>
    </row>
    <row r="3176" spans="2:46" ht="18.649999999999999" customHeight="1" thickBot="1">
      <c r="D3176" s="227" t="s">
        <v>70</v>
      </c>
      <c r="E3176" s="228"/>
      <c r="F3176" s="229" t="s">
        <v>71</v>
      </c>
      <c r="G3176" s="230"/>
      <c r="H3176" s="203"/>
      <c r="I3176" s="231" t="s">
        <v>15</v>
      </c>
      <c r="J3176" s="232"/>
      <c r="K3176" s="233" t="s">
        <v>16</v>
      </c>
      <c r="L3176" s="234"/>
      <c r="M3176" s="30"/>
      <c r="N3176" s="231" t="s">
        <v>72</v>
      </c>
      <c r="O3176" s="232"/>
      <c r="P3176" s="233" t="s">
        <v>73</v>
      </c>
      <c r="Q3176" s="234"/>
      <c r="R3176" s="30"/>
      <c r="S3176" s="227" t="s">
        <v>74</v>
      </c>
      <c r="T3176" s="228"/>
      <c r="U3176" s="229" t="s">
        <v>75</v>
      </c>
      <c r="V3176" s="230"/>
      <c r="W3176" s="8"/>
      <c r="X3176" s="231" t="s">
        <v>76</v>
      </c>
      <c r="Y3176" s="232"/>
      <c r="Z3176" s="233" t="s">
        <v>77</v>
      </c>
      <c r="AA3176" s="234"/>
      <c r="AB3176" s="8"/>
      <c r="AC3176" s="231" t="s">
        <v>78</v>
      </c>
      <c r="AD3176" s="232"/>
      <c r="AE3176" s="233" t="s">
        <v>17</v>
      </c>
      <c r="AF3176" s="234"/>
      <c r="AG3176" s="8"/>
      <c r="AH3176" s="231" t="s">
        <v>79</v>
      </c>
      <c r="AI3176" s="232"/>
      <c r="AJ3176" s="233" t="s">
        <v>80</v>
      </c>
      <c r="AK3176" s="234"/>
      <c r="AL3176" s="8"/>
      <c r="AM3176" s="52" t="s">
        <v>84</v>
      </c>
      <c r="AO3176" s="150" t="s">
        <v>85</v>
      </c>
      <c r="AP3176" s="149"/>
      <c r="AQ3176" s="44"/>
      <c r="AR3176" s="44"/>
      <c r="AS3176" s="44"/>
      <c r="AT3176" s="44"/>
    </row>
    <row r="3177" spans="2:46" ht="18.649999999999999" customHeight="1" thickTop="1" thickBot="1">
      <c r="D3177" s="37">
        <v>0</v>
      </c>
      <c r="E3177" s="41">
        <v>0</v>
      </c>
      <c r="F3177" s="39">
        <v>1</v>
      </c>
      <c r="G3177" s="40">
        <v>0</v>
      </c>
      <c r="I3177" s="37">
        <v>0</v>
      </c>
      <c r="J3177" s="41">
        <f t="shared" ref="J3177" si="10401">IF(0=(1-$J$8*$K$8*$B3174^2),10^14,$B3174*$K$8/(1-$J$8*$K$8*$B3174^2))</f>
        <v>-0.11958062982632632</v>
      </c>
      <c r="K3177" s="39">
        <v>1</v>
      </c>
      <c r="L3177" s="40">
        <v>0</v>
      </c>
      <c r="N3177" s="37">
        <f t="shared" ref="N3177" si="10402">D3177*I3174+F3177*I3177-E3177*J3174-G3177*J3177</f>
        <v>0</v>
      </c>
      <c r="O3177" s="41">
        <f t="shared" ref="O3177" si="10403">(D3177*J3174+E3177*I3174+F3177*J3177+G3177*I3177)</f>
        <v>-0.11958062982632632</v>
      </c>
      <c r="P3177" s="39">
        <f t="shared" ref="P3177" si="10404">D3177*K3174+F3177*K3177-E3177*L3174-G3177*L3177</f>
        <v>1</v>
      </c>
      <c r="Q3177" s="40">
        <f t="shared" ref="Q3177" si="10405">(D3177*L3174+E3177*K3174+F3177*L3177+G3177*K3177)</f>
        <v>0</v>
      </c>
      <c r="S3177" s="37">
        <v>0</v>
      </c>
      <c r="T3177" s="41">
        <v>0</v>
      </c>
      <c r="U3177" s="39">
        <v>1</v>
      </c>
      <c r="V3177" s="40">
        <v>0</v>
      </c>
      <c r="X3177" s="37">
        <f t="shared" ref="X3177" si="10406">N3177*S3174+P3177*S3177-O3177*T3174-Q3177*T3177</f>
        <v>0</v>
      </c>
      <c r="Y3177" s="41">
        <f t="shared" ref="Y3177" si="10407">(N3177*T3174+O3177*S3174+P3177*T3177+Q3177*S3177)</f>
        <v>-0.11958062982632632</v>
      </c>
      <c r="Z3177" s="39">
        <f t="shared" ref="Z3177" si="10408">N3177*U3174+P3177*U3177-O3177*V3174-Q3177*V3177</f>
        <v>0.98351446687180621</v>
      </c>
      <c r="AA3177" s="40">
        <f t="shared" ref="AA3177" si="10409">(N3177*V3174+O3177*U3174+P3177*V3177+Q3177*U3177)</f>
        <v>0</v>
      </c>
      <c r="AB3177" s="8"/>
      <c r="AC3177" s="37">
        <v>0</v>
      </c>
      <c r="AD3177" s="40">
        <f>-1/($AD$8*$B3174)</f>
        <v>-8.8981277533040123E-2</v>
      </c>
      <c r="AE3177" s="39">
        <v>1</v>
      </c>
      <c r="AF3177" s="40">
        <v>0</v>
      </c>
      <c r="AH3177" s="37">
        <f>X3177*AC3174+Z3177*AC3177-Y3177*AD3174-AA3177*AD3177</f>
        <v>0</v>
      </c>
      <c r="AI3177" s="41">
        <f>(X3177*AD3174+Y3177*AC3174+Z3177*AD3177+AA3177*AC3177)</f>
        <v>-0.20709500356080651</v>
      </c>
      <c r="AJ3177" s="39">
        <f>X3177*AE3174+Z3177*AE3177-Y3177*AF3174-AA3177*AF3177</f>
        <v>0.98351446687180621</v>
      </c>
      <c r="AK3177" s="40">
        <f>(X3177*AF3174+Y3177*AE3174+Z3177*AF3177+AA3177*AE3177)</f>
        <v>0</v>
      </c>
      <c r="AL3177" s="8"/>
      <c r="AM3177" s="54">
        <f t="shared" ref="AM3177" si="10410">(180/PI())*ATAN(-1*(($AH3165*AI3174+AK3174+$AH$8*AI3177+AK3177)/($AH$8*AH3174+AJ3174+$AH$8*AH3177+AJ3177)))</f>
        <v>11.952003883043989</v>
      </c>
      <c r="AO3177" s="151">
        <f t="shared" ref="AO3177" si="10411">20*LOG(((($AH$8*AH3174+AJ3174-$AH$8*AH3177-AJ3177)^2+($AH$8*AI3174+AK3174-$AH$8*AI3177-AK3177)^2)/(($AH$8*AH3174+AJ3174+$AH$8*AH3177+AJ3177)^2+($AH$8*AI3174+AK3174+$AH$8*AI3177+AK3177)^2))^0.5)</f>
        <v>-45.713657327774079</v>
      </c>
      <c r="AP3177" s="149"/>
      <c r="AQ3177" s="44"/>
      <c r="AR3177" s="44"/>
      <c r="AS3177" s="44"/>
      <c r="AT3177" s="44"/>
    </row>
    <row r="3178" spans="2:46" ht="18.649999999999999" customHeight="1">
      <c r="AO3178" s="48"/>
    </row>
    <row r="3179" spans="2:46" ht="18.649999999999999" customHeight="1" thickBot="1">
      <c r="E3179" s="29" t="s">
        <v>9</v>
      </c>
      <c r="J3179" s="29" t="s">
        <v>10</v>
      </c>
      <c r="O3179" s="29" t="s">
        <v>11</v>
      </c>
      <c r="T3179" s="29" t="s">
        <v>12</v>
      </c>
      <c r="Y3179" s="29" t="s">
        <v>13</v>
      </c>
      <c r="AD3179" s="29" t="s">
        <v>12</v>
      </c>
      <c r="AI3179" s="29" t="s">
        <v>81</v>
      </c>
    </row>
    <row r="3180" spans="2:46" ht="18.649999999999999" customHeight="1" thickBot="1">
      <c r="B3180" s="28"/>
      <c r="D3180" s="227" t="s">
        <v>70</v>
      </c>
      <c r="E3180" s="228"/>
      <c r="F3180" s="229" t="s">
        <v>71</v>
      </c>
      <c r="G3180" s="230"/>
      <c r="H3180" s="203"/>
      <c r="I3180" s="231" t="s">
        <v>15</v>
      </c>
      <c r="J3180" s="232"/>
      <c r="K3180" s="233" t="s">
        <v>16</v>
      </c>
      <c r="L3180" s="234"/>
      <c r="M3180" s="30"/>
      <c r="N3180" s="231" t="s">
        <v>72</v>
      </c>
      <c r="O3180" s="232"/>
      <c r="P3180" s="233" t="s">
        <v>73</v>
      </c>
      <c r="Q3180" s="234"/>
      <c r="R3180" s="30"/>
      <c r="S3180" s="227" t="s">
        <v>74</v>
      </c>
      <c r="T3180" s="228"/>
      <c r="U3180" s="229" t="s">
        <v>75</v>
      </c>
      <c r="V3180" s="230"/>
      <c r="W3180" s="8"/>
      <c r="X3180" s="231" t="s">
        <v>76</v>
      </c>
      <c r="Y3180" s="232"/>
      <c r="Z3180" s="233" t="s">
        <v>77</v>
      </c>
      <c r="AA3180" s="234"/>
      <c r="AB3180" s="8"/>
      <c r="AC3180" s="231" t="s">
        <v>78</v>
      </c>
      <c r="AD3180" s="232"/>
      <c r="AE3180" s="233" t="s">
        <v>17</v>
      </c>
      <c r="AF3180" s="234"/>
      <c r="AG3180" s="8"/>
      <c r="AH3180" s="231" t="s">
        <v>79</v>
      </c>
      <c r="AI3180" s="232"/>
      <c r="AJ3180" s="233" t="s">
        <v>80</v>
      </c>
      <c r="AK3180" s="234"/>
      <c r="AL3180" s="8"/>
      <c r="AM3180" s="35" t="s">
        <v>82</v>
      </c>
      <c r="AO3180" s="147" t="s">
        <v>83</v>
      </c>
      <c r="AP3180" s="4"/>
      <c r="AQ3180" s="44"/>
      <c r="AR3180" s="44"/>
      <c r="AS3180" s="44"/>
      <c r="AT3180" s="44"/>
    </row>
    <row r="3181" spans="2:46" ht="18.649999999999999" customHeight="1" thickTop="1" thickBot="1">
      <c r="B3181" s="55">
        <v>9.0999999999999499</v>
      </c>
      <c r="D3181" s="37">
        <v>1</v>
      </c>
      <c r="E3181" s="38">
        <v>0</v>
      </c>
      <c r="F3181" s="39">
        <v>0</v>
      </c>
      <c r="G3181" s="40">
        <f t="shared" ref="G3181" si="10412">-1/($E$8*$B3181)</f>
        <v>-7.0239560439560825E-2</v>
      </c>
      <c r="I3181" s="37">
        <v>1</v>
      </c>
      <c r="J3181" s="41">
        <v>0</v>
      </c>
      <c r="K3181" s="39">
        <v>0</v>
      </c>
      <c r="L3181" s="40">
        <v>0</v>
      </c>
      <c r="N3181" s="37">
        <f t="shared" ref="N3181" si="10413">D3181*I3181+F3181*I3184-E3181*J3181-G3181*J3184</f>
        <v>0.9916192636331681</v>
      </c>
      <c r="O3181" s="41">
        <f t="shared" ref="O3181" si="10414">(D3181*J3181+E3181*I3181+F3181*J3184+G3181*I3184)</f>
        <v>0</v>
      </c>
      <c r="P3181" s="39">
        <f t="shared" ref="P3181" si="10415">D3181*K3181+F3181*K3184-E3181*L3181-G3181*L3184</f>
        <v>0</v>
      </c>
      <c r="Q3181" s="40">
        <f t="shared" ref="Q3181" si="10416">(D3181*L3181+E3181*K3181+F3181*L3184+G3181*K3184)</f>
        <v>-7.0239560439560825E-2</v>
      </c>
      <c r="S3181" s="37">
        <v>1</v>
      </c>
      <c r="T3181" s="38">
        <v>0</v>
      </c>
      <c r="U3181" s="39">
        <v>0</v>
      </c>
      <c r="V3181" s="40">
        <f t="shared" ref="V3181" si="10417">-1/($T$8*$B3181)</f>
        <v>-0.13755824175824249</v>
      </c>
      <c r="X3181" s="37">
        <f t="shared" ref="X3181" si="10418">N3181*S3181+P3181*S3184-O3181*T3181-Q3181*T3184</f>
        <v>0.9916192636331681</v>
      </c>
      <c r="Y3181" s="41">
        <f t="shared" ref="Y3181" si="10419">(N3181*T3181+O3181*S3181+P3181*T3184+Q3181*S3184)</f>
        <v>0</v>
      </c>
      <c r="Z3181" s="39">
        <f t="shared" ref="Z3181" si="10420">N3181*U3181+P3181*U3184-O3181*V3181-Q3181*V3184</f>
        <v>0</v>
      </c>
      <c r="AA3181" s="40">
        <f t="shared" ref="AA3181" si="10421">(N3181*V3181+O3181*U3181+P3181*V3184+Q3181*U3184)</f>
        <v>-0.20664496283854256</v>
      </c>
      <c r="AB3181" s="8"/>
      <c r="AC3181" s="37">
        <v>1</v>
      </c>
      <c r="AD3181" s="38">
        <v>0</v>
      </c>
      <c r="AE3181" s="39">
        <v>0</v>
      </c>
      <c r="AF3181" s="40">
        <v>0</v>
      </c>
      <c r="AH3181" s="37">
        <f>X3181*AC3181+Z3181*AC3184-Y3181*AD3181-AA3181*AD3184</f>
        <v>0.97327214300400311</v>
      </c>
      <c r="AI3181" s="41">
        <f>(X3181*AD3181+Y3181*AC3181+Z3181*AD3184+AA3181*AC3184)</f>
        <v>0</v>
      </c>
      <c r="AJ3181" s="39">
        <f>X3181*AE3181+Z3181*AE3184-Y3181*AF3181-AA3181*AF3184</f>
        <v>0</v>
      </c>
      <c r="AK3181" s="40">
        <f>(X3181*AF3181+Y3181*AE3181+Z3181*AF3184+AA3181*AE3184)</f>
        <v>-0.20664496283854256</v>
      </c>
      <c r="AL3181" s="8"/>
      <c r="AM3181" s="43">
        <f t="shared" ref="AM3181" si="10422">20*LOG((2*$AH$8)/(($AH$8*AH3181+AJ3181+$AH$8*AH3184+AJ3184)^2+($AH$8*AI3181+AK3181+$AH$8*AI3184+AK3184)^2)^0.5)</f>
        <v>-1.1551756328065339E-4</v>
      </c>
      <c r="AO3181" s="148">
        <f t="shared" ref="AO3181" si="10423">((AH3181^2+AI3181^2)/(AH3184^2+AI3184^2))^0.5</f>
        <v>4.7098763219164557</v>
      </c>
      <c r="AP3181" s="4"/>
      <c r="AQ3181" s="44"/>
      <c r="AR3181" s="44"/>
      <c r="AS3181" s="44"/>
      <c r="AT3181" s="44"/>
    </row>
    <row r="3182" spans="2:46" ht="18.649999999999999" customHeight="1" thickBot="1">
      <c r="D3182" s="45"/>
      <c r="G3182" s="46"/>
      <c r="I3182" s="45"/>
      <c r="L3182" s="46"/>
      <c r="N3182" s="45"/>
      <c r="Q3182" s="46"/>
      <c r="S3182" s="45"/>
      <c r="V3182" s="46"/>
      <c r="X3182" s="45"/>
      <c r="AA3182" s="46"/>
      <c r="AC3182" s="45"/>
      <c r="AF3182" s="46"/>
      <c r="AH3182" s="45"/>
      <c r="AK3182" s="46"/>
      <c r="AO3182" s="149"/>
      <c r="AP3182" s="149"/>
      <c r="AQ3182" s="44"/>
      <c r="AR3182" s="44"/>
      <c r="AS3182" s="44"/>
      <c r="AT3182" s="44"/>
    </row>
    <row r="3183" spans="2:46" ht="18.649999999999999" customHeight="1" thickBot="1">
      <c r="D3183" s="227" t="s">
        <v>70</v>
      </c>
      <c r="E3183" s="228"/>
      <c r="F3183" s="229" t="s">
        <v>71</v>
      </c>
      <c r="G3183" s="230"/>
      <c r="H3183" s="203"/>
      <c r="I3183" s="231" t="s">
        <v>15</v>
      </c>
      <c r="J3183" s="232"/>
      <c r="K3183" s="233" t="s">
        <v>16</v>
      </c>
      <c r="L3183" s="234"/>
      <c r="M3183" s="30"/>
      <c r="N3183" s="231" t="s">
        <v>72</v>
      </c>
      <c r="O3183" s="232"/>
      <c r="P3183" s="233" t="s">
        <v>73</v>
      </c>
      <c r="Q3183" s="234"/>
      <c r="R3183" s="30"/>
      <c r="S3183" s="227" t="s">
        <v>74</v>
      </c>
      <c r="T3183" s="228"/>
      <c r="U3183" s="229" t="s">
        <v>75</v>
      </c>
      <c r="V3183" s="230"/>
      <c r="W3183" s="8"/>
      <c r="X3183" s="231" t="s">
        <v>76</v>
      </c>
      <c r="Y3183" s="232"/>
      <c r="Z3183" s="233" t="s">
        <v>77</v>
      </c>
      <c r="AA3183" s="234"/>
      <c r="AB3183" s="8"/>
      <c r="AC3183" s="231" t="s">
        <v>78</v>
      </c>
      <c r="AD3183" s="232"/>
      <c r="AE3183" s="233" t="s">
        <v>17</v>
      </c>
      <c r="AF3183" s="234"/>
      <c r="AG3183" s="8"/>
      <c r="AH3183" s="231" t="s">
        <v>79</v>
      </c>
      <c r="AI3183" s="232"/>
      <c r="AJ3183" s="233" t="s">
        <v>80</v>
      </c>
      <c r="AK3183" s="234"/>
      <c r="AL3183" s="8"/>
      <c r="AM3183" s="52" t="s">
        <v>84</v>
      </c>
      <c r="AO3183" s="150" t="s">
        <v>85</v>
      </c>
      <c r="AP3183" s="149"/>
      <c r="AQ3183" s="44"/>
      <c r="AR3183" s="44"/>
      <c r="AS3183" s="44"/>
      <c r="AT3183" s="44"/>
    </row>
    <row r="3184" spans="2:46" ht="18.649999999999999" customHeight="1" thickTop="1" thickBot="1">
      <c r="D3184" s="37">
        <v>0</v>
      </c>
      <c r="E3184" s="41">
        <v>0</v>
      </c>
      <c r="F3184" s="39">
        <v>1</v>
      </c>
      <c r="G3184" s="40">
        <v>0</v>
      </c>
      <c r="I3184" s="37">
        <v>0</v>
      </c>
      <c r="J3184" s="41">
        <f t="shared" ref="J3184" si="10424">IF(0=(1-$J$8*$K$8*$B3181^2),10^14,$B3181*$K$8/(1-$J$8*$K$8*$B3181^2))</f>
        <v>-0.11931646944236361</v>
      </c>
      <c r="K3184" s="39">
        <v>1</v>
      </c>
      <c r="L3184" s="40">
        <v>0</v>
      </c>
      <c r="N3184" s="37">
        <f t="shared" ref="N3184" si="10425">D3184*I3181+F3184*I3184-E3184*J3181-G3184*J3184</f>
        <v>0</v>
      </c>
      <c r="O3184" s="41">
        <f t="shared" ref="O3184" si="10426">(D3184*J3181+E3184*I3181+F3184*J3184+G3184*I3184)</f>
        <v>-0.11931646944236361</v>
      </c>
      <c r="P3184" s="39">
        <f t="shared" ref="P3184" si="10427">D3184*K3181+F3184*K3184-E3184*L3181-G3184*L3184</f>
        <v>1</v>
      </c>
      <c r="Q3184" s="40">
        <f t="shared" ref="Q3184" si="10428">(D3184*L3181+E3184*K3181+F3184*L3184+G3184*K3184)</f>
        <v>0</v>
      </c>
      <c r="S3184" s="37">
        <v>0</v>
      </c>
      <c r="T3184" s="41">
        <v>0</v>
      </c>
      <c r="U3184" s="39">
        <v>1</v>
      </c>
      <c r="V3184" s="40">
        <v>0</v>
      </c>
      <c r="X3184" s="37">
        <f t="shared" ref="X3184" si="10429">N3184*S3181+P3184*S3184-O3184*T3181-Q3184*T3184</f>
        <v>0</v>
      </c>
      <c r="Y3184" s="41">
        <f t="shared" ref="Y3184" si="10430">(N3184*T3181+O3184*S3181+P3184*T3184+Q3184*S3184)</f>
        <v>-0.11931646944236361</v>
      </c>
      <c r="Z3184" s="39">
        <f t="shared" ref="Z3184" si="10431">N3184*U3181+P3184*U3184-O3184*V3181-Q3184*V3184</f>
        <v>0.98358703625070742</v>
      </c>
      <c r="AA3184" s="40">
        <f t="shared" ref="AA3184" si="10432">(N3184*V3181+O3184*U3181+P3184*V3184+Q3184*U3184)</f>
        <v>0</v>
      </c>
      <c r="AB3184" s="8"/>
      <c r="AC3184" s="37">
        <v>0</v>
      </c>
      <c r="AD3184" s="40">
        <f>-1/($AD$8*$B3181)</f>
        <v>-8.8785714285714759E-2</v>
      </c>
      <c r="AE3184" s="39">
        <v>1</v>
      </c>
      <c r="AF3184" s="40">
        <v>0</v>
      </c>
      <c r="AH3184" s="37">
        <f>X3184*AC3181+Z3184*AC3184-Y3184*AD3181-AA3184*AD3184</f>
        <v>0</v>
      </c>
      <c r="AI3184" s="41">
        <f>(X3184*AD3181+Y3184*AC3181+Z3184*AD3184+AA3184*AC3184)</f>
        <v>-0.20664494701805189</v>
      </c>
      <c r="AJ3184" s="39">
        <f>X3184*AE3181+Z3184*AE3184-Y3184*AF3181-AA3184*AF3184</f>
        <v>0.98358703625070742</v>
      </c>
      <c r="AK3184" s="40">
        <f>(X3184*AF3181+Y3184*AE3181+Z3184*AF3184+AA3184*AE3184)</f>
        <v>0</v>
      </c>
      <c r="AL3184" s="8"/>
      <c r="AM3184" s="54">
        <f t="shared" ref="AM3184" si="10433">(180/PI())*ATAN(-1*(($AH3172*AI3181+AK3181+$AH$8*AI3184+AK3184)/($AH$8*AH3181+AJ3181+$AH$8*AH3184+AJ3184)))</f>
        <v>11.925649182637409</v>
      </c>
      <c r="AO3184" s="151">
        <f t="shared" ref="AO3184" si="10434">20*LOG(((($AH$8*AH3181+AJ3181-$AH$8*AH3184-AJ3184)^2+($AH$8*AI3181+AK3181-$AH$8*AI3184-AK3184)^2)/(($AH$8*AH3181+AJ3181+$AH$8*AH3184+AJ3184)^2+($AH$8*AI3181+AK3181+$AH$8*AI3184+AK3184)^2))^0.5)</f>
        <v>-45.751420678216228</v>
      </c>
      <c r="AP3184" s="149"/>
      <c r="AQ3184" s="44"/>
      <c r="AR3184" s="44"/>
      <c r="AS3184" s="44"/>
      <c r="AT3184" s="44"/>
    </row>
    <row r="3185" spans="2:46" ht="18.649999999999999" customHeight="1">
      <c r="AO3185" s="48"/>
    </row>
    <row r="3186" spans="2:46" ht="18.649999999999999" customHeight="1" thickBot="1">
      <c r="E3186" s="29" t="s">
        <v>9</v>
      </c>
      <c r="J3186" s="29" t="s">
        <v>10</v>
      </c>
      <c r="O3186" s="29" t="s">
        <v>11</v>
      </c>
      <c r="T3186" s="29" t="s">
        <v>12</v>
      </c>
      <c r="Y3186" s="29" t="s">
        <v>13</v>
      </c>
      <c r="AD3186" s="29" t="s">
        <v>12</v>
      </c>
      <c r="AI3186" s="29" t="s">
        <v>81</v>
      </c>
    </row>
    <row r="3187" spans="2:46" ht="18.649999999999999" customHeight="1" thickBot="1">
      <c r="B3187" s="28"/>
      <c r="D3187" s="227" t="s">
        <v>70</v>
      </c>
      <c r="E3187" s="228"/>
      <c r="F3187" s="229" t="s">
        <v>71</v>
      </c>
      <c r="G3187" s="230"/>
      <c r="H3187" s="203"/>
      <c r="I3187" s="231" t="s">
        <v>15</v>
      </c>
      <c r="J3187" s="232"/>
      <c r="K3187" s="233" t="s">
        <v>16</v>
      </c>
      <c r="L3187" s="234"/>
      <c r="M3187" s="30"/>
      <c r="N3187" s="231" t="s">
        <v>72</v>
      </c>
      <c r="O3187" s="232"/>
      <c r="P3187" s="233" t="s">
        <v>73</v>
      </c>
      <c r="Q3187" s="234"/>
      <c r="R3187" s="30"/>
      <c r="S3187" s="227" t="s">
        <v>74</v>
      </c>
      <c r="T3187" s="228"/>
      <c r="U3187" s="229" t="s">
        <v>75</v>
      </c>
      <c r="V3187" s="230"/>
      <c r="W3187" s="8"/>
      <c r="X3187" s="231" t="s">
        <v>76</v>
      </c>
      <c r="Y3187" s="232"/>
      <c r="Z3187" s="233" t="s">
        <v>77</v>
      </c>
      <c r="AA3187" s="234"/>
      <c r="AB3187" s="8"/>
      <c r="AC3187" s="231" t="s">
        <v>78</v>
      </c>
      <c r="AD3187" s="232"/>
      <c r="AE3187" s="233" t="s">
        <v>17</v>
      </c>
      <c r="AF3187" s="234"/>
      <c r="AG3187" s="8"/>
      <c r="AH3187" s="231" t="s">
        <v>79</v>
      </c>
      <c r="AI3187" s="232"/>
      <c r="AJ3187" s="233" t="s">
        <v>80</v>
      </c>
      <c r="AK3187" s="234"/>
      <c r="AL3187" s="8"/>
      <c r="AM3187" s="35" t="s">
        <v>82</v>
      </c>
      <c r="AO3187" s="147" t="s">
        <v>83</v>
      </c>
      <c r="AP3187" s="4"/>
      <c r="AQ3187" s="44"/>
      <c r="AR3187" s="44"/>
      <c r="AS3187" s="44"/>
      <c r="AT3187" s="44"/>
    </row>
    <row r="3188" spans="2:46" ht="18.649999999999999" customHeight="1" thickTop="1" thickBot="1">
      <c r="B3188" s="55">
        <v>9.1199999999999495</v>
      </c>
      <c r="D3188" s="37">
        <v>1</v>
      </c>
      <c r="E3188" s="38">
        <v>0</v>
      </c>
      <c r="F3188" s="39">
        <v>0</v>
      </c>
      <c r="G3188" s="40">
        <f t="shared" ref="G3188" si="10435">-1/($E$8*$B3188)</f>
        <v>-7.0085526315789862E-2</v>
      </c>
      <c r="I3188" s="37">
        <v>1</v>
      </c>
      <c r="J3188" s="41">
        <v>0</v>
      </c>
      <c r="K3188" s="39">
        <v>0</v>
      </c>
      <c r="L3188" s="40">
        <v>0</v>
      </c>
      <c r="N3188" s="37">
        <f t="shared" ref="N3188" si="10436">D3188*I3188+F3188*I3191-E3188*J3188-G3188*J3191</f>
        <v>0.99165607443896731</v>
      </c>
      <c r="O3188" s="41">
        <f t="shared" ref="O3188" si="10437">(D3188*J3188+E3188*I3188+F3188*J3191+G3188*I3191)</f>
        <v>0</v>
      </c>
      <c r="P3188" s="39">
        <f t="shared" ref="P3188" si="10438">D3188*K3188+F3188*K3191-E3188*L3188-G3188*L3191</f>
        <v>0</v>
      </c>
      <c r="Q3188" s="40">
        <f t="shared" ref="Q3188" si="10439">(D3188*L3188+E3188*K3188+F3188*L3191+G3188*K3191)</f>
        <v>-7.0085526315789862E-2</v>
      </c>
      <c r="S3188" s="37">
        <v>1</v>
      </c>
      <c r="T3188" s="38">
        <v>0</v>
      </c>
      <c r="U3188" s="39">
        <v>0</v>
      </c>
      <c r="V3188" s="40">
        <f t="shared" ref="V3188" si="10440">-1/($T$8*$B3188)</f>
        <v>-0.13725657894736917</v>
      </c>
      <c r="X3188" s="37">
        <f t="shared" ref="X3188" si="10441">N3188*S3188+P3188*S3191-O3188*T3188-Q3188*T3191</f>
        <v>0.99165607443896731</v>
      </c>
      <c r="Y3188" s="41">
        <f t="shared" ref="Y3188" si="10442">(N3188*T3188+O3188*S3188+P3188*T3191+Q3188*S3191)</f>
        <v>0</v>
      </c>
      <c r="Z3188" s="39">
        <f t="shared" ref="Z3188" si="10443">N3188*U3188+P3188*U3191-O3188*V3188-Q3188*V3191</f>
        <v>0</v>
      </c>
      <c r="AA3188" s="40">
        <f t="shared" ref="AA3188" si="10444">(N3188*V3188+O3188*U3188+P3188*V3191+Q3188*U3191)</f>
        <v>-0.20619684658566018</v>
      </c>
      <c r="AB3188" s="8"/>
      <c r="AC3188" s="37">
        <v>1</v>
      </c>
      <c r="AD3188" s="38">
        <v>0</v>
      </c>
      <c r="AE3188" s="39">
        <v>0</v>
      </c>
      <c r="AF3188" s="40">
        <v>0</v>
      </c>
      <c r="AH3188" s="37">
        <f>X3188*AC3188+Z3188*AC3191-Y3188*AD3188-AA3188*AD3191</f>
        <v>0.97338888779435273</v>
      </c>
      <c r="AI3188" s="41">
        <f>(X3188*AD3188+Y3188*AC3188+Z3188*AD3191+AA3188*AC3191)</f>
        <v>0</v>
      </c>
      <c r="AJ3188" s="39">
        <f>X3188*AE3188+Z3188*AE3191-Y3188*AF3188-AA3188*AF3191</f>
        <v>0</v>
      </c>
      <c r="AK3188" s="40">
        <f>(X3188*AF3188+Y3188*AE3188+Z3188*AF3191+AA3188*AE3191)</f>
        <v>-0.20619684658566018</v>
      </c>
      <c r="AL3188" s="8"/>
      <c r="AM3188" s="43">
        <f t="shared" ref="AM3188" si="10445">20*LOG((2*$AH$8)/(($AH$8*AH3188+AJ3188+$AH$8*AH3191+AJ3191)^2+($AH$8*AI3188+AK3188+$AH$8*AI3191+AK3191)^2)^0.5)</f>
        <v>-1.145195731218504E-4</v>
      </c>
      <c r="AO3188" s="148">
        <f t="shared" ref="AO3188" si="10446">((AH3188^2+AI3188^2)/(AH3191^2+AI3191^2))^0.5</f>
        <v>4.7206782164941163</v>
      </c>
      <c r="AP3188" s="4"/>
      <c r="AQ3188" s="44"/>
      <c r="AR3188" s="44"/>
      <c r="AS3188" s="44"/>
      <c r="AT3188" s="44"/>
    </row>
    <row r="3189" spans="2:46" ht="18.649999999999999" customHeight="1" thickBot="1">
      <c r="D3189" s="45"/>
      <c r="G3189" s="46"/>
      <c r="I3189" s="45"/>
      <c r="L3189" s="46"/>
      <c r="N3189" s="45"/>
      <c r="Q3189" s="46"/>
      <c r="S3189" s="45"/>
      <c r="V3189" s="46"/>
      <c r="X3189" s="45"/>
      <c r="AA3189" s="46"/>
      <c r="AC3189" s="45"/>
      <c r="AF3189" s="46"/>
      <c r="AH3189" s="45"/>
      <c r="AK3189" s="46"/>
      <c r="AO3189" s="149"/>
      <c r="AP3189" s="149"/>
      <c r="AQ3189" s="44"/>
      <c r="AR3189" s="44"/>
      <c r="AS3189" s="44"/>
      <c r="AT3189" s="44"/>
    </row>
    <row r="3190" spans="2:46" ht="18.649999999999999" customHeight="1" thickBot="1">
      <c r="D3190" s="227" t="s">
        <v>70</v>
      </c>
      <c r="E3190" s="228"/>
      <c r="F3190" s="229" t="s">
        <v>71</v>
      </c>
      <c r="G3190" s="230"/>
      <c r="H3190" s="203"/>
      <c r="I3190" s="231" t="s">
        <v>15</v>
      </c>
      <c r="J3190" s="232"/>
      <c r="K3190" s="233" t="s">
        <v>16</v>
      </c>
      <c r="L3190" s="234"/>
      <c r="M3190" s="30"/>
      <c r="N3190" s="231" t="s">
        <v>72</v>
      </c>
      <c r="O3190" s="232"/>
      <c r="P3190" s="233" t="s">
        <v>73</v>
      </c>
      <c r="Q3190" s="234"/>
      <c r="R3190" s="30"/>
      <c r="S3190" s="227" t="s">
        <v>74</v>
      </c>
      <c r="T3190" s="228"/>
      <c r="U3190" s="229" t="s">
        <v>75</v>
      </c>
      <c r="V3190" s="230"/>
      <c r="W3190" s="8"/>
      <c r="X3190" s="231" t="s">
        <v>76</v>
      </c>
      <c r="Y3190" s="232"/>
      <c r="Z3190" s="233" t="s">
        <v>77</v>
      </c>
      <c r="AA3190" s="234"/>
      <c r="AB3190" s="8"/>
      <c r="AC3190" s="231" t="s">
        <v>78</v>
      </c>
      <c r="AD3190" s="232"/>
      <c r="AE3190" s="233" t="s">
        <v>17</v>
      </c>
      <c r="AF3190" s="234"/>
      <c r="AG3190" s="8"/>
      <c r="AH3190" s="231" t="s">
        <v>79</v>
      </c>
      <c r="AI3190" s="232"/>
      <c r="AJ3190" s="233" t="s">
        <v>80</v>
      </c>
      <c r="AK3190" s="234"/>
      <c r="AL3190" s="8"/>
      <c r="AM3190" s="52" t="s">
        <v>84</v>
      </c>
      <c r="AO3190" s="150" t="s">
        <v>85</v>
      </c>
      <c r="AP3190" s="149"/>
      <c r="AQ3190" s="44"/>
      <c r="AR3190" s="44"/>
      <c r="AS3190" s="44"/>
      <c r="AT3190" s="44"/>
    </row>
    <row r="3191" spans="2:46" ht="18.649999999999999" customHeight="1" thickTop="1" thickBot="1">
      <c r="D3191" s="37">
        <v>0</v>
      </c>
      <c r="E3191" s="41">
        <v>0</v>
      </c>
      <c r="F3191" s="39">
        <v>1</v>
      </c>
      <c r="G3191" s="40">
        <v>0</v>
      </c>
      <c r="I3191" s="37">
        <v>0</v>
      </c>
      <c r="J3191" s="41">
        <f t="shared" ref="J3191" si="10447">IF(0=(1-$J$8*$K$8*$B3188^2),10^14,$B3188*$K$8/(1-$J$8*$K$8*$B3188^2))</f>
        <v>-0.11905347651149574</v>
      </c>
      <c r="K3191" s="39">
        <v>1</v>
      </c>
      <c r="L3191" s="40">
        <v>0</v>
      </c>
      <c r="N3191" s="37">
        <f t="shared" ref="N3191" si="10448">D3191*I3188+F3191*I3191-E3191*J3188-G3191*J3191</f>
        <v>0</v>
      </c>
      <c r="O3191" s="41">
        <f t="shared" ref="O3191" si="10449">(D3191*J3188+E3191*I3188+F3191*J3191+G3191*I3191)</f>
        <v>-0.11905347651149574</v>
      </c>
      <c r="P3191" s="39">
        <f t="shared" ref="P3191" si="10450">D3191*K3188+F3191*K3191-E3191*L3188-G3191*L3191</f>
        <v>1</v>
      </c>
      <c r="Q3191" s="40">
        <f t="shared" ref="Q3191" si="10451">(D3191*L3188+E3191*K3188+F3191*L3191+G3191*K3191)</f>
        <v>0</v>
      </c>
      <c r="S3191" s="37">
        <v>0</v>
      </c>
      <c r="T3191" s="41">
        <v>0</v>
      </c>
      <c r="U3191" s="39">
        <v>1</v>
      </c>
      <c r="V3191" s="40">
        <v>0</v>
      </c>
      <c r="X3191" s="37">
        <f t="shared" ref="X3191" si="10452">N3191*S3188+P3191*S3191-O3191*T3188-Q3191*T3191</f>
        <v>0</v>
      </c>
      <c r="Y3191" s="41">
        <f t="shared" ref="Y3191" si="10453">(N3191*T3188+O3191*S3188+P3191*T3191+Q3191*S3191)</f>
        <v>-0.11905347651149574</v>
      </c>
      <c r="Z3191" s="39">
        <f t="shared" ref="Z3191" si="10454">N3191*U3188+P3191*U3191-O3191*V3188-Q3191*V3191</f>
        <v>0.98365912710224113</v>
      </c>
      <c r="AA3191" s="40">
        <f t="shared" ref="AA3191" si="10455">(N3191*V3188+O3191*U3188+P3191*V3191+Q3191*U3191)</f>
        <v>0</v>
      </c>
      <c r="AB3191" s="8"/>
      <c r="AC3191" s="37">
        <v>0</v>
      </c>
      <c r="AD3191" s="40">
        <f>-1/($AD$8*$B3188)</f>
        <v>-8.859100877193031E-2</v>
      </c>
      <c r="AE3191" s="39">
        <v>1</v>
      </c>
      <c r="AF3191" s="40">
        <v>0</v>
      </c>
      <c r="AH3191" s="37">
        <f>X3191*AC3188+Z3191*AC3191-Y3191*AD3188-AA3191*AD3191</f>
        <v>0</v>
      </c>
      <c r="AI3191" s="41">
        <f>(X3191*AD3188+Y3191*AC3188+Z3191*AD3191+AA3191*AC3191)</f>
        <v>-0.20619683086919971</v>
      </c>
      <c r="AJ3191" s="39">
        <f>X3191*AE3188+Z3191*AE3191-Y3191*AF3188-AA3191*AF3191</f>
        <v>0.98365912710224113</v>
      </c>
      <c r="AK3191" s="40">
        <f>(X3191*AF3188+Y3191*AE3188+Z3191*AF3191+AA3191*AE3191)</f>
        <v>0</v>
      </c>
      <c r="AL3191" s="8"/>
      <c r="AM3191" s="54">
        <f t="shared" ref="AM3191" si="10456">(180/PI())*ATAN(-1*(($AH3179*AI3188+AK3188+$AH$8*AI3191+AK3191)/($AH$8*AH3188+AJ3188+$AH$8*AH3191+AJ3191)))</f>
        <v>11.8994106374533</v>
      </c>
      <c r="AO3191" s="151">
        <f t="shared" ref="AO3191" si="10457">20*LOG(((($AH$8*AH3188+AJ3188-$AH$8*AH3191-AJ3191)^2+($AH$8*AI3188+AK3188-$AH$8*AI3191-AK3191)^2)/(($AH$8*AH3188+AJ3188+$AH$8*AH3191+AJ3191)^2+($AH$8*AI3188+AK3188+$AH$8*AI3191+AK3191)^2))^0.5)</f>
        <v>-45.789103167743058</v>
      </c>
      <c r="AP3191" s="149"/>
      <c r="AQ3191" s="44"/>
      <c r="AR3191" s="44"/>
      <c r="AS3191" s="44"/>
      <c r="AT3191" s="44"/>
    </row>
    <row r="3192" spans="2:46" ht="18.649999999999999" customHeight="1">
      <c r="AO3192" s="48"/>
    </row>
    <row r="3193" spans="2:46" ht="18.649999999999999" customHeight="1" thickBot="1">
      <c r="E3193" s="29" t="s">
        <v>9</v>
      </c>
      <c r="J3193" s="29" t="s">
        <v>10</v>
      </c>
      <c r="O3193" s="29" t="s">
        <v>11</v>
      </c>
      <c r="T3193" s="29" t="s">
        <v>12</v>
      </c>
      <c r="Y3193" s="29" t="s">
        <v>13</v>
      </c>
      <c r="AD3193" s="29" t="s">
        <v>12</v>
      </c>
      <c r="AI3193" s="29" t="s">
        <v>81</v>
      </c>
    </row>
    <row r="3194" spans="2:46" ht="18.649999999999999" customHeight="1" thickBot="1">
      <c r="B3194" s="28"/>
      <c r="D3194" s="227" t="s">
        <v>70</v>
      </c>
      <c r="E3194" s="228"/>
      <c r="F3194" s="229" t="s">
        <v>71</v>
      </c>
      <c r="G3194" s="230"/>
      <c r="H3194" s="203"/>
      <c r="I3194" s="231" t="s">
        <v>15</v>
      </c>
      <c r="J3194" s="232"/>
      <c r="K3194" s="233" t="s">
        <v>16</v>
      </c>
      <c r="L3194" s="234"/>
      <c r="M3194" s="30"/>
      <c r="N3194" s="231" t="s">
        <v>72</v>
      </c>
      <c r="O3194" s="232"/>
      <c r="P3194" s="233" t="s">
        <v>73</v>
      </c>
      <c r="Q3194" s="234"/>
      <c r="R3194" s="30"/>
      <c r="S3194" s="227" t="s">
        <v>74</v>
      </c>
      <c r="T3194" s="228"/>
      <c r="U3194" s="229" t="s">
        <v>75</v>
      </c>
      <c r="V3194" s="230"/>
      <c r="W3194" s="8"/>
      <c r="X3194" s="231" t="s">
        <v>76</v>
      </c>
      <c r="Y3194" s="232"/>
      <c r="Z3194" s="233" t="s">
        <v>77</v>
      </c>
      <c r="AA3194" s="234"/>
      <c r="AB3194" s="8"/>
      <c r="AC3194" s="231" t="s">
        <v>78</v>
      </c>
      <c r="AD3194" s="232"/>
      <c r="AE3194" s="233" t="s">
        <v>17</v>
      </c>
      <c r="AF3194" s="234"/>
      <c r="AG3194" s="8"/>
      <c r="AH3194" s="231" t="s">
        <v>79</v>
      </c>
      <c r="AI3194" s="232"/>
      <c r="AJ3194" s="233" t="s">
        <v>80</v>
      </c>
      <c r="AK3194" s="234"/>
      <c r="AL3194" s="8"/>
      <c r="AM3194" s="35" t="s">
        <v>82</v>
      </c>
      <c r="AO3194" s="147" t="s">
        <v>83</v>
      </c>
      <c r="AP3194" s="4"/>
      <c r="AQ3194" s="44"/>
      <c r="AR3194" s="44"/>
      <c r="AS3194" s="44"/>
      <c r="AT3194" s="44"/>
    </row>
    <row r="3195" spans="2:46" ht="18.649999999999999" customHeight="1" thickTop="1" thickBot="1">
      <c r="B3195" s="55">
        <v>9.1399999999999508</v>
      </c>
      <c r="D3195" s="37">
        <v>1</v>
      </c>
      <c r="E3195" s="38">
        <v>0</v>
      </c>
      <c r="F3195" s="39">
        <v>0</v>
      </c>
      <c r="G3195" s="40">
        <f t="shared" ref="G3195" si="10458">-1/($E$8*$B3195)</f>
        <v>-6.9932166301969731E-2</v>
      </c>
      <c r="I3195" s="37">
        <v>1</v>
      </c>
      <c r="J3195" s="41">
        <v>0</v>
      </c>
      <c r="K3195" s="39">
        <v>0</v>
      </c>
      <c r="L3195" s="40">
        <v>0</v>
      </c>
      <c r="N3195" s="37">
        <f t="shared" ref="N3195" si="10459">D3195*I3195+F3195*I3198-E3195*J3195-G3195*J3198</f>
        <v>0.99169264304599591</v>
      </c>
      <c r="O3195" s="41">
        <f t="shared" ref="O3195" si="10460">(D3195*J3195+E3195*I3195+F3195*J3198+G3195*I3198)</f>
        <v>0</v>
      </c>
      <c r="P3195" s="39">
        <f t="shared" ref="P3195" si="10461">D3195*K3195+F3195*K3198-E3195*L3195-G3195*L3198</f>
        <v>0</v>
      </c>
      <c r="Q3195" s="40">
        <f t="shared" ref="Q3195" si="10462">(D3195*L3195+E3195*K3195+F3195*L3198+G3195*K3198)</f>
        <v>-6.9932166301969731E-2</v>
      </c>
      <c r="S3195" s="37">
        <v>1</v>
      </c>
      <c r="T3195" s="38">
        <v>0</v>
      </c>
      <c r="U3195" s="39">
        <v>0</v>
      </c>
      <c r="V3195" s="40">
        <f t="shared" ref="V3195" si="10463">-1/($T$8*$B3195)</f>
        <v>-0.13695623632385193</v>
      </c>
      <c r="X3195" s="37">
        <f t="shared" ref="X3195" si="10464">N3195*S3195+P3195*S3198-O3195*T3195-Q3195*T3198</f>
        <v>0.99169264304599591</v>
      </c>
      <c r="Y3195" s="41">
        <f t="shared" ref="Y3195" si="10465">(N3195*T3195+O3195*S3195+P3195*T3198+Q3195*S3198)</f>
        <v>0</v>
      </c>
      <c r="Z3195" s="39">
        <f t="shared" ref="Z3195" si="10466">N3195*U3195+P3195*U3198-O3195*V3195-Q3195*V3198</f>
        <v>0</v>
      </c>
      <c r="AA3195" s="40">
        <f t="shared" ref="AA3195" si="10467">(N3195*V3195+O3195*U3195+P3195*V3198+Q3195*U3198)</f>
        <v>-0.20575065828360251</v>
      </c>
      <c r="AB3195" s="8"/>
      <c r="AC3195" s="37">
        <v>1</v>
      </c>
      <c r="AD3195" s="38">
        <v>0</v>
      </c>
      <c r="AE3195" s="39">
        <v>0</v>
      </c>
      <c r="AF3195" s="40">
        <v>0</v>
      </c>
      <c r="AH3195" s="37">
        <f>X3195*AC3195+Z3195*AC3198-Y3195*AD3195-AA3195*AD3198</f>
        <v>0.97350487014006182</v>
      </c>
      <c r="AI3195" s="41">
        <f>(X3195*AD3195+Y3195*AC3195+Z3195*AD3198+AA3195*AC3198)</f>
        <v>0</v>
      </c>
      <c r="AJ3195" s="39">
        <f>X3195*AE3195+Z3195*AE3198-Y3195*AF3195-AA3195*AF3198</f>
        <v>0</v>
      </c>
      <c r="AK3195" s="40">
        <f>(X3195*AF3195+Y3195*AE3195+Z3195*AF3198+AA3195*AE3198)</f>
        <v>-0.20575065828360251</v>
      </c>
      <c r="AL3195" s="8"/>
      <c r="AM3195" s="43">
        <f t="shared" ref="AM3195" si="10468">20*LOG((2*$AH$8)/(($AH$8*AH3195+AJ3195+$AH$8*AH3198+AJ3198)^2+($AH$8*AI3195+AK3195+$AH$8*AI3198+AK3198)^2)^0.5)</f>
        <v>-1.1353230995884995E-4</v>
      </c>
      <c r="AO3195" s="148">
        <f t="shared" ref="AO3195" si="10469">((AH3195^2+AI3195^2)/(AH3198^2+AI3198^2))^0.5</f>
        <v>4.731479122037114</v>
      </c>
      <c r="AP3195" s="4"/>
      <c r="AQ3195" s="44"/>
      <c r="AR3195" s="44"/>
      <c r="AS3195" s="44"/>
      <c r="AT3195" s="44"/>
    </row>
    <row r="3196" spans="2:46" ht="18.649999999999999" customHeight="1" thickBot="1">
      <c r="D3196" s="45"/>
      <c r="G3196" s="46"/>
      <c r="I3196" s="45"/>
      <c r="L3196" s="46"/>
      <c r="N3196" s="45"/>
      <c r="Q3196" s="46"/>
      <c r="S3196" s="45"/>
      <c r="V3196" s="46"/>
      <c r="X3196" s="45"/>
      <c r="AA3196" s="46"/>
      <c r="AC3196" s="45"/>
      <c r="AF3196" s="46"/>
      <c r="AH3196" s="45"/>
      <c r="AK3196" s="46"/>
      <c r="AO3196" s="149"/>
      <c r="AP3196" s="149"/>
      <c r="AQ3196" s="44"/>
      <c r="AR3196" s="44"/>
      <c r="AS3196" s="44"/>
      <c r="AT3196" s="44"/>
    </row>
    <row r="3197" spans="2:46" ht="18.649999999999999" customHeight="1" thickBot="1">
      <c r="D3197" s="227" t="s">
        <v>70</v>
      </c>
      <c r="E3197" s="228"/>
      <c r="F3197" s="229" t="s">
        <v>71</v>
      </c>
      <c r="G3197" s="230"/>
      <c r="H3197" s="203"/>
      <c r="I3197" s="231" t="s">
        <v>15</v>
      </c>
      <c r="J3197" s="232"/>
      <c r="K3197" s="233" t="s">
        <v>16</v>
      </c>
      <c r="L3197" s="234"/>
      <c r="M3197" s="30"/>
      <c r="N3197" s="231" t="s">
        <v>72</v>
      </c>
      <c r="O3197" s="232"/>
      <c r="P3197" s="233" t="s">
        <v>73</v>
      </c>
      <c r="Q3197" s="234"/>
      <c r="R3197" s="30"/>
      <c r="S3197" s="227" t="s">
        <v>74</v>
      </c>
      <c r="T3197" s="228"/>
      <c r="U3197" s="229" t="s">
        <v>75</v>
      </c>
      <c r="V3197" s="230"/>
      <c r="W3197" s="8"/>
      <c r="X3197" s="231" t="s">
        <v>76</v>
      </c>
      <c r="Y3197" s="232"/>
      <c r="Z3197" s="233" t="s">
        <v>77</v>
      </c>
      <c r="AA3197" s="234"/>
      <c r="AB3197" s="8"/>
      <c r="AC3197" s="231" t="s">
        <v>78</v>
      </c>
      <c r="AD3197" s="232"/>
      <c r="AE3197" s="233" t="s">
        <v>17</v>
      </c>
      <c r="AF3197" s="234"/>
      <c r="AG3197" s="8"/>
      <c r="AH3197" s="231" t="s">
        <v>79</v>
      </c>
      <c r="AI3197" s="232"/>
      <c r="AJ3197" s="233" t="s">
        <v>80</v>
      </c>
      <c r="AK3197" s="234"/>
      <c r="AL3197" s="8"/>
      <c r="AM3197" s="52" t="s">
        <v>84</v>
      </c>
      <c r="AO3197" s="150" t="s">
        <v>85</v>
      </c>
      <c r="AP3197" s="149"/>
      <c r="AQ3197" s="44"/>
      <c r="AR3197" s="44"/>
      <c r="AS3197" s="44"/>
      <c r="AT3197" s="44"/>
    </row>
    <row r="3198" spans="2:46" ht="18.649999999999999" customHeight="1" thickTop="1" thickBot="1">
      <c r="D3198" s="37">
        <v>0</v>
      </c>
      <c r="E3198" s="41">
        <v>0</v>
      </c>
      <c r="F3198" s="39">
        <v>1</v>
      </c>
      <c r="G3198" s="40">
        <v>0</v>
      </c>
      <c r="I3198" s="37">
        <v>0</v>
      </c>
      <c r="J3198" s="41">
        <f t="shared" ref="J3198" si="10470">IF(0=(1-$J$8*$K$8*$B3195^2),10^14,$B3195*$K$8/(1-$J$8*$K$8*$B3195^2))</f>
        <v>-0.11879164329233929</v>
      </c>
      <c r="K3198" s="39">
        <v>1</v>
      </c>
      <c r="L3198" s="40">
        <v>0</v>
      </c>
      <c r="N3198" s="37">
        <f t="shared" ref="N3198" si="10471">D3198*I3195+F3198*I3198-E3198*J3195-G3198*J3198</f>
        <v>0</v>
      </c>
      <c r="O3198" s="41">
        <f t="shared" ref="O3198" si="10472">(D3198*J3195+E3198*I3195+F3198*J3198+G3198*I3198)</f>
        <v>-0.11879164329233929</v>
      </c>
      <c r="P3198" s="39">
        <f t="shared" ref="P3198" si="10473">D3198*K3195+F3198*K3198-E3198*L3195-G3198*L3198</f>
        <v>1</v>
      </c>
      <c r="Q3198" s="40">
        <f t="shared" ref="Q3198" si="10474">(D3198*L3195+E3198*K3195+F3198*L3198+G3198*K3198)</f>
        <v>0</v>
      </c>
      <c r="S3198" s="37">
        <v>0</v>
      </c>
      <c r="T3198" s="41">
        <v>0</v>
      </c>
      <c r="U3198" s="39">
        <v>1</v>
      </c>
      <c r="V3198" s="40">
        <v>0</v>
      </c>
      <c r="X3198" s="37">
        <f t="shared" ref="X3198" si="10475">N3198*S3195+P3198*S3198-O3198*T3195-Q3198*T3198</f>
        <v>0</v>
      </c>
      <c r="Y3198" s="41">
        <f t="shared" ref="Y3198" si="10476">(N3198*T3195+O3198*S3195+P3198*T3198+Q3198*S3198)</f>
        <v>-0.11879164329233929</v>
      </c>
      <c r="Z3198" s="39">
        <f t="shared" ref="Z3198" si="10477">N3198*U3195+P3198*U3198-O3198*V3195-Q3198*V3198</f>
        <v>0.98373074362795565</v>
      </c>
      <c r="AA3198" s="40">
        <f t="shared" ref="AA3198" si="10478">(N3198*V3195+O3198*U3195+P3198*V3198+Q3198*U3198)</f>
        <v>0</v>
      </c>
      <c r="AB3198" s="8"/>
      <c r="AC3198" s="37">
        <v>0</v>
      </c>
      <c r="AD3198" s="40">
        <f>-1/($AD$8*$B3195)</f>
        <v>-8.8397155361050792E-2</v>
      </c>
      <c r="AE3198" s="39">
        <v>1</v>
      </c>
      <c r="AF3198" s="40">
        <v>0</v>
      </c>
      <c r="AH3198" s="37">
        <f>X3198*AC3195+Z3198*AC3198-Y3198*AD3195-AA3198*AD3198</f>
        <v>0</v>
      </c>
      <c r="AI3198" s="41">
        <f>(X3198*AD3195+Y3198*AC3195+Z3198*AD3198+AA3198*AC3198)</f>
        <v>-0.20575064267026172</v>
      </c>
      <c r="AJ3198" s="39">
        <f>X3198*AE3195+Z3198*AE3198-Y3198*AF3195-AA3198*AF3198</f>
        <v>0.98373074362795565</v>
      </c>
      <c r="AK3198" s="40">
        <f>(X3198*AF3195+Y3198*AE3195+Z3198*AF3198+AA3198*AE3198)</f>
        <v>0</v>
      </c>
      <c r="AL3198" s="8"/>
      <c r="AM3198" s="54">
        <f t="shared" ref="AM3198" si="10479">(180/PI())*ATAN(-1*(($AH3186*AI3195+AK3195+$AH$8*AI3198+AK3198)/($AH$8*AH3195+AJ3195+$AH$8*AH3198+AJ3198)))</f>
        <v>11.873287480094195</v>
      </c>
      <c r="AO3198" s="151">
        <f t="shared" ref="AO3198" si="10480">20*LOG(((($AH$8*AH3195+AJ3195-$AH$8*AH3198-AJ3198)^2+($AH$8*AI3195+AK3195-$AH$8*AI3198-AK3198)^2)/(($AH$8*AH3195+AJ3195+$AH$8*AH3198+AJ3198)^2+($AH$8*AI3195+AK3195+$AH$8*AI3198+AK3198)^2))^0.5)</f>
        <v>-45.826705136891867</v>
      </c>
      <c r="AP3198" s="149"/>
      <c r="AQ3198" s="44"/>
      <c r="AR3198" s="44"/>
      <c r="AS3198" s="44"/>
      <c r="AT3198" s="44"/>
    </row>
    <row r="3199" spans="2:46" ht="18.649999999999999" customHeight="1">
      <c r="AO3199" s="48"/>
    </row>
    <row r="3200" spans="2:46" ht="18.649999999999999" customHeight="1" thickBot="1">
      <c r="E3200" s="29" t="s">
        <v>9</v>
      </c>
      <c r="J3200" s="29" t="s">
        <v>10</v>
      </c>
      <c r="O3200" s="29" t="s">
        <v>11</v>
      </c>
      <c r="T3200" s="29" t="s">
        <v>12</v>
      </c>
      <c r="Y3200" s="29" t="s">
        <v>13</v>
      </c>
      <c r="AD3200" s="29" t="s">
        <v>12</v>
      </c>
      <c r="AI3200" s="29" t="s">
        <v>81</v>
      </c>
    </row>
    <row r="3201" spans="2:46" ht="18.649999999999999" customHeight="1" thickBot="1">
      <c r="B3201" s="28"/>
      <c r="D3201" s="227" t="s">
        <v>70</v>
      </c>
      <c r="E3201" s="228"/>
      <c r="F3201" s="229" t="s">
        <v>71</v>
      </c>
      <c r="G3201" s="230"/>
      <c r="H3201" s="203"/>
      <c r="I3201" s="231" t="s">
        <v>15</v>
      </c>
      <c r="J3201" s="232"/>
      <c r="K3201" s="233" t="s">
        <v>16</v>
      </c>
      <c r="L3201" s="234"/>
      <c r="M3201" s="30"/>
      <c r="N3201" s="231" t="s">
        <v>72</v>
      </c>
      <c r="O3201" s="232"/>
      <c r="P3201" s="233" t="s">
        <v>73</v>
      </c>
      <c r="Q3201" s="234"/>
      <c r="R3201" s="30"/>
      <c r="S3201" s="227" t="s">
        <v>74</v>
      </c>
      <c r="T3201" s="228"/>
      <c r="U3201" s="229" t="s">
        <v>75</v>
      </c>
      <c r="V3201" s="230"/>
      <c r="W3201" s="8"/>
      <c r="X3201" s="231" t="s">
        <v>76</v>
      </c>
      <c r="Y3201" s="232"/>
      <c r="Z3201" s="233" t="s">
        <v>77</v>
      </c>
      <c r="AA3201" s="234"/>
      <c r="AB3201" s="8"/>
      <c r="AC3201" s="231" t="s">
        <v>78</v>
      </c>
      <c r="AD3201" s="232"/>
      <c r="AE3201" s="233" t="s">
        <v>17</v>
      </c>
      <c r="AF3201" s="234"/>
      <c r="AG3201" s="8"/>
      <c r="AH3201" s="231" t="s">
        <v>79</v>
      </c>
      <c r="AI3201" s="232"/>
      <c r="AJ3201" s="233" t="s">
        <v>80</v>
      </c>
      <c r="AK3201" s="234"/>
      <c r="AL3201" s="8"/>
      <c r="AM3201" s="35" t="s">
        <v>82</v>
      </c>
      <c r="AO3201" s="147" t="s">
        <v>83</v>
      </c>
      <c r="AP3201" s="4"/>
      <c r="AQ3201" s="44"/>
      <c r="AR3201" s="44"/>
      <c r="AS3201" s="44"/>
      <c r="AT3201" s="44"/>
    </row>
    <row r="3202" spans="2:46" ht="18.649999999999999" customHeight="1" thickTop="1" thickBot="1">
      <c r="B3202" s="55">
        <v>9.1599999999999504</v>
      </c>
      <c r="D3202" s="37">
        <v>1</v>
      </c>
      <c r="E3202" s="38">
        <v>0</v>
      </c>
      <c r="F3202" s="39">
        <v>0</v>
      </c>
      <c r="G3202" s="40">
        <f t="shared" ref="G3202" si="10481">-1/($E$8*$B3202)</f>
        <v>-6.9779475982533132E-2</v>
      </c>
      <c r="I3202" s="37">
        <v>1</v>
      </c>
      <c r="J3202" s="41">
        <v>0</v>
      </c>
      <c r="K3202" s="39">
        <v>0</v>
      </c>
      <c r="L3202" s="40">
        <v>0</v>
      </c>
      <c r="N3202" s="37">
        <f t="shared" ref="N3202" si="10482">D3202*I3202+F3202*I3205-E3202*J3202-G3202*J3205</f>
        <v>0.99172897157612128</v>
      </c>
      <c r="O3202" s="41">
        <f t="shared" ref="O3202" si="10483">(D3202*J3202+E3202*I3202+F3202*J3205+G3202*I3205)</f>
        <v>0</v>
      </c>
      <c r="P3202" s="39">
        <f t="shared" ref="P3202" si="10484">D3202*K3202+F3202*K3205-E3202*L3202-G3202*L3205</f>
        <v>0</v>
      </c>
      <c r="Q3202" s="40">
        <f t="shared" ref="Q3202" si="10485">(D3202*L3202+E3202*K3202+F3202*L3205+G3202*K3205)</f>
        <v>-6.9779475982533132E-2</v>
      </c>
      <c r="S3202" s="37">
        <v>1</v>
      </c>
      <c r="T3202" s="38">
        <v>0</v>
      </c>
      <c r="U3202" s="39">
        <v>0</v>
      </c>
      <c r="V3202" s="40">
        <f t="shared" ref="V3202" si="10486">-1/($T$8*$B3202)</f>
        <v>-0.13665720524017538</v>
      </c>
      <c r="X3202" s="37">
        <f t="shared" ref="X3202" si="10487">N3202*S3202+P3202*S3205-O3202*T3202-Q3202*T3205</f>
        <v>0.99172897157612128</v>
      </c>
      <c r="Y3202" s="41">
        <f t="shared" ref="Y3202" si="10488">(N3202*T3202+O3202*S3202+P3202*T3205+Q3202*S3205)</f>
        <v>0</v>
      </c>
      <c r="Z3202" s="39">
        <f t="shared" ref="Z3202" si="10489">N3202*U3202+P3202*U3205-O3202*V3202-Q3202*V3205</f>
        <v>0</v>
      </c>
      <c r="AA3202" s="40">
        <f t="shared" ref="AA3202" si="10490">(N3202*V3202+O3202*U3202+P3202*V3205+Q3202*U3205)</f>
        <v>-0.20530638559383918</v>
      </c>
      <c r="AB3202" s="8"/>
      <c r="AC3202" s="37">
        <v>1</v>
      </c>
      <c r="AD3202" s="38">
        <v>0</v>
      </c>
      <c r="AE3202" s="39">
        <v>0</v>
      </c>
      <c r="AF3202" s="40">
        <v>0</v>
      </c>
      <c r="AH3202" s="37">
        <f>X3202*AC3202+Z3202*AC3205-Y3202*AD3202-AA3202*AD3205</f>
        <v>0.97362009665903138</v>
      </c>
      <c r="AI3202" s="41">
        <f>(X3202*AD3202+Y3202*AC3202+Z3202*AD3205+AA3202*AC3205)</f>
        <v>0</v>
      </c>
      <c r="AJ3202" s="39">
        <f>X3202*AE3202+Z3202*AE3205-Y3202*AF3202-AA3202*AF3205</f>
        <v>0</v>
      </c>
      <c r="AK3202" s="40">
        <f>(X3202*AF3202+Y3202*AE3202+Z3202*AF3205+AA3202*AE3205)</f>
        <v>-0.20530638559383918</v>
      </c>
      <c r="AL3202" s="8"/>
      <c r="AM3202" s="43">
        <f t="shared" ref="AM3202" si="10491">20*LOG((2*$AH$8)/(($AH$8*AH3202+AJ3202+$AH$8*AH3205+AJ3205)^2+($AH$8*AI3202+AK3202+$AH$8*AI3205+AK3205)^2)^0.5)</f>
        <v>-1.1255563608796231E-4</v>
      </c>
      <c r="AO3202" s="148">
        <f t="shared" ref="AO3202" si="10492">((AH3202^2+AI3202^2)/(AH3205^2+AI3205^2))^0.5</f>
        <v>4.7422790450523351</v>
      </c>
      <c r="AP3202" s="4"/>
      <c r="AQ3202" s="44"/>
      <c r="AR3202" s="44"/>
      <c r="AS3202" s="44"/>
      <c r="AT3202" s="44"/>
    </row>
    <row r="3203" spans="2:46" ht="18.649999999999999" customHeight="1" thickBot="1">
      <c r="D3203" s="45"/>
      <c r="G3203" s="46"/>
      <c r="I3203" s="45"/>
      <c r="L3203" s="46"/>
      <c r="N3203" s="45"/>
      <c r="Q3203" s="46"/>
      <c r="S3203" s="45"/>
      <c r="V3203" s="46"/>
      <c r="X3203" s="45"/>
      <c r="AA3203" s="46"/>
      <c r="AC3203" s="45"/>
      <c r="AF3203" s="46"/>
      <c r="AH3203" s="45"/>
      <c r="AK3203" s="46"/>
      <c r="AO3203" s="149"/>
      <c r="AP3203" s="149"/>
      <c r="AQ3203" s="44"/>
      <c r="AR3203" s="44"/>
      <c r="AS3203" s="44"/>
      <c r="AT3203" s="44"/>
    </row>
    <row r="3204" spans="2:46" ht="18.649999999999999" customHeight="1" thickBot="1">
      <c r="D3204" s="227" t="s">
        <v>70</v>
      </c>
      <c r="E3204" s="228"/>
      <c r="F3204" s="229" t="s">
        <v>71</v>
      </c>
      <c r="G3204" s="230"/>
      <c r="H3204" s="203"/>
      <c r="I3204" s="231" t="s">
        <v>15</v>
      </c>
      <c r="J3204" s="232"/>
      <c r="K3204" s="233" t="s">
        <v>16</v>
      </c>
      <c r="L3204" s="234"/>
      <c r="M3204" s="30"/>
      <c r="N3204" s="231" t="s">
        <v>72</v>
      </c>
      <c r="O3204" s="232"/>
      <c r="P3204" s="233" t="s">
        <v>73</v>
      </c>
      <c r="Q3204" s="234"/>
      <c r="R3204" s="30"/>
      <c r="S3204" s="227" t="s">
        <v>74</v>
      </c>
      <c r="T3204" s="228"/>
      <c r="U3204" s="229" t="s">
        <v>75</v>
      </c>
      <c r="V3204" s="230"/>
      <c r="W3204" s="8"/>
      <c r="X3204" s="231" t="s">
        <v>76</v>
      </c>
      <c r="Y3204" s="232"/>
      <c r="Z3204" s="233" t="s">
        <v>77</v>
      </c>
      <c r="AA3204" s="234"/>
      <c r="AB3204" s="8"/>
      <c r="AC3204" s="231" t="s">
        <v>78</v>
      </c>
      <c r="AD3204" s="232"/>
      <c r="AE3204" s="233" t="s">
        <v>17</v>
      </c>
      <c r="AF3204" s="234"/>
      <c r="AG3204" s="8"/>
      <c r="AH3204" s="231" t="s">
        <v>79</v>
      </c>
      <c r="AI3204" s="232"/>
      <c r="AJ3204" s="233" t="s">
        <v>80</v>
      </c>
      <c r="AK3204" s="234"/>
      <c r="AL3204" s="8"/>
      <c r="AM3204" s="52" t="s">
        <v>84</v>
      </c>
      <c r="AO3204" s="150" t="s">
        <v>85</v>
      </c>
      <c r="AP3204" s="149"/>
      <c r="AQ3204" s="44"/>
      <c r="AR3204" s="44"/>
      <c r="AS3204" s="44"/>
      <c r="AT3204" s="44"/>
    </row>
    <row r="3205" spans="2:46" ht="18.649999999999999" customHeight="1" thickTop="1" thickBot="1">
      <c r="D3205" s="37">
        <v>0</v>
      </c>
      <c r="E3205" s="41">
        <v>0</v>
      </c>
      <c r="F3205" s="39">
        <v>1</v>
      </c>
      <c r="G3205" s="40">
        <v>0</v>
      </c>
      <c r="I3205" s="37">
        <v>0</v>
      </c>
      <c r="J3205" s="41">
        <f t="shared" ref="J3205" si="10493">IF(0=(1-$J$8*$K$8*$B3202^2),10^14,$B3202*$K$8/(1-$J$8*$K$8*$B3202^2))</f>
        <v>-0.11853096211196969</v>
      </c>
      <c r="K3205" s="39">
        <v>1</v>
      </c>
      <c r="L3205" s="40">
        <v>0</v>
      </c>
      <c r="N3205" s="37">
        <f t="shared" ref="N3205" si="10494">D3205*I3202+F3205*I3205-E3205*J3202-G3205*J3205</f>
        <v>0</v>
      </c>
      <c r="O3205" s="41">
        <f t="shared" ref="O3205" si="10495">(D3205*J3202+E3205*I3202+F3205*J3205+G3205*I3205)</f>
        <v>-0.11853096211196969</v>
      </c>
      <c r="P3205" s="39">
        <f t="shared" ref="P3205" si="10496">D3205*K3202+F3205*K3205-E3205*L3202-G3205*L3205</f>
        <v>1</v>
      </c>
      <c r="Q3205" s="40">
        <f t="shared" ref="Q3205" si="10497">(D3205*L3202+E3205*K3202+F3205*L3205+G3205*K3205)</f>
        <v>0</v>
      </c>
      <c r="S3205" s="37">
        <v>0</v>
      </c>
      <c r="T3205" s="41">
        <v>0</v>
      </c>
      <c r="U3205" s="39">
        <v>1</v>
      </c>
      <c r="V3205" s="40">
        <v>0</v>
      </c>
      <c r="X3205" s="37">
        <f t="shared" ref="X3205" si="10498">N3205*S3202+P3205*S3205-O3205*T3202-Q3205*T3205</f>
        <v>0</v>
      </c>
      <c r="Y3205" s="41">
        <f t="shared" ref="Y3205" si="10499">(N3205*T3202+O3205*S3202+P3205*T3205+Q3205*S3205)</f>
        <v>-0.11853096211196969</v>
      </c>
      <c r="Z3205" s="39">
        <f t="shared" ref="Z3205" si="10500">N3205*U3202+P3205*U3205-O3205*V3202-Q3205*V3205</f>
        <v>0.98380188998334905</v>
      </c>
      <c r="AA3205" s="40">
        <f t="shared" ref="AA3205" si="10501">(N3205*V3202+O3205*U3202+P3205*V3205+Q3205*U3205)</f>
        <v>0</v>
      </c>
      <c r="AB3205" s="8"/>
      <c r="AC3205" s="37">
        <v>0</v>
      </c>
      <c r="AD3205" s="40">
        <f>-1/($AD$8*$B3202)</f>
        <v>-8.8204148471616187E-2</v>
      </c>
      <c r="AE3205" s="39">
        <v>1</v>
      </c>
      <c r="AF3205" s="40">
        <v>0</v>
      </c>
      <c r="AH3205" s="37">
        <f>X3205*AC3202+Z3205*AC3205-Y3205*AD3202-AA3205*AD3205</f>
        <v>0</v>
      </c>
      <c r="AI3205" s="41">
        <f>(X3205*AD3202+Y3205*AC3202+Z3205*AD3205+AA3205*AC3205)</f>
        <v>-0.20530637008271763</v>
      </c>
      <c r="AJ3205" s="39">
        <f>X3205*AE3202+Z3205*AE3205-Y3205*AF3202-AA3205*AF3205</f>
        <v>0.98380188998334905</v>
      </c>
      <c r="AK3205" s="40">
        <f>(X3205*AF3202+Y3205*AE3202+Z3205*AF3205+AA3205*AE3205)</f>
        <v>0</v>
      </c>
      <c r="AL3205" s="8"/>
      <c r="AM3205" s="54">
        <f t="shared" ref="AM3205" si="10502">(180/PI())*ATAN(-1*(($AH3193*AI3202+AK3202+$AH$8*AI3205+AK3205)/($AH$8*AH3202+AJ3202+$AH$8*AH3205+AJ3205)))</f>
        <v>11.847278949917595</v>
      </c>
      <c r="AO3205" s="151">
        <f t="shared" ref="AO3205" si="10503">20*LOG(((($AH$8*AH3202+AJ3202-$AH$8*AH3205-AJ3205)^2+($AH$8*AI3202+AK3202-$AH$8*AI3205-AK3205)^2)/(($AH$8*AH3202+AJ3202+$AH$8*AH3205+AJ3205)^2+($AH$8*AI3202+AK3202+$AH$8*AI3205+AK3205)^2))^0.5)</f>
        <v>-45.864226924090303</v>
      </c>
      <c r="AP3205" s="149"/>
      <c r="AQ3205" s="44"/>
      <c r="AR3205" s="44"/>
      <c r="AS3205" s="44"/>
      <c r="AT3205" s="44"/>
    </row>
    <row r="3206" spans="2:46" ht="18.649999999999999" customHeight="1">
      <c r="AO3206" s="48"/>
    </row>
    <row r="3207" spans="2:46" ht="18.649999999999999" customHeight="1" thickBot="1">
      <c r="E3207" s="29" t="s">
        <v>9</v>
      </c>
      <c r="J3207" s="29" t="s">
        <v>10</v>
      </c>
      <c r="O3207" s="29" t="s">
        <v>11</v>
      </c>
      <c r="T3207" s="29" t="s">
        <v>12</v>
      </c>
      <c r="Y3207" s="29" t="s">
        <v>13</v>
      </c>
      <c r="AD3207" s="29" t="s">
        <v>12</v>
      </c>
      <c r="AI3207" s="29" t="s">
        <v>81</v>
      </c>
    </row>
    <row r="3208" spans="2:46" ht="18.649999999999999" customHeight="1" thickBot="1">
      <c r="B3208" s="28"/>
      <c r="D3208" s="227" t="s">
        <v>70</v>
      </c>
      <c r="E3208" s="228"/>
      <c r="F3208" s="229" t="s">
        <v>71</v>
      </c>
      <c r="G3208" s="230"/>
      <c r="H3208" s="203"/>
      <c r="I3208" s="231" t="s">
        <v>15</v>
      </c>
      <c r="J3208" s="232"/>
      <c r="K3208" s="233" t="s">
        <v>16</v>
      </c>
      <c r="L3208" s="234"/>
      <c r="M3208" s="30"/>
      <c r="N3208" s="231" t="s">
        <v>72</v>
      </c>
      <c r="O3208" s="232"/>
      <c r="P3208" s="233" t="s">
        <v>73</v>
      </c>
      <c r="Q3208" s="234"/>
      <c r="R3208" s="30"/>
      <c r="S3208" s="227" t="s">
        <v>74</v>
      </c>
      <c r="T3208" s="228"/>
      <c r="U3208" s="229" t="s">
        <v>75</v>
      </c>
      <c r="V3208" s="230"/>
      <c r="W3208" s="8"/>
      <c r="X3208" s="231" t="s">
        <v>76</v>
      </c>
      <c r="Y3208" s="232"/>
      <c r="Z3208" s="233" t="s">
        <v>77</v>
      </c>
      <c r="AA3208" s="234"/>
      <c r="AB3208" s="8"/>
      <c r="AC3208" s="231" t="s">
        <v>78</v>
      </c>
      <c r="AD3208" s="232"/>
      <c r="AE3208" s="233" t="s">
        <v>17</v>
      </c>
      <c r="AF3208" s="234"/>
      <c r="AG3208" s="8"/>
      <c r="AH3208" s="231" t="s">
        <v>79</v>
      </c>
      <c r="AI3208" s="232"/>
      <c r="AJ3208" s="233" t="s">
        <v>80</v>
      </c>
      <c r="AK3208" s="234"/>
      <c r="AL3208" s="8"/>
      <c r="AM3208" s="35" t="s">
        <v>82</v>
      </c>
      <c r="AO3208" s="147" t="s">
        <v>83</v>
      </c>
      <c r="AP3208" s="4"/>
      <c r="AQ3208" s="44"/>
      <c r="AR3208" s="44"/>
      <c r="AS3208" s="44"/>
      <c r="AT3208" s="44"/>
    </row>
    <row r="3209" spans="2:46" ht="18.649999999999999" customHeight="1" thickTop="1" thickBot="1">
      <c r="B3209" s="55">
        <v>9.17999999999995</v>
      </c>
      <c r="D3209" s="37">
        <v>1</v>
      </c>
      <c r="E3209" s="38">
        <v>0</v>
      </c>
      <c r="F3209" s="39">
        <v>0</v>
      </c>
      <c r="G3209" s="40">
        <f t="shared" ref="G3209" si="10504">-1/($E$8*$B3209)</f>
        <v>-6.9627450980392525E-2</v>
      </c>
      <c r="I3209" s="37">
        <v>1</v>
      </c>
      <c r="J3209" s="41">
        <v>0</v>
      </c>
      <c r="K3209" s="39">
        <v>0</v>
      </c>
      <c r="L3209" s="40">
        <v>0</v>
      </c>
      <c r="N3209" s="37">
        <f t="shared" ref="N3209" si="10505">D3209*I3209+F3209*I3212-E3209*J3209-G3209*J3212</f>
        <v>0.99176506212800586</v>
      </c>
      <c r="O3209" s="41">
        <f t="shared" ref="O3209" si="10506">(D3209*J3209+E3209*I3209+F3209*J3212+G3209*I3212)</f>
        <v>0</v>
      </c>
      <c r="P3209" s="39">
        <f t="shared" ref="P3209" si="10507">D3209*K3209+F3209*K3212-E3209*L3209-G3209*L3212</f>
        <v>0</v>
      </c>
      <c r="Q3209" s="40">
        <f t="shared" ref="Q3209" si="10508">(D3209*L3209+E3209*K3209+F3209*L3212+G3209*K3212)</f>
        <v>-6.9627450980392525E-2</v>
      </c>
      <c r="S3209" s="37">
        <v>1</v>
      </c>
      <c r="T3209" s="38">
        <v>0</v>
      </c>
      <c r="U3209" s="39">
        <v>0</v>
      </c>
      <c r="V3209" s="40">
        <f t="shared" ref="V3209" si="10509">-1/($T$8*$B3209)</f>
        <v>-0.13635947712418375</v>
      </c>
      <c r="X3209" s="37">
        <f t="shared" ref="X3209" si="10510">N3209*S3209+P3209*S3212-O3209*T3209-Q3209*T3212</f>
        <v>0.99176506212800586</v>
      </c>
      <c r="Y3209" s="41">
        <f t="shared" ref="Y3209" si="10511">(N3209*T3209+O3209*S3209+P3209*T3212+Q3209*S3212)</f>
        <v>0</v>
      </c>
      <c r="Z3209" s="39">
        <f t="shared" ref="Z3209" si="10512">N3209*U3209+P3209*U3212-O3209*V3209-Q3209*V3212</f>
        <v>0</v>
      </c>
      <c r="AA3209" s="40">
        <f t="shared" ref="AA3209" si="10513">(N3209*V3209+O3209*U3209+P3209*V3212+Q3209*U3212)</f>
        <v>-0.20486401628220102</v>
      </c>
      <c r="AB3209" s="8"/>
      <c r="AC3209" s="37">
        <v>1</v>
      </c>
      <c r="AD3209" s="38">
        <v>0</v>
      </c>
      <c r="AE3209" s="39">
        <v>0</v>
      </c>
      <c r="AF3209" s="40">
        <v>0</v>
      </c>
      <c r="AH3209" s="37">
        <f>X3209*AC3209+Z3209*AC3212-Y3209*AD3209-AA3209*AD3212</f>
        <v>0.97373457389759133</v>
      </c>
      <c r="AI3209" s="41">
        <f>(X3209*AD3209+Y3209*AC3209+Z3209*AD3212+AA3209*AC3212)</f>
        <v>0</v>
      </c>
      <c r="AJ3209" s="39">
        <f>X3209*AE3209+Z3209*AE3212-Y3209*AF3209-AA3209*AF3212</f>
        <v>0</v>
      </c>
      <c r="AK3209" s="40">
        <f>(X3209*AF3209+Y3209*AE3209+Z3209*AF3212+AA3209*AE3212)</f>
        <v>-0.20486401628220102</v>
      </c>
      <c r="AL3209" s="8"/>
      <c r="AM3209" s="43">
        <f t="shared" ref="AM3209" si="10514">20*LOG((2*$AH$8)/(($AH$8*AH3209+AJ3209+$AH$8*AH3212+AJ3212)^2+($AH$8*AI3209+AK3209+$AH$8*AI3212+AK3212)^2)^0.5)</f>
        <v>-1.1158941586446432E-4</v>
      </c>
      <c r="AO3209" s="148">
        <f t="shared" ref="AO3209" si="10515">((AH3209^2+AI3209^2)/(AH3212^2+AI3212^2))^0.5</f>
        <v>4.7530779919896542</v>
      </c>
      <c r="AP3209" s="4"/>
      <c r="AQ3209" s="44"/>
      <c r="AR3209" s="44"/>
      <c r="AS3209" s="44"/>
      <c r="AT3209" s="44"/>
    </row>
    <row r="3210" spans="2:46" ht="18.649999999999999" customHeight="1" thickBot="1">
      <c r="D3210" s="45"/>
      <c r="G3210" s="46"/>
      <c r="I3210" s="45"/>
      <c r="L3210" s="46"/>
      <c r="N3210" s="45"/>
      <c r="Q3210" s="46"/>
      <c r="S3210" s="45"/>
      <c r="V3210" s="46"/>
      <c r="X3210" s="45"/>
      <c r="AA3210" s="46"/>
      <c r="AC3210" s="45"/>
      <c r="AF3210" s="46"/>
      <c r="AH3210" s="45"/>
      <c r="AK3210" s="46"/>
      <c r="AO3210" s="149"/>
      <c r="AP3210" s="149"/>
      <c r="AQ3210" s="44"/>
      <c r="AR3210" s="44"/>
      <c r="AS3210" s="44"/>
      <c r="AT3210" s="44"/>
    </row>
    <row r="3211" spans="2:46" ht="18.649999999999999" customHeight="1" thickBot="1">
      <c r="D3211" s="227" t="s">
        <v>70</v>
      </c>
      <c r="E3211" s="228"/>
      <c r="F3211" s="229" t="s">
        <v>71</v>
      </c>
      <c r="G3211" s="230"/>
      <c r="H3211" s="203"/>
      <c r="I3211" s="231" t="s">
        <v>15</v>
      </c>
      <c r="J3211" s="232"/>
      <c r="K3211" s="233" t="s">
        <v>16</v>
      </c>
      <c r="L3211" s="234"/>
      <c r="M3211" s="30"/>
      <c r="N3211" s="231" t="s">
        <v>72</v>
      </c>
      <c r="O3211" s="232"/>
      <c r="P3211" s="233" t="s">
        <v>73</v>
      </c>
      <c r="Q3211" s="234"/>
      <c r="R3211" s="30"/>
      <c r="S3211" s="227" t="s">
        <v>74</v>
      </c>
      <c r="T3211" s="228"/>
      <c r="U3211" s="229" t="s">
        <v>75</v>
      </c>
      <c r="V3211" s="230"/>
      <c r="W3211" s="8"/>
      <c r="X3211" s="231" t="s">
        <v>76</v>
      </c>
      <c r="Y3211" s="232"/>
      <c r="Z3211" s="233" t="s">
        <v>77</v>
      </c>
      <c r="AA3211" s="234"/>
      <c r="AB3211" s="8"/>
      <c r="AC3211" s="231" t="s">
        <v>78</v>
      </c>
      <c r="AD3211" s="232"/>
      <c r="AE3211" s="233" t="s">
        <v>17</v>
      </c>
      <c r="AF3211" s="234"/>
      <c r="AG3211" s="8"/>
      <c r="AH3211" s="231" t="s">
        <v>79</v>
      </c>
      <c r="AI3211" s="232"/>
      <c r="AJ3211" s="233" t="s">
        <v>80</v>
      </c>
      <c r="AK3211" s="234"/>
      <c r="AL3211" s="8"/>
      <c r="AM3211" s="52" t="s">
        <v>84</v>
      </c>
      <c r="AO3211" s="150" t="s">
        <v>85</v>
      </c>
      <c r="AP3211" s="149"/>
      <c r="AQ3211" s="44"/>
      <c r="AR3211" s="44"/>
      <c r="AS3211" s="44"/>
      <c r="AT3211" s="44"/>
    </row>
    <row r="3212" spans="2:46" ht="18.649999999999999" customHeight="1" thickTop="1" thickBot="1">
      <c r="D3212" s="37">
        <v>0</v>
      </c>
      <c r="E3212" s="41">
        <v>0</v>
      </c>
      <c r="F3212" s="39">
        <v>1</v>
      </c>
      <c r="G3212" s="40">
        <v>0</v>
      </c>
      <c r="I3212" s="37">
        <v>0</v>
      </c>
      <c r="J3212" s="41">
        <f t="shared" ref="J3212" si="10516">IF(0=(1-$J$8*$K$8*$B3209^2),10^14,$B3209*$K$8/(1-$J$8*$K$8*$B3209^2))</f>
        <v>-0.11827142536516416</v>
      </c>
      <c r="K3212" s="39">
        <v>1</v>
      </c>
      <c r="L3212" s="40">
        <v>0</v>
      </c>
      <c r="N3212" s="37">
        <f t="shared" ref="N3212" si="10517">D3212*I3209+F3212*I3212-E3212*J3209-G3212*J3212</f>
        <v>0</v>
      </c>
      <c r="O3212" s="41">
        <f t="shared" ref="O3212" si="10518">(D3212*J3209+E3212*I3209+F3212*J3212+G3212*I3212)</f>
        <v>-0.11827142536516416</v>
      </c>
      <c r="P3212" s="39">
        <f t="shared" ref="P3212" si="10519">D3212*K3209+F3212*K3212-E3212*L3209-G3212*L3212</f>
        <v>1</v>
      </c>
      <c r="Q3212" s="40">
        <f t="shared" ref="Q3212" si="10520">(D3212*L3209+E3212*K3209+F3212*L3212+G3212*K3212)</f>
        <v>0</v>
      </c>
      <c r="S3212" s="37">
        <v>0</v>
      </c>
      <c r="T3212" s="41">
        <v>0</v>
      </c>
      <c r="U3212" s="39">
        <v>1</v>
      </c>
      <c r="V3212" s="40">
        <v>0</v>
      </c>
      <c r="X3212" s="37">
        <f t="shared" ref="X3212" si="10521">N3212*S3209+P3212*S3212-O3212*T3209-Q3212*T3212</f>
        <v>0</v>
      </c>
      <c r="Y3212" s="41">
        <f t="shared" ref="Y3212" si="10522">(N3212*T3209+O3212*S3209+P3212*T3212+Q3212*S3212)</f>
        <v>-0.11827142536516416</v>
      </c>
      <c r="Z3212" s="39">
        <f t="shared" ref="Z3212" si="10523">N3212*U3209+P3212*U3212-O3212*V3209-Q3212*V3212</f>
        <v>0.9838725702784743</v>
      </c>
      <c r="AA3212" s="40">
        <f t="shared" ref="AA3212" si="10524">(N3212*V3209+O3212*U3209+P3212*V3212+Q3212*U3212)</f>
        <v>0</v>
      </c>
      <c r="AB3212" s="8"/>
      <c r="AC3212" s="37">
        <v>0</v>
      </c>
      <c r="AD3212" s="40">
        <f>-1/($AD$8*$B3209)</f>
        <v>-8.8011982570806571E-2</v>
      </c>
      <c r="AE3212" s="39">
        <v>1</v>
      </c>
      <c r="AF3212" s="40">
        <v>0</v>
      </c>
      <c r="AH3212" s="37">
        <f>X3212*AC3209+Z3212*AC3212-Y3212*AD3209-AA3212*AD3212</f>
        <v>0</v>
      </c>
      <c r="AI3212" s="41">
        <f>(X3212*AD3209+Y3212*AC3209+Z3212*AD3212+AA3212*AC3212)</f>
        <v>-0.20486400087240791</v>
      </c>
      <c r="AJ3212" s="39">
        <f>X3212*AE3209+Z3212*AE3212-Y3212*AF3209-AA3212*AF3212</f>
        <v>0.9838725702784743</v>
      </c>
      <c r="AK3212" s="40">
        <f>(X3212*AF3209+Y3212*AE3209+Z3212*AF3212+AA3212*AE3212)</f>
        <v>0</v>
      </c>
      <c r="AL3212" s="8"/>
      <c r="AM3212" s="54">
        <f t="shared" ref="AM3212" si="10525">(180/PI())*ATAN(-1*(($AH3200*AI3209+AK3209+$AH$8*AI3212+AK3212)/($AH$8*AH3209+AJ3209+$AH$8*AH3212+AJ3212)))</f>
        <v>11.821384292961675</v>
      </c>
      <c r="AO3212" s="151">
        <f t="shared" ref="AO3212" si="10526">20*LOG(((($AH$8*AH3209+AJ3209-$AH$8*AH3212-AJ3212)^2+($AH$8*AI3209+AK3209-$AH$8*AI3212-AK3212)^2)/(($AH$8*AH3209+AJ3209+$AH$8*AH3212+AJ3212)^2+($AH$8*AI3209+AK3209+$AH$8*AI3212+AK3212)^2))^0.5)</f>
        <v>-45.901668865673315</v>
      </c>
      <c r="AP3212" s="149"/>
      <c r="AQ3212" s="44"/>
      <c r="AR3212" s="44"/>
      <c r="AS3212" s="44"/>
      <c r="AT3212" s="44"/>
    </row>
    <row r="3213" spans="2:46" ht="18.649999999999999" customHeight="1">
      <c r="AO3213" s="48"/>
    </row>
    <row r="3214" spans="2:46" ht="18.649999999999999" customHeight="1" thickBot="1">
      <c r="E3214" s="29" t="s">
        <v>9</v>
      </c>
      <c r="J3214" s="29" t="s">
        <v>10</v>
      </c>
      <c r="O3214" s="29" t="s">
        <v>11</v>
      </c>
      <c r="T3214" s="29" t="s">
        <v>12</v>
      </c>
      <c r="Y3214" s="29" t="s">
        <v>13</v>
      </c>
      <c r="AD3214" s="29" t="s">
        <v>12</v>
      </c>
      <c r="AI3214" s="29" t="s">
        <v>81</v>
      </c>
    </row>
    <row r="3215" spans="2:46" ht="18.649999999999999" customHeight="1" thickBot="1">
      <c r="B3215" s="28"/>
      <c r="D3215" s="227" t="s">
        <v>70</v>
      </c>
      <c r="E3215" s="228"/>
      <c r="F3215" s="229" t="s">
        <v>71</v>
      </c>
      <c r="G3215" s="230"/>
      <c r="H3215" s="203"/>
      <c r="I3215" s="231" t="s">
        <v>15</v>
      </c>
      <c r="J3215" s="232"/>
      <c r="K3215" s="233" t="s">
        <v>16</v>
      </c>
      <c r="L3215" s="234"/>
      <c r="M3215" s="30"/>
      <c r="N3215" s="231" t="s">
        <v>72</v>
      </c>
      <c r="O3215" s="232"/>
      <c r="P3215" s="233" t="s">
        <v>73</v>
      </c>
      <c r="Q3215" s="234"/>
      <c r="R3215" s="30"/>
      <c r="S3215" s="227" t="s">
        <v>74</v>
      </c>
      <c r="T3215" s="228"/>
      <c r="U3215" s="229" t="s">
        <v>75</v>
      </c>
      <c r="V3215" s="230"/>
      <c r="W3215" s="8"/>
      <c r="X3215" s="231" t="s">
        <v>76</v>
      </c>
      <c r="Y3215" s="232"/>
      <c r="Z3215" s="233" t="s">
        <v>77</v>
      </c>
      <c r="AA3215" s="234"/>
      <c r="AB3215" s="8"/>
      <c r="AC3215" s="231" t="s">
        <v>78</v>
      </c>
      <c r="AD3215" s="232"/>
      <c r="AE3215" s="233" t="s">
        <v>17</v>
      </c>
      <c r="AF3215" s="234"/>
      <c r="AG3215" s="8"/>
      <c r="AH3215" s="231" t="s">
        <v>79</v>
      </c>
      <c r="AI3215" s="232"/>
      <c r="AJ3215" s="233" t="s">
        <v>80</v>
      </c>
      <c r="AK3215" s="234"/>
      <c r="AL3215" s="8"/>
      <c r="AM3215" s="35" t="s">
        <v>82</v>
      </c>
      <c r="AO3215" s="147" t="s">
        <v>83</v>
      </c>
      <c r="AP3215" s="4"/>
      <c r="AQ3215" s="44"/>
      <c r="AR3215" s="44"/>
      <c r="AS3215" s="44"/>
      <c r="AT3215" s="44"/>
    </row>
    <row r="3216" spans="2:46" ht="18.649999999999999" customHeight="1" thickTop="1" thickBot="1">
      <c r="B3216" s="55">
        <v>9.1999999999999496</v>
      </c>
      <c r="D3216" s="37">
        <v>1</v>
      </c>
      <c r="E3216" s="38">
        <v>0</v>
      </c>
      <c r="F3216" s="39">
        <v>0</v>
      </c>
      <c r="G3216" s="40">
        <f t="shared" ref="G3216" si="10527">-1/($E$8*$B3216)</f>
        <v>-6.9476086956522118E-2</v>
      </c>
      <c r="I3216" s="37">
        <v>1</v>
      </c>
      <c r="J3216" s="41">
        <v>0</v>
      </c>
      <c r="K3216" s="39">
        <v>0</v>
      </c>
      <c r="L3216" s="40">
        <v>0</v>
      </c>
      <c r="N3216" s="37">
        <f t="shared" ref="N3216" si="10528">D3216*I3216+F3216*I3219-E3216*J3216-G3216*J3219</f>
        <v>0.991800916777411</v>
      </c>
      <c r="O3216" s="41">
        <f t="shared" ref="O3216" si="10529">(D3216*J3216+E3216*I3216+F3216*J3219+G3216*I3219)</f>
        <v>0</v>
      </c>
      <c r="P3216" s="39">
        <f t="shared" ref="P3216" si="10530">D3216*K3216+F3216*K3219-E3216*L3216-G3216*L3219</f>
        <v>0</v>
      </c>
      <c r="Q3216" s="40">
        <f t="shared" ref="Q3216" si="10531">(D3216*L3216+E3216*K3216+F3216*L3219+G3216*K3219)</f>
        <v>-6.9476086956522118E-2</v>
      </c>
      <c r="S3216" s="37">
        <v>1</v>
      </c>
      <c r="T3216" s="38">
        <v>0</v>
      </c>
      <c r="U3216" s="39">
        <v>0</v>
      </c>
      <c r="V3216" s="40">
        <f t="shared" ref="V3216" si="10532">-1/($T$8*$B3216)</f>
        <v>-0.13606304347826159</v>
      </c>
      <c r="X3216" s="37">
        <f t="shared" ref="X3216" si="10533">N3216*S3216+P3216*S3219-O3216*T3216-Q3216*T3219</f>
        <v>0.991800916777411</v>
      </c>
      <c r="Y3216" s="41">
        <f t="shared" ref="Y3216" si="10534">(N3216*T3216+O3216*S3216+P3216*T3219+Q3216*S3219)</f>
        <v>0</v>
      </c>
      <c r="Z3216" s="39">
        <f t="shared" ref="Z3216" si="10535">N3216*U3216+P3216*U3219-O3216*V3216-Q3216*V3219</f>
        <v>0</v>
      </c>
      <c r="AA3216" s="40">
        <f t="shared" ref="AA3216" si="10536">(N3216*V3216+O3216*U3216+P3216*V3219+Q3216*U3219)</f>
        <v>-0.20442353821778669</v>
      </c>
      <c r="AB3216" s="8"/>
      <c r="AC3216" s="37">
        <v>1</v>
      </c>
      <c r="AD3216" s="38">
        <v>0</v>
      </c>
      <c r="AE3216" s="39">
        <v>0</v>
      </c>
      <c r="AF3216" s="40">
        <v>0</v>
      </c>
      <c r="AH3216" s="37">
        <f>X3216*AC3216+Z3216*AC3219-Y3216*AD3216-AA3216*AD3219</f>
        <v>0.97384830833142599</v>
      </c>
      <c r="AI3216" s="41">
        <f>(X3216*AD3216+Y3216*AC3216+Z3216*AD3219+AA3216*AC3219)</f>
        <v>0</v>
      </c>
      <c r="AJ3216" s="39">
        <f>X3216*AE3216+Z3216*AE3219-Y3216*AF3216-AA3216*AF3219</f>
        <v>0</v>
      </c>
      <c r="AK3216" s="40">
        <f>(X3216*AF3216+Y3216*AE3216+Z3216*AF3219+AA3216*AE3219)</f>
        <v>-0.20442353821778669</v>
      </c>
      <c r="AL3216" s="8"/>
      <c r="AM3216" s="43">
        <f t="shared" ref="AM3216" si="10537">20*LOG((2*$AH$8)/(($AH$8*AH3216+AJ3216+$AH$8*AH3219+AJ3219)^2+($AH$8*AI3216+AK3216+$AH$8*AI3219+AK3219)^2)^0.5)</f>
        <v>-1.1063351564859358E-4</v>
      </c>
      <c r="AO3216" s="148">
        <f t="shared" ref="AO3216" si="10538">((AH3216^2+AI3216^2)/(AH3219^2+AI3219^2))^0.5</f>
        <v>4.7638759692425499</v>
      </c>
      <c r="AP3216" s="4"/>
      <c r="AQ3216" s="44"/>
      <c r="AR3216" s="44"/>
      <c r="AS3216" s="44"/>
      <c r="AT3216" s="44"/>
    </row>
    <row r="3217" spans="2:46" ht="18.649999999999999" customHeight="1" thickBot="1">
      <c r="D3217" s="45"/>
      <c r="G3217" s="46"/>
      <c r="I3217" s="45"/>
      <c r="L3217" s="46"/>
      <c r="N3217" s="45"/>
      <c r="Q3217" s="46"/>
      <c r="S3217" s="45"/>
      <c r="V3217" s="46"/>
      <c r="X3217" s="45"/>
      <c r="AA3217" s="46"/>
      <c r="AC3217" s="45"/>
      <c r="AF3217" s="46"/>
      <c r="AH3217" s="45"/>
      <c r="AK3217" s="46"/>
      <c r="AO3217" s="149"/>
      <c r="AP3217" s="149"/>
      <c r="AQ3217" s="44"/>
      <c r="AR3217" s="44"/>
      <c r="AS3217" s="44"/>
      <c r="AT3217" s="44"/>
    </row>
    <row r="3218" spans="2:46" ht="18.649999999999999" customHeight="1" thickBot="1">
      <c r="D3218" s="227" t="s">
        <v>70</v>
      </c>
      <c r="E3218" s="228"/>
      <c r="F3218" s="229" t="s">
        <v>71</v>
      </c>
      <c r="G3218" s="230"/>
      <c r="H3218" s="203"/>
      <c r="I3218" s="231" t="s">
        <v>15</v>
      </c>
      <c r="J3218" s="232"/>
      <c r="K3218" s="233" t="s">
        <v>16</v>
      </c>
      <c r="L3218" s="234"/>
      <c r="M3218" s="30"/>
      <c r="N3218" s="231" t="s">
        <v>72</v>
      </c>
      <c r="O3218" s="232"/>
      <c r="P3218" s="233" t="s">
        <v>73</v>
      </c>
      <c r="Q3218" s="234"/>
      <c r="R3218" s="30"/>
      <c r="S3218" s="227" t="s">
        <v>74</v>
      </c>
      <c r="T3218" s="228"/>
      <c r="U3218" s="229" t="s">
        <v>75</v>
      </c>
      <c r="V3218" s="230"/>
      <c r="W3218" s="8"/>
      <c r="X3218" s="231" t="s">
        <v>76</v>
      </c>
      <c r="Y3218" s="232"/>
      <c r="Z3218" s="233" t="s">
        <v>77</v>
      </c>
      <c r="AA3218" s="234"/>
      <c r="AB3218" s="8"/>
      <c r="AC3218" s="231" t="s">
        <v>78</v>
      </c>
      <c r="AD3218" s="232"/>
      <c r="AE3218" s="233" t="s">
        <v>17</v>
      </c>
      <c r="AF3218" s="234"/>
      <c r="AG3218" s="8"/>
      <c r="AH3218" s="231" t="s">
        <v>79</v>
      </c>
      <c r="AI3218" s="232"/>
      <c r="AJ3218" s="233" t="s">
        <v>80</v>
      </c>
      <c r="AK3218" s="234"/>
      <c r="AL3218" s="8"/>
      <c r="AM3218" s="52" t="s">
        <v>84</v>
      </c>
      <c r="AO3218" s="150" t="s">
        <v>85</v>
      </c>
      <c r="AP3218" s="149"/>
      <c r="AQ3218" s="44"/>
      <c r="AR3218" s="44"/>
      <c r="AS3218" s="44"/>
      <c r="AT3218" s="44"/>
    </row>
    <row r="3219" spans="2:46" ht="18.649999999999999" customHeight="1" thickTop="1" thickBot="1">
      <c r="D3219" s="37">
        <v>0</v>
      </c>
      <c r="E3219" s="41">
        <v>0</v>
      </c>
      <c r="F3219" s="39">
        <v>1</v>
      </c>
      <c r="G3219" s="40">
        <v>0</v>
      </c>
      <c r="I3219" s="37">
        <v>0</v>
      </c>
      <c r="J3219" s="41">
        <f t="shared" ref="J3219" si="10539">IF(0=(1-$J$8*$K$8*$B3216^2),10^14,$B3216*$K$8/(1-$J$8*$K$8*$B3216^2))</f>
        <v>-0.11801302551365503</v>
      </c>
      <c r="K3219" s="39">
        <v>1</v>
      </c>
      <c r="L3219" s="40">
        <v>0</v>
      </c>
      <c r="N3219" s="37">
        <f t="shared" ref="N3219" si="10540">D3219*I3216+F3219*I3219-E3219*J3216-G3219*J3219</f>
        <v>0</v>
      </c>
      <c r="O3219" s="41">
        <f t="shared" ref="O3219" si="10541">(D3219*J3216+E3219*I3216+F3219*J3219+G3219*I3219)</f>
        <v>-0.11801302551365503</v>
      </c>
      <c r="P3219" s="39">
        <f t="shared" ref="P3219" si="10542">D3219*K3216+F3219*K3219-E3219*L3216-G3219*L3219</f>
        <v>1</v>
      </c>
      <c r="Q3219" s="40">
        <f t="shared" ref="Q3219" si="10543">(D3219*L3216+E3219*K3216+F3219*L3219+G3219*K3219)</f>
        <v>0</v>
      </c>
      <c r="S3219" s="37">
        <v>0</v>
      </c>
      <c r="T3219" s="41">
        <v>0</v>
      </c>
      <c r="U3219" s="39">
        <v>1</v>
      </c>
      <c r="V3219" s="40">
        <v>0</v>
      </c>
      <c r="X3219" s="37">
        <f t="shared" ref="X3219" si="10544">N3219*S3216+P3219*S3219-O3219*T3216-Q3219*T3219</f>
        <v>0</v>
      </c>
      <c r="Y3219" s="41">
        <f t="shared" ref="Y3219" si="10545">(N3219*T3216+O3219*S3216+P3219*T3219+Q3219*S3219)</f>
        <v>-0.11801302551365503</v>
      </c>
      <c r="Z3219" s="39">
        <f t="shared" ref="Z3219" si="10546">N3219*U3216+P3219*U3219-O3219*V3216-Q3219*V3219</f>
        <v>0.98394278857853434</v>
      </c>
      <c r="AA3219" s="40">
        <f t="shared" ref="AA3219" si="10547">(N3219*V3216+O3219*U3216+P3219*V3219+Q3219*U3219)</f>
        <v>0</v>
      </c>
      <c r="AB3219" s="8"/>
      <c r="AC3219" s="37">
        <v>0</v>
      </c>
      <c r="AD3219" s="40">
        <f>-1/($AD$8*$B3216)</f>
        <v>-8.7820652173913522E-2</v>
      </c>
      <c r="AE3219" s="39">
        <v>1</v>
      </c>
      <c r="AF3219" s="40">
        <v>0</v>
      </c>
      <c r="AH3219" s="37">
        <f>X3219*AC3216+Z3219*AC3219-Y3219*AD3216-AA3219*AD3219</f>
        <v>0</v>
      </c>
      <c r="AI3219" s="41">
        <f>(X3219*AD3216+Y3219*AC3216+Z3219*AD3219+AA3219*AC3219)</f>
        <v>-0.20442352290844101</v>
      </c>
      <c r="AJ3219" s="39">
        <f>X3219*AE3216+Z3219*AE3219-Y3219*AF3216-AA3219*AF3219</f>
        <v>0.98394278857853434</v>
      </c>
      <c r="AK3219" s="40">
        <f>(X3219*AF3216+Y3219*AE3216+Z3219*AF3219+AA3219*AE3219)</f>
        <v>0</v>
      </c>
      <c r="AL3219" s="8"/>
      <c r="AM3219" s="54">
        <f t="shared" ref="AM3219" si="10548">(180/PI())*ATAN(-1*(($AH3207*AI3216+AK3216+$AH$8*AI3219+AK3219)/($AH$8*AH3216+AJ3216+$AH$8*AH3219+AJ3219)))</f>
        <v>11.795602761872019</v>
      </c>
      <c r="AO3219" s="151">
        <f t="shared" ref="AO3219" si="10549">20*LOG(((($AH$8*AH3216+AJ3216-$AH$8*AH3219-AJ3219)^2+($AH$8*AI3216+AK3216-$AH$8*AI3219-AK3219)^2)/(($AH$8*AH3216+AJ3216+$AH$8*AH3219+AJ3219)^2+($AH$8*AI3216+AK3216+$AH$8*AI3219+AK3219)^2))^0.5)</f>
        <v>-45.939031295900143</v>
      </c>
      <c r="AP3219" s="149"/>
      <c r="AQ3219" s="44"/>
      <c r="AR3219" s="44"/>
      <c r="AS3219" s="44"/>
      <c r="AT3219" s="44"/>
    </row>
    <row r="3220" spans="2:46" ht="18.649999999999999" customHeight="1">
      <c r="AO3220" s="48"/>
    </row>
    <row r="3221" spans="2:46" ht="18.649999999999999" customHeight="1" thickBot="1">
      <c r="E3221" s="29" t="s">
        <v>9</v>
      </c>
      <c r="J3221" s="29" t="s">
        <v>10</v>
      </c>
      <c r="O3221" s="29" t="s">
        <v>11</v>
      </c>
      <c r="T3221" s="29" t="s">
        <v>12</v>
      </c>
      <c r="Y3221" s="29" t="s">
        <v>13</v>
      </c>
      <c r="AD3221" s="29" t="s">
        <v>12</v>
      </c>
      <c r="AI3221" s="29" t="s">
        <v>81</v>
      </c>
    </row>
    <row r="3222" spans="2:46" ht="18.649999999999999" customHeight="1" thickBot="1">
      <c r="B3222" s="28"/>
      <c r="D3222" s="227" t="s">
        <v>70</v>
      </c>
      <c r="E3222" s="228"/>
      <c r="F3222" s="229" t="s">
        <v>71</v>
      </c>
      <c r="G3222" s="230"/>
      <c r="H3222" s="203"/>
      <c r="I3222" s="231" t="s">
        <v>15</v>
      </c>
      <c r="J3222" s="232"/>
      <c r="K3222" s="233" t="s">
        <v>16</v>
      </c>
      <c r="L3222" s="234"/>
      <c r="M3222" s="30"/>
      <c r="N3222" s="231" t="s">
        <v>72</v>
      </c>
      <c r="O3222" s="232"/>
      <c r="P3222" s="233" t="s">
        <v>73</v>
      </c>
      <c r="Q3222" s="234"/>
      <c r="R3222" s="30"/>
      <c r="S3222" s="227" t="s">
        <v>74</v>
      </c>
      <c r="T3222" s="228"/>
      <c r="U3222" s="229" t="s">
        <v>75</v>
      </c>
      <c r="V3222" s="230"/>
      <c r="W3222" s="8"/>
      <c r="X3222" s="231" t="s">
        <v>76</v>
      </c>
      <c r="Y3222" s="232"/>
      <c r="Z3222" s="233" t="s">
        <v>77</v>
      </c>
      <c r="AA3222" s="234"/>
      <c r="AB3222" s="8"/>
      <c r="AC3222" s="231" t="s">
        <v>78</v>
      </c>
      <c r="AD3222" s="232"/>
      <c r="AE3222" s="233" t="s">
        <v>17</v>
      </c>
      <c r="AF3222" s="234"/>
      <c r="AG3222" s="8"/>
      <c r="AH3222" s="231" t="s">
        <v>79</v>
      </c>
      <c r="AI3222" s="232"/>
      <c r="AJ3222" s="233" t="s">
        <v>80</v>
      </c>
      <c r="AK3222" s="234"/>
      <c r="AL3222" s="8"/>
      <c r="AM3222" s="35" t="s">
        <v>82</v>
      </c>
      <c r="AO3222" s="147" t="s">
        <v>83</v>
      </c>
      <c r="AP3222" s="4"/>
      <c r="AQ3222" s="44"/>
      <c r="AR3222" s="44"/>
      <c r="AS3222" s="44"/>
      <c r="AT3222" s="44"/>
    </row>
    <row r="3223" spans="2:46" ht="18.649999999999999" customHeight="1" thickTop="1" thickBot="1">
      <c r="B3223" s="55">
        <v>9.2199999999999491</v>
      </c>
      <c r="D3223" s="37">
        <v>1</v>
      </c>
      <c r="E3223" s="38">
        <v>0</v>
      </c>
      <c r="F3223" s="39">
        <v>0</v>
      </c>
      <c r="G3223" s="40">
        <f t="shared" ref="G3223" si="10550">-1/($E$8*$B3223)</f>
        <v>-6.9325379609544852E-2</v>
      </c>
      <c r="I3223" s="37">
        <v>1</v>
      </c>
      <c r="J3223" s="41">
        <v>0</v>
      </c>
      <c r="K3223" s="39">
        <v>0</v>
      </c>
      <c r="L3223" s="40">
        <v>0</v>
      </c>
      <c r="N3223" s="37">
        <f t="shared" ref="N3223" si="10551">D3223*I3223+F3223*I3226-E3223*J3223-G3223*J3226</f>
        <v>0.99183653757749657</v>
      </c>
      <c r="O3223" s="41">
        <f t="shared" ref="O3223" si="10552">(D3223*J3223+E3223*I3223+F3223*J3226+G3223*I3226)</f>
        <v>0</v>
      </c>
      <c r="P3223" s="39">
        <f t="shared" ref="P3223" si="10553">D3223*K3223+F3223*K3226-E3223*L3223-G3223*L3226</f>
        <v>0</v>
      </c>
      <c r="Q3223" s="40">
        <f t="shared" ref="Q3223" si="10554">(D3223*L3223+E3223*K3223+F3223*L3226+G3223*K3226)</f>
        <v>-6.9325379609544852E-2</v>
      </c>
      <c r="S3223" s="37">
        <v>1</v>
      </c>
      <c r="T3223" s="38">
        <v>0</v>
      </c>
      <c r="U3223" s="39">
        <v>0</v>
      </c>
      <c r="V3223" s="40">
        <f t="shared" ref="V3223" si="10555">-1/($T$8*$B3223)</f>
        <v>-0.1357678958785257</v>
      </c>
      <c r="X3223" s="37">
        <f t="shared" ref="X3223" si="10556">N3223*S3223+P3223*S3226-O3223*T3223-Q3223*T3226</f>
        <v>0.99183653757749657</v>
      </c>
      <c r="Y3223" s="41">
        <f t="shared" ref="Y3223" si="10557">(N3223*T3223+O3223*S3223+P3223*T3226+Q3223*S3226)</f>
        <v>0</v>
      </c>
      <c r="Z3223" s="39">
        <f t="shared" ref="Z3223" si="10558">N3223*U3223+P3223*U3226-O3223*V3223-Q3223*V3226</f>
        <v>0</v>
      </c>
      <c r="AA3223" s="40">
        <f t="shared" ref="AA3223" si="10559">(N3223*V3223+O3223*U3223+P3223*V3226+Q3223*U3226)</f>
        <v>-0.20398493937188383</v>
      </c>
      <c r="AB3223" s="8"/>
      <c r="AC3223" s="37">
        <v>1</v>
      </c>
      <c r="AD3223" s="38">
        <v>0</v>
      </c>
      <c r="AE3223" s="39">
        <v>0</v>
      </c>
      <c r="AF3223" s="40">
        <v>0</v>
      </c>
      <c r="AH3223" s="37">
        <f>X3223*AC3223+Z3223*AC3226-Y3223*AD3223-AA3223*AD3226</f>
        <v>0.97396130636648637</v>
      </c>
      <c r="AI3223" s="41">
        <f>(X3223*AD3223+Y3223*AC3223+Z3223*AD3226+AA3223*AC3226)</f>
        <v>0</v>
      </c>
      <c r="AJ3223" s="39">
        <f>X3223*AE3223+Z3223*AE3226-Y3223*AF3223-AA3223*AF3226</f>
        <v>0</v>
      </c>
      <c r="AK3223" s="40">
        <f>(X3223*AF3223+Y3223*AE3223+Z3223*AF3226+AA3223*AE3226)</f>
        <v>-0.20398493937188383</v>
      </c>
      <c r="AL3223" s="8"/>
      <c r="AM3223" s="43">
        <f t="shared" ref="AM3223" si="10560">20*LOG((2*$AH$8)/(($AH$8*AH3223+AJ3223+$AH$8*AH3226+AJ3226)^2+($AH$8*AI3223+AK3223+$AH$8*AI3226+AK3226)^2)^0.5)</f>
        <v>-1.0968780379493806E-4</v>
      </c>
      <c r="AO3223" s="148">
        <f t="shared" ref="AO3223" si="10561">((AH3223^2+AI3223^2)/(AH3226^2+AI3226^2))^0.5</f>
        <v>4.7746729831487178</v>
      </c>
      <c r="AP3223" s="4"/>
      <c r="AQ3223" s="44"/>
      <c r="AR3223" s="44"/>
      <c r="AS3223" s="44"/>
      <c r="AT3223" s="44"/>
    </row>
    <row r="3224" spans="2:46" ht="18.649999999999999" customHeight="1" thickBot="1">
      <c r="D3224" s="45"/>
      <c r="G3224" s="46"/>
      <c r="I3224" s="45"/>
      <c r="L3224" s="46"/>
      <c r="N3224" s="45"/>
      <c r="Q3224" s="46"/>
      <c r="S3224" s="45"/>
      <c r="V3224" s="46"/>
      <c r="X3224" s="45"/>
      <c r="AA3224" s="46"/>
      <c r="AC3224" s="45"/>
      <c r="AF3224" s="46"/>
      <c r="AH3224" s="45"/>
      <c r="AK3224" s="46"/>
      <c r="AO3224" s="149"/>
      <c r="AP3224" s="149"/>
      <c r="AQ3224" s="44"/>
      <c r="AR3224" s="44"/>
      <c r="AS3224" s="44"/>
      <c r="AT3224" s="44"/>
    </row>
    <row r="3225" spans="2:46" ht="18.649999999999999" customHeight="1" thickBot="1">
      <c r="D3225" s="227" t="s">
        <v>70</v>
      </c>
      <c r="E3225" s="228"/>
      <c r="F3225" s="229" t="s">
        <v>71</v>
      </c>
      <c r="G3225" s="230"/>
      <c r="H3225" s="203"/>
      <c r="I3225" s="231" t="s">
        <v>15</v>
      </c>
      <c r="J3225" s="232"/>
      <c r="K3225" s="233" t="s">
        <v>16</v>
      </c>
      <c r="L3225" s="234"/>
      <c r="M3225" s="30"/>
      <c r="N3225" s="231" t="s">
        <v>72</v>
      </c>
      <c r="O3225" s="232"/>
      <c r="P3225" s="233" t="s">
        <v>73</v>
      </c>
      <c r="Q3225" s="234"/>
      <c r="R3225" s="30"/>
      <c r="S3225" s="227" t="s">
        <v>74</v>
      </c>
      <c r="T3225" s="228"/>
      <c r="U3225" s="229" t="s">
        <v>75</v>
      </c>
      <c r="V3225" s="230"/>
      <c r="W3225" s="8"/>
      <c r="X3225" s="231" t="s">
        <v>76</v>
      </c>
      <c r="Y3225" s="232"/>
      <c r="Z3225" s="233" t="s">
        <v>77</v>
      </c>
      <c r="AA3225" s="234"/>
      <c r="AB3225" s="8"/>
      <c r="AC3225" s="231" t="s">
        <v>78</v>
      </c>
      <c r="AD3225" s="232"/>
      <c r="AE3225" s="233" t="s">
        <v>17</v>
      </c>
      <c r="AF3225" s="234"/>
      <c r="AG3225" s="8"/>
      <c r="AH3225" s="231" t="s">
        <v>79</v>
      </c>
      <c r="AI3225" s="232"/>
      <c r="AJ3225" s="233" t="s">
        <v>80</v>
      </c>
      <c r="AK3225" s="234"/>
      <c r="AL3225" s="8"/>
      <c r="AM3225" s="52" t="s">
        <v>84</v>
      </c>
      <c r="AO3225" s="150" t="s">
        <v>85</v>
      </c>
      <c r="AP3225" s="149"/>
      <c r="AQ3225" s="44"/>
      <c r="AR3225" s="44"/>
      <c r="AS3225" s="44"/>
      <c r="AT3225" s="44"/>
    </row>
    <row r="3226" spans="2:46" ht="18.649999999999999" customHeight="1" thickTop="1" thickBot="1">
      <c r="D3226" s="37">
        <v>0</v>
      </c>
      <c r="E3226" s="41">
        <v>0</v>
      </c>
      <c r="F3226" s="39">
        <v>1</v>
      </c>
      <c r="G3226" s="40">
        <v>0</v>
      </c>
      <c r="I3226" s="37">
        <v>0</v>
      </c>
      <c r="J3226" s="41">
        <f t="shared" ref="J3226" si="10562">IF(0=(1-$J$8*$K$8*$B3223^2),10^14,$B3223*$K$8/(1-$J$8*$K$8*$B3223^2))</f>
        <v>-0.11775575508539281</v>
      </c>
      <c r="K3226" s="39">
        <v>1</v>
      </c>
      <c r="L3226" s="40">
        <v>0</v>
      </c>
      <c r="N3226" s="37">
        <f t="shared" ref="N3226" si="10563">D3226*I3223+F3226*I3226-E3226*J3223-G3226*J3226</f>
        <v>0</v>
      </c>
      <c r="O3226" s="41">
        <f t="shared" ref="O3226" si="10564">(D3226*J3223+E3226*I3223+F3226*J3226+G3226*I3226)</f>
        <v>-0.11775575508539281</v>
      </c>
      <c r="P3226" s="39">
        <f t="shared" ref="P3226" si="10565">D3226*K3223+F3226*K3226-E3226*L3223-G3226*L3226</f>
        <v>1</v>
      </c>
      <c r="Q3226" s="40">
        <f t="shared" ref="Q3226" si="10566">(D3226*L3223+E3226*K3223+F3226*L3226+G3226*K3226)</f>
        <v>0</v>
      </c>
      <c r="S3226" s="37">
        <v>0</v>
      </c>
      <c r="T3226" s="41">
        <v>0</v>
      </c>
      <c r="U3226" s="39">
        <v>1</v>
      </c>
      <c r="V3226" s="40">
        <v>0</v>
      </c>
      <c r="X3226" s="37">
        <f t="shared" ref="X3226" si="10567">N3226*S3223+P3226*S3226-O3226*T3223-Q3226*T3226</f>
        <v>0</v>
      </c>
      <c r="Y3226" s="41">
        <f t="shared" ref="Y3226" si="10568">(N3226*T3223+O3226*S3223+P3226*T3226+Q3226*S3226)</f>
        <v>-0.11775575508539281</v>
      </c>
      <c r="Z3226" s="39">
        <f t="shared" ref="Z3226" si="10569">N3226*U3223+P3226*U3226-O3226*V3223-Q3226*V3226</f>
        <v>0.98401254890446921</v>
      </c>
      <c r="AA3226" s="40">
        <f t="shared" ref="AA3226" si="10570">(N3226*V3223+O3226*U3223+P3226*V3226+Q3226*U3226)</f>
        <v>0</v>
      </c>
      <c r="AB3226" s="8"/>
      <c r="AC3226" s="37">
        <v>0</v>
      </c>
      <c r="AD3226" s="40">
        <f>-1/($AD$8*$B3223)</f>
        <v>-8.7630151843818269E-2</v>
      </c>
      <c r="AE3226" s="39">
        <v>1</v>
      </c>
      <c r="AF3226" s="40">
        <v>0</v>
      </c>
      <c r="AH3226" s="37">
        <f>X3226*AC3223+Z3226*AC3226-Y3226*AD3223-AA3226*AD3226</f>
        <v>0</v>
      </c>
      <c r="AI3226" s="41">
        <f>(X3226*AD3223+Y3226*AC3223+Z3226*AD3226+AA3226*AC3226)</f>
        <v>-0.20398492416211411</v>
      </c>
      <c r="AJ3226" s="39">
        <f>X3226*AE3223+Z3226*AE3226-Y3226*AF3223-AA3226*AF3226</f>
        <v>0.98401254890446921</v>
      </c>
      <c r="AK3226" s="40">
        <f>(X3226*AF3223+Y3226*AE3223+Z3226*AF3226+AA3226*AE3226)</f>
        <v>0</v>
      </c>
      <c r="AL3226" s="8"/>
      <c r="AM3226" s="54">
        <f t="shared" ref="AM3226" si="10571">(180/PI())*ATAN(-1*(($AH3214*AI3223+AK3223+$AH$8*AI3226+AK3226)/($AH$8*AH3223+AJ3223+$AH$8*AH3226+AJ3226)))</f>
        <v>11.769933615829292</v>
      </c>
      <c r="AO3226" s="151">
        <f t="shared" ref="AO3226" si="10572">20*LOG(((($AH$8*AH3223+AJ3223-$AH$8*AH3226-AJ3226)^2+($AH$8*AI3223+AK3223-$AH$8*AI3226-AK3226)^2)/(($AH$8*AH3223+AJ3223+$AH$8*AH3226+AJ3226)^2+($AH$8*AI3223+AK3223+$AH$8*AI3226+AK3226)^2))^0.5)</f>
        <v>-45.976314546970841</v>
      </c>
      <c r="AP3226" s="149"/>
      <c r="AQ3226" s="44"/>
      <c r="AR3226" s="44"/>
      <c r="AS3226" s="44"/>
      <c r="AT3226" s="44"/>
    </row>
    <row r="3227" spans="2:46" ht="18.649999999999999" customHeight="1">
      <c r="AO3227" s="48"/>
    </row>
    <row r="3228" spans="2:46" ht="18.649999999999999" customHeight="1" thickBot="1">
      <c r="E3228" s="29" t="s">
        <v>9</v>
      </c>
      <c r="J3228" s="29" t="s">
        <v>10</v>
      </c>
      <c r="O3228" s="29" t="s">
        <v>11</v>
      </c>
      <c r="T3228" s="29" t="s">
        <v>12</v>
      </c>
      <c r="Y3228" s="29" t="s">
        <v>13</v>
      </c>
      <c r="AD3228" s="29" t="s">
        <v>12</v>
      </c>
      <c r="AI3228" s="29" t="s">
        <v>81</v>
      </c>
    </row>
    <row r="3229" spans="2:46" ht="18.649999999999999" customHeight="1" thickBot="1">
      <c r="B3229" s="28"/>
      <c r="D3229" s="227" t="s">
        <v>70</v>
      </c>
      <c r="E3229" s="228"/>
      <c r="F3229" s="229" t="s">
        <v>71</v>
      </c>
      <c r="G3229" s="230"/>
      <c r="H3229" s="203"/>
      <c r="I3229" s="231" t="s">
        <v>15</v>
      </c>
      <c r="J3229" s="232"/>
      <c r="K3229" s="233" t="s">
        <v>16</v>
      </c>
      <c r="L3229" s="234"/>
      <c r="M3229" s="30"/>
      <c r="N3229" s="231" t="s">
        <v>72</v>
      </c>
      <c r="O3229" s="232"/>
      <c r="P3229" s="233" t="s">
        <v>73</v>
      </c>
      <c r="Q3229" s="234"/>
      <c r="R3229" s="30"/>
      <c r="S3229" s="227" t="s">
        <v>74</v>
      </c>
      <c r="T3229" s="228"/>
      <c r="U3229" s="229" t="s">
        <v>75</v>
      </c>
      <c r="V3229" s="230"/>
      <c r="W3229" s="8"/>
      <c r="X3229" s="231" t="s">
        <v>76</v>
      </c>
      <c r="Y3229" s="232"/>
      <c r="Z3229" s="233" t="s">
        <v>77</v>
      </c>
      <c r="AA3229" s="234"/>
      <c r="AB3229" s="8"/>
      <c r="AC3229" s="231" t="s">
        <v>78</v>
      </c>
      <c r="AD3229" s="232"/>
      <c r="AE3229" s="233" t="s">
        <v>17</v>
      </c>
      <c r="AF3229" s="234"/>
      <c r="AG3229" s="8"/>
      <c r="AH3229" s="231" t="s">
        <v>79</v>
      </c>
      <c r="AI3229" s="232"/>
      <c r="AJ3229" s="233" t="s">
        <v>80</v>
      </c>
      <c r="AK3229" s="234"/>
      <c r="AL3229" s="8"/>
      <c r="AM3229" s="35" t="s">
        <v>82</v>
      </c>
      <c r="AO3229" s="147" t="s">
        <v>83</v>
      </c>
      <c r="AP3229" s="4"/>
      <c r="AQ3229" s="44"/>
      <c r="AR3229" s="44"/>
      <c r="AS3229" s="44"/>
      <c r="AT3229" s="44"/>
    </row>
    <row r="3230" spans="2:46" ht="18.649999999999999" customHeight="1" thickTop="1" thickBot="1">
      <c r="B3230" s="55">
        <v>9.2399999999999505</v>
      </c>
      <c r="D3230" s="37">
        <v>1</v>
      </c>
      <c r="E3230" s="38">
        <v>0</v>
      </c>
      <c r="F3230" s="39">
        <v>0</v>
      </c>
      <c r="G3230" s="40">
        <f t="shared" ref="G3230" si="10573">-1/($E$8*$B3230)</f>
        <v>-6.9175324675325042E-2</v>
      </c>
      <c r="I3230" s="37">
        <v>1</v>
      </c>
      <c r="J3230" s="41">
        <v>0</v>
      </c>
      <c r="K3230" s="39">
        <v>0</v>
      </c>
      <c r="L3230" s="40">
        <v>0</v>
      </c>
      <c r="N3230" s="37">
        <f t="shared" ref="N3230" si="10574">D3230*I3230+F3230*I3233-E3230*J3230-G3230*J3233</f>
        <v>0.9918719265591156</v>
      </c>
      <c r="O3230" s="41">
        <f t="shared" ref="O3230" si="10575">(D3230*J3230+E3230*I3230+F3230*J3233+G3230*I3233)</f>
        <v>0</v>
      </c>
      <c r="P3230" s="39">
        <f t="shared" ref="P3230" si="10576">D3230*K3230+F3230*K3233-E3230*L3230-G3230*L3233</f>
        <v>0</v>
      </c>
      <c r="Q3230" s="40">
        <f t="shared" ref="Q3230" si="10577">(D3230*L3230+E3230*K3230+F3230*L3233+G3230*K3233)</f>
        <v>-6.9175324675325042E-2</v>
      </c>
      <c r="S3230" s="37">
        <v>1</v>
      </c>
      <c r="T3230" s="38">
        <v>0</v>
      </c>
      <c r="U3230" s="39">
        <v>0</v>
      </c>
      <c r="V3230" s="40">
        <f t="shared" ref="V3230" si="10578">-1/($T$8*$B3230)</f>
        <v>-0.13547402597402669</v>
      </c>
      <c r="X3230" s="37">
        <f t="shared" ref="X3230" si="10579">N3230*S3230+P3230*S3233-O3230*T3230-Q3230*T3233</f>
        <v>0.9918719265591156</v>
      </c>
      <c r="Y3230" s="41">
        <f t="shared" ref="Y3230" si="10580">(N3230*T3230+O3230*S3230+P3230*T3233+Q3230*S3233)</f>
        <v>0</v>
      </c>
      <c r="Z3230" s="39">
        <f t="shared" ref="Z3230" si="10581">N3230*U3230+P3230*U3233-O3230*V3230-Q3230*V3233</f>
        <v>0</v>
      </c>
      <c r="AA3230" s="40">
        <f t="shared" ref="AA3230" si="10582">(N3230*V3230+O3230*U3230+P3230*V3233+Q3230*U3233)</f>
        <v>-0.20354820781690258</v>
      </c>
      <c r="AB3230" s="8"/>
      <c r="AC3230" s="37">
        <v>1</v>
      </c>
      <c r="AD3230" s="38">
        <v>0</v>
      </c>
      <c r="AE3230" s="39">
        <v>0</v>
      </c>
      <c r="AF3230" s="40">
        <v>0</v>
      </c>
      <c r="AH3230" s="37">
        <f>X3230*AC3230+Z3230*AC3233-Y3230*AD3230-AA3230*AD3233</f>
        <v>0.9740735743398875</v>
      </c>
      <c r="AI3230" s="41">
        <f>(X3230*AD3230+Y3230*AC3230+Z3230*AD3233+AA3230*AC3233)</f>
        <v>0</v>
      </c>
      <c r="AJ3230" s="39">
        <f>X3230*AE3230+Z3230*AE3233-Y3230*AF3230-AA3230*AF3233</f>
        <v>0</v>
      </c>
      <c r="AK3230" s="40">
        <f>(X3230*AF3230+Y3230*AE3230+Z3230*AF3233+AA3230*AE3233)</f>
        <v>-0.20354820781690258</v>
      </c>
      <c r="AL3230" s="8"/>
      <c r="AM3230" s="43">
        <f t="shared" ref="AM3230" si="10583">20*LOG((2*$AH$8)/(($AH$8*AH3230+AJ3230+$AH$8*AH3233+AJ3233)^2+($AH$8*AI3230+AK3230+$AH$8*AI3233+AK3233)^2)^0.5)</f>
        <v>-1.08752150600359E-4</v>
      </c>
      <c r="AO3230" s="148">
        <f t="shared" ref="AO3230" si="10584">((AH3230^2+AI3230^2)/(AH3233^2+AI3233^2))^0.5</f>
        <v>4.7854690399906863</v>
      </c>
      <c r="AP3230" s="4"/>
      <c r="AQ3230" s="44"/>
      <c r="AR3230" s="44"/>
      <c r="AS3230" s="44"/>
      <c r="AT3230" s="44"/>
    </row>
    <row r="3231" spans="2:46" ht="18.649999999999999" customHeight="1" thickBot="1">
      <c r="D3231" s="45"/>
      <c r="G3231" s="46"/>
      <c r="I3231" s="45"/>
      <c r="L3231" s="46"/>
      <c r="N3231" s="45"/>
      <c r="Q3231" s="46"/>
      <c r="S3231" s="45"/>
      <c r="V3231" s="46"/>
      <c r="X3231" s="45"/>
      <c r="AA3231" s="46"/>
      <c r="AC3231" s="45"/>
      <c r="AF3231" s="46"/>
      <c r="AH3231" s="45"/>
      <c r="AK3231" s="46"/>
      <c r="AO3231" s="149"/>
      <c r="AP3231" s="149"/>
      <c r="AQ3231" s="44"/>
      <c r="AR3231" s="44"/>
      <c r="AS3231" s="44"/>
      <c r="AT3231" s="44"/>
    </row>
    <row r="3232" spans="2:46" ht="18.649999999999999" customHeight="1" thickBot="1">
      <c r="D3232" s="227" t="s">
        <v>70</v>
      </c>
      <c r="E3232" s="228"/>
      <c r="F3232" s="229" t="s">
        <v>71</v>
      </c>
      <c r="G3232" s="230"/>
      <c r="H3232" s="203"/>
      <c r="I3232" s="231" t="s">
        <v>15</v>
      </c>
      <c r="J3232" s="232"/>
      <c r="K3232" s="233" t="s">
        <v>16</v>
      </c>
      <c r="L3232" s="234"/>
      <c r="M3232" s="30"/>
      <c r="N3232" s="231" t="s">
        <v>72</v>
      </c>
      <c r="O3232" s="232"/>
      <c r="P3232" s="233" t="s">
        <v>73</v>
      </c>
      <c r="Q3232" s="234"/>
      <c r="R3232" s="30"/>
      <c r="S3232" s="227" t="s">
        <v>74</v>
      </c>
      <c r="T3232" s="228"/>
      <c r="U3232" s="229" t="s">
        <v>75</v>
      </c>
      <c r="V3232" s="230"/>
      <c r="W3232" s="8"/>
      <c r="X3232" s="231" t="s">
        <v>76</v>
      </c>
      <c r="Y3232" s="232"/>
      <c r="Z3232" s="233" t="s">
        <v>77</v>
      </c>
      <c r="AA3232" s="234"/>
      <c r="AB3232" s="8"/>
      <c r="AC3232" s="231" t="s">
        <v>78</v>
      </c>
      <c r="AD3232" s="232"/>
      <c r="AE3232" s="233" t="s">
        <v>17</v>
      </c>
      <c r="AF3232" s="234"/>
      <c r="AG3232" s="8"/>
      <c r="AH3232" s="231" t="s">
        <v>79</v>
      </c>
      <c r="AI3232" s="232"/>
      <c r="AJ3232" s="233" t="s">
        <v>80</v>
      </c>
      <c r="AK3232" s="234"/>
      <c r="AL3232" s="8"/>
      <c r="AM3232" s="52" t="s">
        <v>84</v>
      </c>
      <c r="AO3232" s="150" t="s">
        <v>85</v>
      </c>
      <c r="AP3232" s="149"/>
      <c r="AQ3232" s="44"/>
      <c r="AR3232" s="44"/>
      <c r="AS3232" s="44"/>
      <c r="AT3232" s="44"/>
    </row>
    <row r="3233" spans="2:46" ht="18.649999999999999" customHeight="1" thickTop="1" thickBot="1">
      <c r="D3233" s="37">
        <v>0</v>
      </c>
      <c r="E3233" s="41">
        <v>0</v>
      </c>
      <c r="F3233" s="39">
        <v>1</v>
      </c>
      <c r="G3233" s="40">
        <v>0</v>
      </c>
      <c r="I3233" s="37">
        <v>0</v>
      </c>
      <c r="J3233" s="41">
        <f t="shared" ref="J3233" si="10585">IF(0=(1-$J$8*$K$8*$B3230^2),10^14,$B3230*$K$8/(1-$J$8*$K$8*$B3230^2))</f>
        <v>-0.11749960667381887</v>
      </c>
      <c r="K3233" s="39">
        <v>1</v>
      </c>
      <c r="L3233" s="40">
        <v>0</v>
      </c>
      <c r="N3233" s="37">
        <f t="shared" ref="N3233" si="10586">D3233*I3230+F3233*I3233-E3233*J3230-G3233*J3233</f>
        <v>0</v>
      </c>
      <c r="O3233" s="41">
        <f t="shared" ref="O3233" si="10587">(D3233*J3230+E3233*I3230+F3233*J3233+G3233*I3233)</f>
        <v>-0.11749960667381887</v>
      </c>
      <c r="P3233" s="39">
        <f t="shared" ref="P3233" si="10588">D3233*K3230+F3233*K3233-E3233*L3230-G3233*L3233</f>
        <v>1</v>
      </c>
      <c r="Q3233" s="40">
        <f t="shared" ref="Q3233" si="10589">(D3233*L3230+E3233*K3230+F3233*L3233+G3233*K3233)</f>
        <v>0</v>
      </c>
      <c r="S3233" s="37">
        <v>0</v>
      </c>
      <c r="T3233" s="41">
        <v>0</v>
      </c>
      <c r="U3233" s="39">
        <v>1</v>
      </c>
      <c r="V3233" s="40">
        <v>0</v>
      </c>
      <c r="X3233" s="37">
        <f t="shared" ref="X3233" si="10590">N3233*S3230+P3233*S3233-O3233*T3230-Q3233*T3233</f>
        <v>0</v>
      </c>
      <c r="Y3233" s="41">
        <f t="shared" ref="Y3233" si="10591">(N3233*T3230+O3233*S3230+P3233*T3233+Q3233*S3233)</f>
        <v>-0.11749960667381887</v>
      </c>
      <c r="Z3233" s="39">
        <f t="shared" ref="Z3233" si="10592">N3233*U3230+P3233*U3233-O3233*V3230-Q3233*V3233</f>
        <v>0.98408185523353309</v>
      </c>
      <c r="AA3233" s="40">
        <f t="shared" ref="AA3233" si="10593">(N3233*V3230+O3233*U3230+P3233*V3233+Q3233*U3233)</f>
        <v>0</v>
      </c>
      <c r="AB3233" s="8"/>
      <c r="AC3233" s="37">
        <v>0</v>
      </c>
      <c r="AD3233" s="40">
        <f>-1/($AD$8*$B3230)</f>
        <v>-8.7440476190476651E-2</v>
      </c>
      <c r="AE3233" s="39">
        <v>1</v>
      </c>
      <c r="AF3233" s="40">
        <v>0</v>
      </c>
      <c r="AH3233" s="37">
        <f>X3233*AC3230+Z3233*AC3233-Y3233*AD3230-AA3233*AD3233</f>
        <v>0</v>
      </c>
      <c r="AI3233" s="41">
        <f>(X3233*AD3230+Y3233*AC3230+Z3233*AD3233+AA3233*AC3233)</f>
        <v>-0.2035481927058467</v>
      </c>
      <c r="AJ3233" s="39">
        <f>X3233*AE3230+Z3233*AE3233-Y3233*AF3230-AA3233*AF3233</f>
        <v>0.98408185523353309</v>
      </c>
      <c r="AK3233" s="40">
        <f>(X3233*AF3230+Y3233*AE3230+Z3233*AF3233+AA3233*AE3233)</f>
        <v>0</v>
      </c>
      <c r="AL3233" s="8"/>
      <c r="AM3233" s="54">
        <f t="shared" ref="AM3233" si="10594">(180/PI())*ATAN(-1*(($AH3221*AI3230+AK3230+$AH$8*AI3233+AK3233)/($AH$8*AH3230+AJ3230+$AH$8*AH3233+AJ3233)))</f>
        <v>11.744376120477854</v>
      </c>
      <c r="AO3233" s="151">
        <f t="shared" ref="AO3233" si="10595">20*LOG(((($AH$8*AH3230+AJ3230-$AH$8*AH3233-AJ3233)^2+($AH$8*AI3230+AK3230-$AH$8*AI3233-AK3233)^2)/(($AH$8*AH3230+AJ3230+$AH$8*AH3233+AJ3233)^2+($AH$8*AI3230+AK3230+$AH$8*AI3233+AK3233)^2))^0.5)</f>
        <v>-46.013518949042471</v>
      </c>
      <c r="AP3233" s="149"/>
      <c r="AQ3233" s="44"/>
      <c r="AR3233" s="44"/>
      <c r="AS3233" s="44"/>
      <c r="AT3233" s="44"/>
    </row>
    <row r="3234" spans="2:46" ht="18.649999999999999" customHeight="1">
      <c r="AO3234" s="48"/>
    </row>
    <row r="3235" spans="2:46" ht="18.649999999999999" customHeight="1" thickBot="1">
      <c r="E3235" s="29" t="s">
        <v>9</v>
      </c>
      <c r="J3235" s="29" t="s">
        <v>10</v>
      </c>
      <c r="O3235" s="29" t="s">
        <v>11</v>
      </c>
      <c r="T3235" s="29" t="s">
        <v>12</v>
      </c>
      <c r="Y3235" s="29" t="s">
        <v>13</v>
      </c>
      <c r="AD3235" s="29" t="s">
        <v>12</v>
      </c>
      <c r="AI3235" s="29" t="s">
        <v>81</v>
      </c>
    </row>
    <row r="3236" spans="2:46" ht="18.649999999999999" customHeight="1" thickBot="1">
      <c r="B3236" s="28"/>
      <c r="D3236" s="227" t="s">
        <v>70</v>
      </c>
      <c r="E3236" s="228"/>
      <c r="F3236" s="229" t="s">
        <v>71</v>
      </c>
      <c r="G3236" s="230"/>
      <c r="H3236" s="203"/>
      <c r="I3236" s="231" t="s">
        <v>15</v>
      </c>
      <c r="J3236" s="232"/>
      <c r="K3236" s="233" t="s">
        <v>16</v>
      </c>
      <c r="L3236" s="234"/>
      <c r="M3236" s="30"/>
      <c r="N3236" s="231" t="s">
        <v>72</v>
      </c>
      <c r="O3236" s="232"/>
      <c r="P3236" s="233" t="s">
        <v>73</v>
      </c>
      <c r="Q3236" s="234"/>
      <c r="R3236" s="30"/>
      <c r="S3236" s="227" t="s">
        <v>74</v>
      </c>
      <c r="T3236" s="228"/>
      <c r="U3236" s="229" t="s">
        <v>75</v>
      </c>
      <c r="V3236" s="230"/>
      <c r="W3236" s="8"/>
      <c r="X3236" s="231" t="s">
        <v>76</v>
      </c>
      <c r="Y3236" s="232"/>
      <c r="Z3236" s="233" t="s">
        <v>77</v>
      </c>
      <c r="AA3236" s="234"/>
      <c r="AB3236" s="8"/>
      <c r="AC3236" s="231" t="s">
        <v>78</v>
      </c>
      <c r="AD3236" s="232"/>
      <c r="AE3236" s="233" t="s">
        <v>17</v>
      </c>
      <c r="AF3236" s="234"/>
      <c r="AG3236" s="8"/>
      <c r="AH3236" s="231" t="s">
        <v>79</v>
      </c>
      <c r="AI3236" s="232"/>
      <c r="AJ3236" s="233" t="s">
        <v>80</v>
      </c>
      <c r="AK3236" s="234"/>
      <c r="AL3236" s="8"/>
      <c r="AM3236" s="35" t="s">
        <v>82</v>
      </c>
      <c r="AO3236" s="147" t="s">
        <v>83</v>
      </c>
      <c r="AP3236" s="4"/>
      <c r="AQ3236" s="44"/>
      <c r="AR3236" s="44"/>
      <c r="AS3236" s="44"/>
      <c r="AT3236" s="44"/>
    </row>
    <row r="3237" spans="2:46" ht="18.649999999999999" customHeight="1" thickTop="1" thickBot="1">
      <c r="B3237" s="55">
        <v>9.25999999999995</v>
      </c>
      <c r="D3237" s="37">
        <v>1</v>
      </c>
      <c r="E3237" s="38">
        <v>0</v>
      </c>
      <c r="F3237" s="39">
        <v>0</v>
      </c>
      <c r="G3237" s="40">
        <f t="shared" ref="G3237" si="10596">-1/($E$8*$B3237)</f>
        <v>-6.9025917926566246E-2</v>
      </c>
      <c r="I3237" s="37">
        <v>1</v>
      </c>
      <c r="J3237" s="41">
        <v>0</v>
      </c>
      <c r="K3237" s="39">
        <v>0</v>
      </c>
      <c r="L3237" s="40">
        <v>0</v>
      </c>
      <c r="N3237" s="37">
        <f t="shared" ref="N3237" si="10597">D3237*I3237+F3237*I3240-E3237*J3237-G3237*J3240</f>
        <v>0.99190708573110509</v>
      </c>
      <c r="O3237" s="41">
        <f t="shared" ref="O3237" si="10598">(D3237*J3237+E3237*I3237+F3237*J3240+G3237*I3240)</f>
        <v>0</v>
      </c>
      <c r="P3237" s="39">
        <f t="shared" ref="P3237" si="10599">D3237*K3237+F3237*K3240-E3237*L3237-G3237*L3240</f>
        <v>0</v>
      </c>
      <c r="Q3237" s="40">
        <f t="shared" ref="Q3237" si="10600">(D3237*L3237+E3237*K3237+F3237*L3240+G3237*K3240)</f>
        <v>-6.9025917926566246E-2</v>
      </c>
      <c r="S3237" s="37">
        <v>1</v>
      </c>
      <c r="T3237" s="38">
        <v>0</v>
      </c>
      <c r="U3237" s="39">
        <v>0</v>
      </c>
      <c r="V3237" s="40">
        <f t="shared" ref="V3237" si="10601">-1/($T$8*$B3237)</f>
        <v>-0.13518142548596185</v>
      </c>
      <c r="X3237" s="37">
        <f t="shared" ref="X3237" si="10602">N3237*S3237+P3237*S3240-O3237*T3237-Q3237*T3240</f>
        <v>0.99190708573110509</v>
      </c>
      <c r="Y3237" s="41">
        <f t="shared" ref="Y3237" si="10603">(N3237*T3237+O3237*S3237+P3237*T3240+Q3237*S3240)</f>
        <v>0</v>
      </c>
      <c r="Z3237" s="39">
        <f t="shared" ref="Z3237" si="10604">N3237*U3237+P3237*U3240-O3237*V3237-Q3237*V3240</f>
        <v>0</v>
      </c>
      <c r="AA3237" s="40">
        <f t="shared" ref="AA3237" si="10605">(N3237*V3237+O3237*U3237+P3237*V3240+Q3237*U3240)</f>
        <v>-0.2031133317253232</v>
      </c>
      <c r="AB3237" s="8"/>
      <c r="AC3237" s="37">
        <v>1</v>
      </c>
      <c r="AD3237" s="38">
        <v>0</v>
      </c>
      <c r="AE3237" s="39">
        <v>0</v>
      </c>
      <c r="AF3237" s="40">
        <v>0</v>
      </c>
      <c r="AH3237" s="37">
        <f>X3237*AC3237+Z3237*AC3240-Y3237*AD3237-AA3237*AD3240</f>
        <v>0.97418511852079448</v>
      </c>
      <c r="AI3237" s="41">
        <f>(X3237*AD3237+Y3237*AC3237+Z3237*AD3240+AA3237*AC3240)</f>
        <v>0</v>
      </c>
      <c r="AJ3237" s="39">
        <f>X3237*AE3237+Z3237*AE3240-Y3237*AF3237-AA3237*AF3240</f>
        <v>0</v>
      </c>
      <c r="AK3237" s="40">
        <f>(X3237*AF3237+Y3237*AE3237+Z3237*AF3240+AA3237*AE3240)</f>
        <v>-0.2031133317253232</v>
      </c>
      <c r="AL3237" s="8"/>
      <c r="AM3237" s="43">
        <f t="shared" ref="AM3237" si="10606">20*LOG((2*$AH$8)/(($AH$8*AH3237+AJ3237+$AH$8*AH3240+AJ3240)^2+($AH$8*AI3237+AK3237+$AH$8*AI3240+AK3240)^2)^0.5)</f>
        <v>-1.0782642828470164E-4</v>
      </c>
      <c r="AO3237" s="148">
        <f t="shared" ref="AO3237" si="10607">((AH3237^2+AI3237^2)/(AH3240^2+AI3240^2))^0.5</f>
        <v>4.796264145996405</v>
      </c>
      <c r="AP3237" s="4"/>
      <c r="AQ3237" s="44"/>
      <c r="AR3237" s="44"/>
      <c r="AS3237" s="44"/>
      <c r="AT3237" s="44"/>
    </row>
    <row r="3238" spans="2:46" ht="18.649999999999999" customHeight="1" thickBot="1">
      <c r="D3238" s="45"/>
      <c r="G3238" s="46"/>
      <c r="I3238" s="45"/>
      <c r="L3238" s="46"/>
      <c r="N3238" s="45"/>
      <c r="Q3238" s="46"/>
      <c r="S3238" s="45"/>
      <c r="V3238" s="46"/>
      <c r="X3238" s="45"/>
      <c r="AA3238" s="46"/>
      <c r="AC3238" s="45"/>
      <c r="AF3238" s="46"/>
      <c r="AH3238" s="45"/>
      <c r="AK3238" s="46"/>
      <c r="AO3238" s="149"/>
      <c r="AP3238" s="149"/>
      <c r="AQ3238" s="44"/>
      <c r="AR3238" s="44"/>
      <c r="AS3238" s="44"/>
      <c r="AT3238" s="44"/>
    </row>
    <row r="3239" spans="2:46" ht="18.649999999999999" customHeight="1" thickBot="1">
      <c r="D3239" s="227" t="s">
        <v>70</v>
      </c>
      <c r="E3239" s="228"/>
      <c r="F3239" s="229" t="s">
        <v>71</v>
      </c>
      <c r="G3239" s="230"/>
      <c r="H3239" s="203"/>
      <c r="I3239" s="231" t="s">
        <v>15</v>
      </c>
      <c r="J3239" s="232"/>
      <c r="K3239" s="233" t="s">
        <v>16</v>
      </c>
      <c r="L3239" s="234"/>
      <c r="M3239" s="30"/>
      <c r="N3239" s="231" t="s">
        <v>72</v>
      </c>
      <c r="O3239" s="232"/>
      <c r="P3239" s="233" t="s">
        <v>73</v>
      </c>
      <c r="Q3239" s="234"/>
      <c r="R3239" s="30"/>
      <c r="S3239" s="227" t="s">
        <v>74</v>
      </c>
      <c r="T3239" s="228"/>
      <c r="U3239" s="229" t="s">
        <v>75</v>
      </c>
      <c r="V3239" s="230"/>
      <c r="W3239" s="8"/>
      <c r="X3239" s="231" t="s">
        <v>76</v>
      </c>
      <c r="Y3239" s="232"/>
      <c r="Z3239" s="233" t="s">
        <v>77</v>
      </c>
      <c r="AA3239" s="234"/>
      <c r="AB3239" s="8"/>
      <c r="AC3239" s="231" t="s">
        <v>78</v>
      </c>
      <c r="AD3239" s="232"/>
      <c r="AE3239" s="233" t="s">
        <v>17</v>
      </c>
      <c r="AF3239" s="234"/>
      <c r="AG3239" s="8"/>
      <c r="AH3239" s="231" t="s">
        <v>79</v>
      </c>
      <c r="AI3239" s="232"/>
      <c r="AJ3239" s="233" t="s">
        <v>80</v>
      </c>
      <c r="AK3239" s="234"/>
      <c r="AL3239" s="8"/>
      <c r="AM3239" s="52" t="s">
        <v>84</v>
      </c>
      <c r="AO3239" s="150" t="s">
        <v>85</v>
      </c>
      <c r="AP3239" s="149"/>
      <c r="AQ3239" s="44"/>
      <c r="AR3239" s="44"/>
      <c r="AS3239" s="44"/>
      <c r="AT3239" s="44"/>
    </row>
    <row r="3240" spans="2:46" ht="18.649999999999999" customHeight="1" thickTop="1" thickBot="1">
      <c r="D3240" s="37">
        <v>0</v>
      </c>
      <c r="E3240" s="41">
        <v>0</v>
      </c>
      <c r="F3240" s="39">
        <v>1</v>
      </c>
      <c r="G3240" s="40">
        <v>0</v>
      </c>
      <c r="I3240" s="37">
        <v>0</v>
      </c>
      <c r="J3240" s="41">
        <f t="shared" ref="J3240" si="10608">IF(0=(1-$J$8*$K$8*$B3237^2),10^14,$B3237*$K$8/(1-$J$8*$K$8*$B3237^2))</f>
        <v>-0.11724457293714809</v>
      </c>
      <c r="K3240" s="39">
        <v>1</v>
      </c>
      <c r="L3240" s="40">
        <v>0</v>
      </c>
      <c r="N3240" s="37">
        <f t="shared" ref="N3240" si="10609">D3240*I3237+F3240*I3240-E3240*J3237-G3240*J3240</f>
        <v>0</v>
      </c>
      <c r="O3240" s="41">
        <f t="shared" ref="O3240" si="10610">(D3240*J3237+E3240*I3237+F3240*J3240+G3240*I3240)</f>
        <v>-0.11724457293714809</v>
      </c>
      <c r="P3240" s="39">
        <f t="shared" ref="P3240" si="10611">D3240*K3237+F3240*K3240-E3240*L3237-G3240*L3240</f>
        <v>1</v>
      </c>
      <c r="Q3240" s="40">
        <f t="shared" ref="Q3240" si="10612">(D3240*L3237+E3240*K3237+F3240*L3240+G3240*K3240)</f>
        <v>0</v>
      </c>
      <c r="S3240" s="37">
        <v>0</v>
      </c>
      <c r="T3240" s="41">
        <v>0</v>
      </c>
      <c r="U3240" s="39">
        <v>1</v>
      </c>
      <c r="V3240" s="40">
        <v>0</v>
      </c>
      <c r="X3240" s="37">
        <f t="shared" ref="X3240" si="10613">N3240*S3237+P3240*S3240-O3240*T3237-Q3240*T3240</f>
        <v>0</v>
      </c>
      <c r="Y3240" s="41">
        <f t="shared" ref="Y3240" si="10614">(N3240*T3237+O3240*S3237+P3240*T3240+Q3240*S3240)</f>
        <v>-0.11724457293714809</v>
      </c>
      <c r="Z3240" s="39">
        <f t="shared" ref="Z3240" si="10615">N3240*U3237+P3240*U3240-O3240*V3237-Q3240*V3240</f>
        <v>0.98415071149986355</v>
      </c>
      <c r="AA3240" s="40">
        <f t="shared" ref="AA3240" si="10616">(N3240*V3237+O3240*U3237+P3240*V3240+Q3240*U3240)</f>
        <v>0</v>
      </c>
      <c r="AB3240" s="8"/>
      <c r="AC3240" s="37">
        <v>0</v>
      </c>
      <c r="AD3240" s="40">
        <f>-1/($AD$8*$B3237)</f>
        <v>-8.7251619870410829E-2</v>
      </c>
      <c r="AE3240" s="39">
        <v>1</v>
      </c>
      <c r="AF3240" s="40">
        <v>0</v>
      </c>
      <c r="AH3240" s="37">
        <f>X3240*AC3237+Z3240*AC3240-Y3240*AD3237-AA3240*AD3240</f>
        <v>0</v>
      </c>
      <c r="AI3240" s="41">
        <f>(X3240*AD3237+Y3240*AC3237+Z3240*AD3240+AA3240*AC3240)</f>
        <v>-0.20311331671212854</v>
      </c>
      <c r="AJ3240" s="39">
        <f>X3240*AE3237+Z3240*AE3240-Y3240*AF3237-AA3240*AF3240</f>
        <v>0.98415071149986355</v>
      </c>
      <c r="AK3240" s="40">
        <f>(X3240*AF3237+Y3240*AE3237+Z3240*AF3240+AA3240*AE3240)</f>
        <v>0</v>
      </c>
      <c r="AL3240" s="8"/>
      <c r="AM3240" s="54">
        <f t="shared" ref="AM3240" si="10617">(180/PI())*ATAN(-1*(($AH3228*AI3237+AK3237+$AH$8*AI3240+AK3240)/($AH$8*AH3237+AJ3237+$AH$8*AH3240+AJ3240)))</f>
        <v>11.71892954785535</v>
      </c>
      <c r="AO3240" s="151">
        <f t="shared" ref="AO3240" si="10618">20*LOG(((($AH$8*AH3237+AJ3237-$AH$8*AH3240-AJ3240)^2+($AH$8*AI3237+AK3237-$AH$8*AI3240-AK3240)^2)/(($AH$8*AH3237+AJ3237+$AH$8*AH3240+AJ3240)^2+($AH$8*AI3237+AK3237+$AH$8*AI3240+AK3240)^2))^0.5)</f>
        <v>-46.050644830246114</v>
      </c>
      <c r="AP3240" s="149"/>
      <c r="AQ3240" s="44"/>
      <c r="AR3240" s="44"/>
      <c r="AS3240" s="44"/>
      <c r="AT3240" s="44"/>
    </row>
    <row r="3241" spans="2:46" ht="18.649999999999999" customHeight="1">
      <c r="AO3241" s="48"/>
    </row>
    <row r="3242" spans="2:46" ht="18.649999999999999" customHeight="1" thickBot="1">
      <c r="E3242" s="29" t="s">
        <v>9</v>
      </c>
      <c r="J3242" s="29" t="s">
        <v>10</v>
      </c>
      <c r="O3242" s="29" t="s">
        <v>11</v>
      </c>
      <c r="T3242" s="29" t="s">
        <v>12</v>
      </c>
      <c r="Y3242" s="29" t="s">
        <v>13</v>
      </c>
      <c r="AD3242" s="29" t="s">
        <v>12</v>
      </c>
      <c r="AI3242" s="29" t="s">
        <v>81</v>
      </c>
    </row>
    <row r="3243" spans="2:46" ht="18.649999999999999" customHeight="1" thickBot="1">
      <c r="B3243" s="28"/>
      <c r="D3243" s="227" t="s">
        <v>70</v>
      </c>
      <c r="E3243" s="228"/>
      <c r="F3243" s="229" t="s">
        <v>71</v>
      </c>
      <c r="G3243" s="230"/>
      <c r="H3243" s="203"/>
      <c r="I3243" s="231" t="s">
        <v>15</v>
      </c>
      <c r="J3243" s="232"/>
      <c r="K3243" s="233" t="s">
        <v>16</v>
      </c>
      <c r="L3243" s="234"/>
      <c r="M3243" s="30"/>
      <c r="N3243" s="231" t="s">
        <v>72</v>
      </c>
      <c r="O3243" s="232"/>
      <c r="P3243" s="233" t="s">
        <v>73</v>
      </c>
      <c r="Q3243" s="234"/>
      <c r="R3243" s="30"/>
      <c r="S3243" s="227" t="s">
        <v>74</v>
      </c>
      <c r="T3243" s="228"/>
      <c r="U3243" s="229" t="s">
        <v>75</v>
      </c>
      <c r="V3243" s="230"/>
      <c r="W3243" s="8"/>
      <c r="X3243" s="231" t="s">
        <v>76</v>
      </c>
      <c r="Y3243" s="232"/>
      <c r="Z3243" s="233" t="s">
        <v>77</v>
      </c>
      <c r="AA3243" s="234"/>
      <c r="AB3243" s="8"/>
      <c r="AC3243" s="231" t="s">
        <v>78</v>
      </c>
      <c r="AD3243" s="232"/>
      <c r="AE3243" s="233" t="s">
        <v>17</v>
      </c>
      <c r="AF3243" s="234"/>
      <c r="AG3243" s="8"/>
      <c r="AH3243" s="231" t="s">
        <v>79</v>
      </c>
      <c r="AI3243" s="232"/>
      <c r="AJ3243" s="233" t="s">
        <v>80</v>
      </c>
      <c r="AK3243" s="234"/>
      <c r="AL3243" s="8"/>
      <c r="AM3243" s="35" t="s">
        <v>82</v>
      </c>
      <c r="AO3243" s="147" t="s">
        <v>83</v>
      </c>
      <c r="AP3243" s="4"/>
      <c r="AQ3243" s="44"/>
      <c r="AR3243" s="44"/>
      <c r="AS3243" s="44"/>
      <c r="AT3243" s="44"/>
    </row>
    <row r="3244" spans="2:46" ht="18.649999999999999" customHeight="1" thickTop="1" thickBot="1">
      <c r="B3244" s="55">
        <v>9.2799999999999496</v>
      </c>
      <c r="D3244" s="37">
        <v>1</v>
      </c>
      <c r="E3244" s="38">
        <v>0</v>
      </c>
      <c r="F3244" s="39">
        <v>0</v>
      </c>
      <c r="G3244" s="40">
        <f t="shared" ref="G3244" si="10619">-1/($E$8*$B3244)</f>
        <v>-6.8877155172414162E-2</v>
      </c>
      <c r="I3244" s="37">
        <v>1</v>
      </c>
      <c r="J3244" s="41">
        <v>0</v>
      </c>
      <c r="K3244" s="39">
        <v>0</v>
      </c>
      <c r="L3244" s="40">
        <v>0</v>
      </c>
      <c r="N3244" s="37">
        <f t="shared" ref="N3244" si="10620">D3244*I3244+F3244*I3247-E3244*J3244-G3244*J3247</f>
        <v>0.99194201708057184</v>
      </c>
      <c r="O3244" s="41">
        <f t="shared" ref="O3244" si="10621">(D3244*J3244+E3244*I3244+F3244*J3247+G3244*I3247)</f>
        <v>0</v>
      </c>
      <c r="P3244" s="39">
        <f t="shared" ref="P3244" si="10622">D3244*K3244+F3244*K3247-E3244*L3244-G3244*L3247</f>
        <v>0</v>
      </c>
      <c r="Q3244" s="40">
        <f t="shared" ref="Q3244" si="10623">(D3244*L3244+E3244*K3244+F3244*L3247+G3244*K3247)</f>
        <v>-6.8877155172414162E-2</v>
      </c>
      <c r="S3244" s="37">
        <v>1</v>
      </c>
      <c r="T3244" s="38">
        <v>0</v>
      </c>
      <c r="U3244" s="39">
        <v>0</v>
      </c>
      <c r="V3244" s="40">
        <f t="shared" ref="V3244" si="10624">-1/($T$8*$B3244)</f>
        <v>-0.13489008620689727</v>
      </c>
      <c r="X3244" s="37">
        <f t="shared" ref="X3244" si="10625">N3244*S3244+P3244*S3247-O3244*T3244-Q3244*T3247</f>
        <v>0.99194201708057184</v>
      </c>
      <c r="Y3244" s="41">
        <f t="shared" ref="Y3244" si="10626">(N3244*T3244+O3244*S3244+P3244*T3247+Q3244*S3247)</f>
        <v>0</v>
      </c>
      <c r="Z3244" s="39">
        <f t="shared" ref="Z3244" si="10627">N3244*U3244+P3244*U3247-O3244*V3244-Q3244*V3247</f>
        <v>0</v>
      </c>
      <c r="AA3244" s="40">
        <f t="shared" ref="AA3244" si="10628">(N3244*V3244+O3244*U3244+P3244*V3247+Q3244*U3247)</f>
        <v>-0.20268029936865606</v>
      </c>
      <c r="AB3244" s="8"/>
      <c r="AC3244" s="37">
        <v>1</v>
      </c>
      <c r="AD3244" s="38">
        <v>0</v>
      </c>
      <c r="AE3244" s="39">
        <v>0</v>
      </c>
      <c r="AF3244" s="40">
        <v>0</v>
      </c>
      <c r="AH3244" s="37">
        <f>X3244*AC3244+Z3244*AC3247-Y3244*AD3244-AA3244*AD3247</f>
        <v>0.97429594511129314</v>
      </c>
      <c r="AI3244" s="41">
        <f>(X3244*AD3244+Y3244*AC3244+Z3244*AD3247+AA3244*AC3247)</f>
        <v>0</v>
      </c>
      <c r="AJ3244" s="39">
        <f>X3244*AE3244+Z3244*AE3247-Y3244*AF3244-AA3244*AF3247</f>
        <v>0</v>
      </c>
      <c r="AK3244" s="40">
        <f>(X3244*AF3244+Y3244*AE3244+Z3244*AF3247+AA3244*AE3247)</f>
        <v>-0.20268029936865606</v>
      </c>
      <c r="AL3244" s="8"/>
      <c r="AM3244" s="43">
        <f t="shared" ref="AM3244" si="10629">20*LOG((2*$AH$8)/(($AH$8*AH3244+AJ3244+$AH$8*AH3247+AJ3247)^2+($AH$8*AI3244+AK3244+$AH$8*AI3247+AK3247)^2)^0.5)</f>
        <v>-1.0691051094932611E-4</v>
      </c>
      <c r="AO3244" s="148">
        <f t="shared" ref="AO3244" si="10630">((AH3244^2+AI3244^2)/(AH3247^2+AI3247^2))^0.5</f>
        <v>4.8070583073398492</v>
      </c>
      <c r="AP3244" s="4"/>
      <c r="AQ3244" s="44"/>
      <c r="AR3244" s="44"/>
      <c r="AS3244" s="44"/>
      <c r="AT3244" s="44"/>
    </row>
    <row r="3245" spans="2:46" ht="18.649999999999999" customHeight="1" thickBot="1">
      <c r="D3245" s="45"/>
      <c r="G3245" s="46"/>
      <c r="I3245" s="45"/>
      <c r="L3245" s="46"/>
      <c r="N3245" s="45"/>
      <c r="Q3245" s="46"/>
      <c r="S3245" s="45"/>
      <c r="V3245" s="46"/>
      <c r="X3245" s="45"/>
      <c r="AA3245" s="46"/>
      <c r="AC3245" s="45"/>
      <c r="AF3245" s="46"/>
      <c r="AH3245" s="45"/>
      <c r="AK3245" s="46"/>
      <c r="AO3245" s="149"/>
      <c r="AP3245" s="149"/>
      <c r="AQ3245" s="44"/>
      <c r="AR3245" s="44"/>
      <c r="AS3245" s="44"/>
      <c r="AT3245" s="44"/>
    </row>
    <row r="3246" spans="2:46" ht="18.649999999999999" customHeight="1" thickBot="1">
      <c r="D3246" s="227" t="s">
        <v>70</v>
      </c>
      <c r="E3246" s="228"/>
      <c r="F3246" s="229" t="s">
        <v>71</v>
      </c>
      <c r="G3246" s="230"/>
      <c r="H3246" s="203"/>
      <c r="I3246" s="231" t="s">
        <v>15</v>
      </c>
      <c r="J3246" s="232"/>
      <c r="K3246" s="233" t="s">
        <v>16</v>
      </c>
      <c r="L3246" s="234"/>
      <c r="M3246" s="30"/>
      <c r="N3246" s="231" t="s">
        <v>72</v>
      </c>
      <c r="O3246" s="232"/>
      <c r="P3246" s="233" t="s">
        <v>73</v>
      </c>
      <c r="Q3246" s="234"/>
      <c r="R3246" s="30"/>
      <c r="S3246" s="227" t="s">
        <v>74</v>
      </c>
      <c r="T3246" s="228"/>
      <c r="U3246" s="229" t="s">
        <v>75</v>
      </c>
      <c r="V3246" s="230"/>
      <c r="W3246" s="8"/>
      <c r="X3246" s="231" t="s">
        <v>76</v>
      </c>
      <c r="Y3246" s="232"/>
      <c r="Z3246" s="233" t="s">
        <v>77</v>
      </c>
      <c r="AA3246" s="234"/>
      <c r="AB3246" s="8"/>
      <c r="AC3246" s="231" t="s">
        <v>78</v>
      </c>
      <c r="AD3246" s="232"/>
      <c r="AE3246" s="233" t="s">
        <v>17</v>
      </c>
      <c r="AF3246" s="234"/>
      <c r="AG3246" s="8"/>
      <c r="AH3246" s="231" t="s">
        <v>79</v>
      </c>
      <c r="AI3246" s="232"/>
      <c r="AJ3246" s="233" t="s">
        <v>80</v>
      </c>
      <c r="AK3246" s="234"/>
      <c r="AL3246" s="8"/>
      <c r="AM3246" s="52" t="s">
        <v>84</v>
      </c>
      <c r="AO3246" s="150" t="s">
        <v>85</v>
      </c>
      <c r="AP3246" s="149"/>
      <c r="AQ3246" s="44"/>
      <c r="AR3246" s="44"/>
      <c r="AS3246" s="44"/>
      <c r="AT3246" s="44"/>
    </row>
    <row r="3247" spans="2:46" ht="18.649999999999999" customHeight="1" thickTop="1" thickBot="1">
      <c r="D3247" s="37">
        <v>0</v>
      </c>
      <c r="E3247" s="41">
        <v>0</v>
      </c>
      <c r="F3247" s="39">
        <v>1</v>
      </c>
      <c r="G3247" s="40">
        <v>0</v>
      </c>
      <c r="I3247" s="37">
        <v>0</v>
      </c>
      <c r="J3247" s="41">
        <f t="shared" ref="J3247" si="10631">IF(0=(1-$J$8*$K$8*$B3244^2),10^14,$B3244*$K$8/(1-$J$8*$K$8*$B3244^2))</f>
        <v>-0.11699064659766034</v>
      </c>
      <c r="K3247" s="39">
        <v>1</v>
      </c>
      <c r="L3247" s="40">
        <v>0</v>
      </c>
      <c r="N3247" s="37">
        <f t="shared" ref="N3247" si="10632">D3247*I3244+F3247*I3247-E3247*J3244-G3247*J3247</f>
        <v>0</v>
      </c>
      <c r="O3247" s="41">
        <f t="shared" ref="O3247" si="10633">(D3247*J3244+E3247*I3244+F3247*J3247+G3247*I3247)</f>
        <v>-0.11699064659766034</v>
      </c>
      <c r="P3247" s="39">
        <f t="shared" ref="P3247" si="10634">D3247*K3244+F3247*K3247-E3247*L3244-G3247*L3247</f>
        <v>1</v>
      </c>
      <c r="Q3247" s="40">
        <f t="shared" ref="Q3247" si="10635">(D3247*L3244+E3247*K3244+F3247*L3247+G3247*K3247)</f>
        <v>0</v>
      </c>
      <c r="S3247" s="37">
        <v>0</v>
      </c>
      <c r="T3247" s="41">
        <v>0</v>
      </c>
      <c r="U3247" s="39">
        <v>1</v>
      </c>
      <c r="V3247" s="40">
        <v>0</v>
      </c>
      <c r="X3247" s="37">
        <f t="shared" ref="X3247" si="10636">N3247*S3244+P3247*S3247-O3247*T3244-Q3247*T3247</f>
        <v>0</v>
      </c>
      <c r="Y3247" s="41">
        <f t="shared" ref="Y3247" si="10637">(N3247*T3244+O3247*S3244+P3247*T3247+Q3247*S3247)</f>
        <v>-0.11699064659766034</v>
      </c>
      <c r="Z3247" s="39">
        <f t="shared" ref="Z3247" si="10638">N3247*U3244+P3247*U3247-O3247*V3244-Q3247*V3247</f>
        <v>0.98421912159504099</v>
      </c>
      <c r="AA3247" s="40">
        <f t="shared" ref="AA3247" si="10639">(N3247*V3244+O3247*U3244+P3247*V3247+Q3247*U3247)</f>
        <v>0</v>
      </c>
      <c r="AB3247" s="8"/>
      <c r="AC3247" s="37">
        <v>0</v>
      </c>
      <c r="AD3247" s="40">
        <f>-1/($AD$8*$B3244)</f>
        <v>-8.7063577586207364E-2</v>
      </c>
      <c r="AE3247" s="39">
        <v>1</v>
      </c>
      <c r="AF3247" s="40">
        <v>0</v>
      </c>
      <c r="AH3247" s="37">
        <f>X3247*AC3244+Z3247*AC3247-Y3247*AD3244-AA3247*AD3247</f>
        <v>0</v>
      </c>
      <c r="AI3247" s="41">
        <f>(X3247*AD3244+Y3247*AC3244+Z3247*AD3247+AA3247*AC3247)</f>
        <v>-0.20268028445247904</v>
      </c>
      <c r="AJ3247" s="39">
        <f>X3247*AE3244+Z3247*AE3247-Y3247*AF3244-AA3247*AF3247</f>
        <v>0.98421912159504099</v>
      </c>
      <c r="AK3247" s="40">
        <f>(X3247*AF3244+Y3247*AE3244+Z3247*AF3247+AA3247*AE3247)</f>
        <v>0</v>
      </c>
      <c r="AL3247" s="8"/>
      <c r="AM3247" s="54">
        <f t="shared" ref="AM3247" si="10640">(180/PI())*ATAN(-1*(($AH3235*AI3244+AK3244+$AH$8*AI3247+AK3247)/($AH$8*AH3244+AJ3244+$AH$8*AH3247+AJ3247)))</f>
        <v>11.693593176323159</v>
      </c>
      <c r="AO3247" s="151">
        <f t="shared" ref="AO3247" si="10641">20*LOG(((($AH$8*AH3244+AJ3244-$AH$8*AH3247-AJ3247)^2+($AH$8*AI3244+AK3244-$AH$8*AI3247-AK3247)^2)/(($AH$8*AH3244+AJ3244+$AH$8*AH3247+AJ3247)^2+($AH$8*AI3244+AK3244+$AH$8*AI3247+AK3247)^2))^0.5)</f>
        <v>-46.087692516703036</v>
      </c>
      <c r="AP3247" s="149"/>
      <c r="AQ3247" s="44"/>
      <c r="AR3247" s="44"/>
      <c r="AS3247" s="44"/>
      <c r="AT3247" s="44"/>
    </row>
    <row r="3248" spans="2:46" ht="18.649999999999999" customHeight="1">
      <c r="AO3248" s="48"/>
    </row>
    <row r="3249" spans="2:46" ht="18.649999999999999" customHeight="1" thickBot="1">
      <c r="E3249" s="29" t="s">
        <v>9</v>
      </c>
      <c r="J3249" s="29" t="s">
        <v>10</v>
      </c>
      <c r="O3249" s="29" t="s">
        <v>11</v>
      </c>
      <c r="T3249" s="29" t="s">
        <v>12</v>
      </c>
      <c r="Y3249" s="29" t="s">
        <v>13</v>
      </c>
      <c r="AD3249" s="29" t="s">
        <v>12</v>
      </c>
      <c r="AI3249" s="29" t="s">
        <v>81</v>
      </c>
    </row>
    <row r="3250" spans="2:46" ht="18.649999999999999" customHeight="1" thickBot="1">
      <c r="B3250" s="28"/>
      <c r="D3250" s="227" t="s">
        <v>70</v>
      </c>
      <c r="E3250" s="228"/>
      <c r="F3250" s="229" t="s">
        <v>71</v>
      </c>
      <c r="G3250" s="230"/>
      <c r="H3250" s="203"/>
      <c r="I3250" s="231" t="s">
        <v>15</v>
      </c>
      <c r="J3250" s="232"/>
      <c r="K3250" s="233" t="s">
        <v>16</v>
      </c>
      <c r="L3250" s="234"/>
      <c r="M3250" s="30"/>
      <c r="N3250" s="231" t="s">
        <v>72</v>
      </c>
      <c r="O3250" s="232"/>
      <c r="P3250" s="233" t="s">
        <v>73</v>
      </c>
      <c r="Q3250" s="234"/>
      <c r="R3250" s="30"/>
      <c r="S3250" s="227" t="s">
        <v>74</v>
      </c>
      <c r="T3250" s="228"/>
      <c r="U3250" s="229" t="s">
        <v>75</v>
      </c>
      <c r="V3250" s="230"/>
      <c r="W3250" s="8"/>
      <c r="X3250" s="231" t="s">
        <v>76</v>
      </c>
      <c r="Y3250" s="232"/>
      <c r="Z3250" s="233" t="s">
        <v>77</v>
      </c>
      <c r="AA3250" s="234"/>
      <c r="AB3250" s="8"/>
      <c r="AC3250" s="231" t="s">
        <v>78</v>
      </c>
      <c r="AD3250" s="232"/>
      <c r="AE3250" s="233" t="s">
        <v>17</v>
      </c>
      <c r="AF3250" s="234"/>
      <c r="AG3250" s="8"/>
      <c r="AH3250" s="231" t="s">
        <v>79</v>
      </c>
      <c r="AI3250" s="232"/>
      <c r="AJ3250" s="233" t="s">
        <v>80</v>
      </c>
      <c r="AK3250" s="234"/>
      <c r="AL3250" s="8"/>
      <c r="AM3250" s="35" t="s">
        <v>82</v>
      </c>
      <c r="AO3250" s="147" t="s">
        <v>83</v>
      </c>
      <c r="AP3250" s="4"/>
      <c r="AQ3250" s="44"/>
      <c r="AR3250" s="44"/>
      <c r="AS3250" s="44"/>
      <c r="AT3250" s="44"/>
    </row>
    <row r="3251" spans="2:46" ht="18.649999999999999" customHeight="1" thickTop="1" thickBot="1">
      <c r="B3251" s="55">
        <v>9.2999999999999492</v>
      </c>
      <c r="D3251" s="37">
        <v>1</v>
      </c>
      <c r="E3251" s="38">
        <v>0</v>
      </c>
      <c r="F3251" s="39">
        <v>0</v>
      </c>
      <c r="G3251" s="40">
        <f t="shared" ref="G3251" si="10642">-1/($E$8*$B3251)</f>
        <v>-6.8729032258064884E-2</v>
      </c>
      <c r="I3251" s="37">
        <v>1</v>
      </c>
      <c r="J3251" s="41">
        <v>0</v>
      </c>
      <c r="K3251" s="39">
        <v>0</v>
      </c>
      <c r="L3251" s="40">
        <v>0</v>
      </c>
      <c r="N3251" s="37">
        <f t="shared" ref="N3251" si="10643">D3251*I3251+F3251*I3254-E3251*J3251-G3251*J3254</f>
        <v>0.99197672257317415</v>
      </c>
      <c r="O3251" s="41">
        <f t="shared" ref="O3251" si="10644">(D3251*J3251+E3251*I3251+F3251*J3254+G3251*I3254)</f>
        <v>0</v>
      </c>
      <c r="P3251" s="39">
        <f t="shared" ref="P3251" si="10645">D3251*K3251+F3251*K3254-E3251*L3251-G3251*L3254</f>
        <v>0</v>
      </c>
      <c r="Q3251" s="40">
        <f t="shared" ref="Q3251" si="10646">(D3251*L3251+E3251*K3251+F3251*L3254+G3251*K3254)</f>
        <v>-6.8729032258064884E-2</v>
      </c>
      <c r="S3251" s="37">
        <v>1</v>
      </c>
      <c r="T3251" s="38">
        <v>0</v>
      </c>
      <c r="U3251" s="39">
        <v>0</v>
      </c>
      <c r="V3251" s="40">
        <f t="shared" ref="V3251" si="10647">-1/($T$8*$B3251)</f>
        <v>-0.13460000000000072</v>
      </c>
      <c r="X3251" s="37">
        <f t="shared" ref="X3251" si="10648">N3251*S3251+P3251*S3254-O3251*T3251-Q3251*T3254</f>
        <v>0.99197672257317415</v>
      </c>
      <c r="Y3251" s="41">
        <f t="shared" ref="Y3251" si="10649">(N3251*T3251+O3251*S3251+P3251*T3254+Q3251*S3254)</f>
        <v>0</v>
      </c>
      <c r="Z3251" s="39">
        <f t="shared" ref="Z3251" si="10650">N3251*U3251+P3251*U3254-O3251*V3251-Q3251*V3254</f>
        <v>0</v>
      </c>
      <c r="AA3251" s="40">
        <f t="shared" ref="AA3251" si="10651">(N3251*V3251+O3251*U3251+P3251*V3254+Q3251*U3254)</f>
        <v>-0.20224909911641487</v>
      </c>
      <c r="AB3251" s="8"/>
      <c r="AC3251" s="37">
        <v>1</v>
      </c>
      <c r="AD3251" s="38">
        <v>0</v>
      </c>
      <c r="AE3251" s="39">
        <v>0</v>
      </c>
      <c r="AF3251" s="40">
        <v>0</v>
      </c>
      <c r="AH3251" s="37">
        <f>X3251*AC3251+Z3251*AC3254-Y3251*AD3251-AA3251*AD3254</f>
        <v>0.97440606024724852</v>
      </c>
      <c r="AI3251" s="41">
        <f>(X3251*AD3251+Y3251*AC3251+Z3251*AD3254+AA3251*AC3254)</f>
        <v>0</v>
      </c>
      <c r="AJ3251" s="39">
        <f>X3251*AE3251+Z3251*AE3254-Y3251*AF3251-AA3251*AF3254</f>
        <v>0</v>
      </c>
      <c r="AK3251" s="40">
        <f>(X3251*AF3251+Y3251*AE3251+Z3251*AF3254+AA3251*AE3254)</f>
        <v>-0.20224909911641487</v>
      </c>
      <c r="AL3251" s="8"/>
      <c r="AM3251" s="43">
        <f t="shared" ref="AM3251" si="10652">20*LOG((2*$AH$8)/(($AH$8*AH3251+AJ3251+$AH$8*AH3254+AJ3254)^2+($AH$8*AI3251+AK3251+$AH$8*AI3254+AK3254)^2)^0.5)</f>
        <v>-1.0600427455203216E-4</v>
      </c>
      <c r="AO3251" s="148">
        <f t="shared" ref="AO3251" si="10653">((AH3251^2+AI3251^2)/(AH3254^2+AI3254^2))^0.5</f>
        <v>4.8178515301415956</v>
      </c>
      <c r="AP3251" s="4"/>
      <c r="AQ3251" s="44"/>
      <c r="AR3251" s="44"/>
      <c r="AS3251" s="44"/>
      <c r="AT3251" s="44"/>
    </row>
    <row r="3252" spans="2:46" ht="18.649999999999999" customHeight="1" thickBot="1">
      <c r="D3252" s="45"/>
      <c r="G3252" s="46"/>
      <c r="I3252" s="45"/>
      <c r="L3252" s="46"/>
      <c r="N3252" s="45"/>
      <c r="Q3252" s="46"/>
      <c r="S3252" s="45"/>
      <c r="V3252" s="46"/>
      <c r="X3252" s="45"/>
      <c r="AA3252" s="46"/>
      <c r="AC3252" s="45"/>
      <c r="AF3252" s="46"/>
      <c r="AH3252" s="45"/>
      <c r="AK3252" s="46"/>
      <c r="AO3252" s="149"/>
      <c r="AP3252" s="149"/>
      <c r="AQ3252" s="44"/>
      <c r="AR3252" s="44"/>
      <c r="AS3252" s="44"/>
      <c r="AT3252" s="44"/>
    </row>
    <row r="3253" spans="2:46" ht="18.649999999999999" customHeight="1" thickBot="1">
      <c r="D3253" s="227" t="s">
        <v>70</v>
      </c>
      <c r="E3253" s="228"/>
      <c r="F3253" s="229" t="s">
        <v>71</v>
      </c>
      <c r="G3253" s="230"/>
      <c r="H3253" s="203"/>
      <c r="I3253" s="231" t="s">
        <v>15</v>
      </c>
      <c r="J3253" s="232"/>
      <c r="K3253" s="233" t="s">
        <v>16</v>
      </c>
      <c r="L3253" s="234"/>
      <c r="M3253" s="30"/>
      <c r="N3253" s="231" t="s">
        <v>72</v>
      </c>
      <c r="O3253" s="232"/>
      <c r="P3253" s="233" t="s">
        <v>73</v>
      </c>
      <c r="Q3253" s="234"/>
      <c r="R3253" s="30"/>
      <c r="S3253" s="227" t="s">
        <v>74</v>
      </c>
      <c r="T3253" s="228"/>
      <c r="U3253" s="229" t="s">
        <v>75</v>
      </c>
      <c r="V3253" s="230"/>
      <c r="W3253" s="8"/>
      <c r="X3253" s="231" t="s">
        <v>76</v>
      </c>
      <c r="Y3253" s="232"/>
      <c r="Z3253" s="233" t="s">
        <v>77</v>
      </c>
      <c r="AA3253" s="234"/>
      <c r="AB3253" s="8"/>
      <c r="AC3253" s="231" t="s">
        <v>78</v>
      </c>
      <c r="AD3253" s="232"/>
      <c r="AE3253" s="233" t="s">
        <v>17</v>
      </c>
      <c r="AF3253" s="234"/>
      <c r="AG3253" s="8"/>
      <c r="AH3253" s="231" t="s">
        <v>79</v>
      </c>
      <c r="AI3253" s="232"/>
      <c r="AJ3253" s="233" t="s">
        <v>80</v>
      </c>
      <c r="AK3253" s="234"/>
      <c r="AL3253" s="8"/>
      <c r="AM3253" s="52" t="s">
        <v>84</v>
      </c>
      <c r="AO3253" s="150" t="s">
        <v>85</v>
      </c>
      <c r="AP3253" s="149"/>
      <c r="AQ3253" s="44"/>
      <c r="AR3253" s="44"/>
      <c r="AS3253" s="44"/>
      <c r="AT3253" s="44"/>
    </row>
    <row r="3254" spans="2:46" ht="18.649999999999999" customHeight="1" thickTop="1" thickBot="1">
      <c r="D3254" s="37">
        <v>0</v>
      </c>
      <c r="E3254" s="41">
        <v>0</v>
      </c>
      <c r="F3254" s="39">
        <v>1</v>
      </c>
      <c r="G3254" s="40">
        <v>0</v>
      </c>
      <c r="I3254" s="37">
        <v>0</v>
      </c>
      <c r="J3254" s="41">
        <f t="shared" ref="J3254" si="10654">IF(0=(1-$J$8*$K$8*$B3251^2),10^14,$B3251*$K$8/(1-$J$8*$K$8*$B3251^2))</f>
        <v>-0.11673782044100188</v>
      </c>
      <c r="K3254" s="39">
        <v>1</v>
      </c>
      <c r="L3254" s="40">
        <v>0</v>
      </c>
      <c r="N3254" s="37">
        <f t="shared" ref="N3254" si="10655">D3254*I3251+F3254*I3254-E3254*J3251-G3254*J3254</f>
        <v>0</v>
      </c>
      <c r="O3254" s="41">
        <f t="shared" ref="O3254" si="10656">(D3254*J3251+E3254*I3251+F3254*J3254+G3254*I3254)</f>
        <v>-0.11673782044100188</v>
      </c>
      <c r="P3254" s="39">
        <f t="shared" ref="P3254" si="10657">D3254*K3251+F3254*K3254-E3254*L3251-G3254*L3254</f>
        <v>1</v>
      </c>
      <c r="Q3254" s="40">
        <f t="shared" ref="Q3254" si="10658">(D3254*L3251+E3254*K3251+F3254*L3254+G3254*K3254)</f>
        <v>0</v>
      </c>
      <c r="S3254" s="37">
        <v>0</v>
      </c>
      <c r="T3254" s="41">
        <v>0</v>
      </c>
      <c r="U3254" s="39">
        <v>1</v>
      </c>
      <c r="V3254" s="40">
        <v>0</v>
      </c>
      <c r="X3254" s="37">
        <f t="shared" ref="X3254" si="10659">N3254*S3251+P3254*S3254-O3254*T3251-Q3254*T3254</f>
        <v>0</v>
      </c>
      <c r="Y3254" s="41">
        <f t="shared" ref="Y3254" si="10660">(N3254*T3251+O3254*S3251+P3254*T3254+Q3254*S3254)</f>
        <v>-0.11673782044100188</v>
      </c>
      <c r="Z3254" s="39">
        <f t="shared" ref="Z3254" si="10661">N3254*U3251+P3254*U3254-O3254*V3251-Q3254*V3254</f>
        <v>0.98428708936864107</v>
      </c>
      <c r="AA3254" s="40">
        <f t="shared" ref="AA3254" si="10662">(N3254*V3251+O3254*U3251+P3254*V3254+Q3254*U3254)</f>
        <v>0</v>
      </c>
      <c r="AB3254" s="8"/>
      <c r="AC3254" s="37">
        <v>0</v>
      </c>
      <c r="AD3254" s="40">
        <f>-1/($AD$8*$B3251)</f>
        <v>-8.6876344086021975E-2</v>
      </c>
      <c r="AE3254" s="39">
        <v>1</v>
      </c>
      <c r="AF3254" s="40">
        <v>0</v>
      </c>
      <c r="AH3254" s="37">
        <f>X3254*AC3251+Z3254*AC3254-Y3254*AD3251-AA3254*AD3254</f>
        <v>0</v>
      </c>
      <c r="AI3254" s="41">
        <f>(X3254*AD3251+Y3254*AC3251+Z3254*AD3254+AA3254*AC3254)</f>
        <v>-0.20224908429642102</v>
      </c>
      <c r="AJ3254" s="39">
        <f>X3254*AE3251+Z3254*AE3254-Y3254*AF3251-AA3254*AF3254</f>
        <v>0.98428708936864107</v>
      </c>
      <c r="AK3254" s="40">
        <f>(X3254*AF3251+Y3254*AE3251+Z3254*AF3254+AA3254*AE3254)</f>
        <v>0</v>
      </c>
      <c r="AL3254" s="8"/>
      <c r="AM3254" s="54">
        <f t="shared" ref="AM3254" si="10663">(180/PI())*ATAN(-1*(($AH3242*AI3251+AK3251+$AH$8*AI3254+AK3254)/($AH$8*AH3251+AJ3251+$AH$8*AH3254+AJ3254)))</f>
        <v>11.66836629049781</v>
      </c>
      <c r="AO3254" s="151">
        <f t="shared" ref="AO3254" si="10664">20*LOG(((($AH$8*AH3251+AJ3251-$AH$8*AH3254-AJ3254)^2+($AH$8*AI3251+AK3251-$AH$8*AI3254-AK3254)^2)/(($AH$8*AH3251+AJ3251+$AH$8*AH3254+AJ3254)^2+($AH$8*AI3251+AK3251+$AH$8*AI3254+AK3254)^2))^0.5)</f>
        <v>-46.124662332539984</v>
      </c>
      <c r="AP3254" s="149"/>
      <c r="AQ3254" s="44"/>
      <c r="AR3254" s="44"/>
      <c r="AS3254" s="44"/>
      <c r="AT3254" s="44"/>
    </row>
    <row r="3255" spans="2:46" ht="18.649999999999999" customHeight="1">
      <c r="AO3255" s="48"/>
    </row>
    <row r="3256" spans="2:46" ht="18.649999999999999" customHeight="1" thickBot="1">
      <c r="E3256" s="29" t="s">
        <v>9</v>
      </c>
      <c r="J3256" s="29" t="s">
        <v>10</v>
      </c>
      <c r="O3256" s="29" t="s">
        <v>11</v>
      </c>
      <c r="T3256" s="29" t="s">
        <v>12</v>
      </c>
      <c r="Y3256" s="29" t="s">
        <v>13</v>
      </c>
      <c r="AD3256" s="29" t="s">
        <v>12</v>
      </c>
      <c r="AI3256" s="29" t="s">
        <v>81</v>
      </c>
    </row>
    <row r="3257" spans="2:46" ht="18.649999999999999" customHeight="1" thickBot="1">
      <c r="B3257" s="28"/>
      <c r="D3257" s="227" t="s">
        <v>70</v>
      </c>
      <c r="E3257" s="228"/>
      <c r="F3257" s="229" t="s">
        <v>71</v>
      </c>
      <c r="G3257" s="230"/>
      <c r="H3257" s="203"/>
      <c r="I3257" s="231" t="s">
        <v>15</v>
      </c>
      <c r="J3257" s="232"/>
      <c r="K3257" s="233" t="s">
        <v>16</v>
      </c>
      <c r="L3257" s="234"/>
      <c r="M3257" s="30"/>
      <c r="N3257" s="231" t="s">
        <v>72</v>
      </c>
      <c r="O3257" s="232"/>
      <c r="P3257" s="233" t="s">
        <v>73</v>
      </c>
      <c r="Q3257" s="234"/>
      <c r="R3257" s="30"/>
      <c r="S3257" s="227" t="s">
        <v>74</v>
      </c>
      <c r="T3257" s="228"/>
      <c r="U3257" s="229" t="s">
        <v>75</v>
      </c>
      <c r="V3257" s="230"/>
      <c r="W3257" s="8"/>
      <c r="X3257" s="231" t="s">
        <v>76</v>
      </c>
      <c r="Y3257" s="232"/>
      <c r="Z3257" s="233" t="s">
        <v>77</v>
      </c>
      <c r="AA3257" s="234"/>
      <c r="AB3257" s="8"/>
      <c r="AC3257" s="231" t="s">
        <v>78</v>
      </c>
      <c r="AD3257" s="232"/>
      <c r="AE3257" s="233" t="s">
        <v>17</v>
      </c>
      <c r="AF3257" s="234"/>
      <c r="AG3257" s="8"/>
      <c r="AH3257" s="231" t="s">
        <v>79</v>
      </c>
      <c r="AI3257" s="232"/>
      <c r="AJ3257" s="233" t="s">
        <v>80</v>
      </c>
      <c r="AK3257" s="234"/>
      <c r="AL3257" s="8"/>
      <c r="AM3257" s="35" t="s">
        <v>82</v>
      </c>
      <c r="AO3257" s="147" t="s">
        <v>83</v>
      </c>
      <c r="AP3257" s="4"/>
      <c r="AQ3257" s="44"/>
      <c r="AR3257" s="44"/>
      <c r="AS3257" s="44"/>
      <c r="AT3257" s="44"/>
    </row>
    <row r="3258" spans="2:46" ht="18.649999999999999" customHeight="1" thickTop="1" thickBot="1">
      <c r="B3258" s="55">
        <v>9.3199999999999505</v>
      </c>
      <c r="D3258" s="37">
        <v>1</v>
      </c>
      <c r="E3258" s="38">
        <v>0</v>
      </c>
      <c r="F3258" s="39">
        <v>0</v>
      </c>
      <c r="G3258" s="40">
        <f t="shared" ref="G3258" si="10665">-1/($E$8*$B3258)</f>
        <v>-6.8581545064378038E-2</v>
      </c>
      <c r="I3258" s="37">
        <v>1</v>
      </c>
      <c r="J3258" s="41">
        <v>0</v>
      </c>
      <c r="K3258" s="39">
        <v>0</v>
      </c>
      <c r="L3258" s="40">
        <v>0</v>
      </c>
      <c r="N3258" s="37">
        <f t="shared" ref="N3258" si="10666">D3258*I3258+F3258*I3261-E3258*J3258-G3258*J3261</f>
        <v>0.99201120415339927</v>
      </c>
      <c r="O3258" s="41">
        <f t="shared" ref="O3258" si="10667">(D3258*J3258+E3258*I3258+F3258*J3261+G3258*I3261)</f>
        <v>0</v>
      </c>
      <c r="P3258" s="39">
        <f t="shared" ref="P3258" si="10668">D3258*K3258+F3258*K3261-E3258*L3258-G3258*L3261</f>
        <v>0</v>
      </c>
      <c r="Q3258" s="40">
        <f t="shared" ref="Q3258" si="10669">(D3258*L3258+E3258*K3258+F3258*L3261+G3258*K3261)</f>
        <v>-6.8581545064378038E-2</v>
      </c>
      <c r="S3258" s="37">
        <v>1</v>
      </c>
      <c r="T3258" s="38">
        <v>0</v>
      </c>
      <c r="U3258" s="39">
        <v>0</v>
      </c>
      <c r="V3258" s="40">
        <f t="shared" ref="V3258" si="10670">-1/($T$8*$B3258)</f>
        <v>-0.13431115879828395</v>
      </c>
      <c r="X3258" s="37">
        <f t="shared" ref="X3258" si="10671">N3258*S3258+P3258*S3261-O3258*T3258-Q3258*T3261</f>
        <v>0.99201120415339927</v>
      </c>
      <c r="Y3258" s="41">
        <f t="shared" ref="Y3258" si="10672">(N3258*T3258+O3258*S3258+P3258*T3261+Q3258*S3261)</f>
        <v>0</v>
      </c>
      <c r="Z3258" s="39">
        <f t="shared" ref="Z3258" si="10673">N3258*U3258+P3258*U3261-O3258*V3258-Q3258*V3261</f>
        <v>0</v>
      </c>
      <c r="AA3258" s="40">
        <f t="shared" ref="AA3258" si="10674">(N3258*V3258+O3258*U3258+P3258*V3261+Q3258*U3261)</f>
        <v>-0.20181971943510213</v>
      </c>
      <c r="AB3258" s="8"/>
      <c r="AC3258" s="37">
        <v>1</v>
      </c>
      <c r="AD3258" s="38">
        <v>0</v>
      </c>
      <c r="AE3258" s="39">
        <v>0</v>
      </c>
      <c r="AF3258" s="40">
        <v>0</v>
      </c>
      <c r="AH3258" s="37">
        <f>X3258*AC3258+Z3258*AC3261-Y3258*AD3258-AA3258*AD3261</f>
        <v>0.97451546999915128</v>
      </c>
      <c r="AI3258" s="41">
        <f>(X3258*AD3258+Y3258*AC3258+Z3258*AD3261+AA3258*AC3261)</f>
        <v>0</v>
      </c>
      <c r="AJ3258" s="39">
        <f>X3258*AE3258+Z3258*AE3261-Y3258*AF3258-AA3258*AF3261</f>
        <v>0</v>
      </c>
      <c r="AK3258" s="40">
        <f>(X3258*AF3258+Y3258*AE3258+Z3258*AF3261+AA3258*AE3261)</f>
        <v>-0.20181971943510213</v>
      </c>
      <c r="AL3258" s="8"/>
      <c r="AM3258" s="43">
        <f t="shared" ref="AM3258" si="10675">20*LOG((2*$AH$8)/(($AH$8*AH3258+AJ3258+$AH$8*AH3261+AJ3261)^2+($AH$8*AI3258+AK3258+$AH$8*AI3261+AK3261)^2)^0.5)</f>
        <v>-1.0510759686559015E-4</v>
      </c>
      <c r="AO3258" s="148">
        <f t="shared" ref="AO3258" si="10676">((AH3258^2+AI3258^2)/(AH3261^2+AI3261^2))^0.5</f>
        <v>4.828643820469404</v>
      </c>
      <c r="AP3258" s="4"/>
      <c r="AQ3258" s="44"/>
      <c r="AR3258" s="44"/>
      <c r="AS3258" s="44"/>
      <c r="AT3258" s="44"/>
    </row>
    <row r="3259" spans="2:46" ht="18.649999999999999" customHeight="1" thickBot="1">
      <c r="D3259" s="45"/>
      <c r="G3259" s="46"/>
      <c r="I3259" s="45"/>
      <c r="L3259" s="46"/>
      <c r="N3259" s="45"/>
      <c r="Q3259" s="46"/>
      <c r="S3259" s="45"/>
      <c r="V3259" s="46"/>
      <c r="X3259" s="45"/>
      <c r="AA3259" s="46"/>
      <c r="AC3259" s="45"/>
      <c r="AF3259" s="46"/>
      <c r="AH3259" s="45"/>
      <c r="AK3259" s="46"/>
      <c r="AO3259" s="149"/>
      <c r="AP3259" s="149"/>
      <c r="AQ3259" s="44"/>
      <c r="AR3259" s="44"/>
      <c r="AS3259" s="44"/>
      <c r="AT3259" s="44"/>
    </row>
    <row r="3260" spans="2:46" ht="18.649999999999999" customHeight="1" thickBot="1">
      <c r="D3260" s="227" t="s">
        <v>70</v>
      </c>
      <c r="E3260" s="228"/>
      <c r="F3260" s="229" t="s">
        <v>71</v>
      </c>
      <c r="G3260" s="230"/>
      <c r="H3260" s="203"/>
      <c r="I3260" s="231" t="s">
        <v>15</v>
      </c>
      <c r="J3260" s="232"/>
      <c r="K3260" s="233" t="s">
        <v>16</v>
      </c>
      <c r="L3260" s="234"/>
      <c r="M3260" s="30"/>
      <c r="N3260" s="231" t="s">
        <v>72</v>
      </c>
      <c r="O3260" s="232"/>
      <c r="P3260" s="233" t="s">
        <v>73</v>
      </c>
      <c r="Q3260" s="234"/>
      <c r="R3260" s="30"/>
      <c r="S3260" s="227" t="s">
        <v>74</v>
      </c>
      <c r="T3260" s="228"/>
      <c r="U3260" s="229" t="s">
        <v>75</v>
      </c>
      <c r="V3260" s="230"/>
      <c r="W3260" s="8"/>
      <c r="X3260" s="231" t="s">
        <v>76</v>
      </c>
      <c r="Y3260" s="232"/>
      <c r="Z3260" s="233" t="s">
        <v>77</v>
      </c>
      <c r="AA3260" s="234"/>
      <c r="AB3260" s="8"/>
      <c r="AC3260" s="231" t="s">
        <v>78</v>
      </c>
      <c r="AD3260" s="232"/>
      <c r="AE3260" s="233" t="s">
        <v>17</v>
      </c>
      <c r="AF3260" s="234"/>
      <c r="AG3260" s="8"/>
      <c r="AH3260" s="231" t="s">
        <v>79</v>
      </c>
      <c r="AI3260" s="232"/>
      <c r="AJ3260" s="233" t="s">
        <v>80</v>
      </c>
      <c r="AK3260" s="234"/>
      <c r="AL3260" s="8"/>
      <c r="AM3260" s="52" t="s">
        <v>84</v>
      </c>
      <c r="AO3260" s="150" t="s">
        <v>85</v>
      </c>
      <c r="AP3260" s="149"/>
      <c r="AQ3260" s="44"/>
      <c r="AR3260" s="44"/>
      <c r="AS3260" s="44"/>
      <c r="AT3260" s="44"/>
    </row>
    <row r="3261" spans="2:46" ht="18.649999999999999" customHeight="1" thickTop="1" thickBot="1">
      <c r="D3261" s="37">
        <v>0</v>
      </c>
      <c r="E3261" s="41">
        <v>0</v>
      </c>
      <c r="F3261" s="39">
        <v>1</v>
      </c>
      <c r="G3261" s="40">
        <v>0</v>
      </c>
      <c r="I3261" s="37">
        <v>0</v>
      </c>
      <c r="J3261" s="41">
        <f t="shared" ref="J3261" si="10677">IF(0=(1-$J$8*$K$8*$B3258^2),10^14,$B3258*$K$8/(1-$J$8*$K$8*$B3258^2))</f>
        <v>-0.11648608731549545</v>
      </c>
      <c r="K3261" s="39">
        <v>1</v>
      </c>
      <c r="L3261" s="40">
        <v>0</v>
      </c>
      <c r="N3261" s="37">
        <f t="shared" ref="N3261" si="10678">D3261*I3258+F3261*I3261-E3261*J3258-G3261*J3261</f>
        <v>0</v>
      </c>
      <c r="O3261" s="41">
        <f t="shared" ref="O3261" si="10679">(D3261*J3258+E3261*I3258+F3261*J3261+G3261*I3261)</f>
        <v>-0.11648608731549545</v>
      </c>
      <c r="P3261" s="39">
        <f t="shared" ref="P3261" si="10680">D3261*K3258+F3261*K3261-E3261*L3258-G3261*L3261</f>
        <v>1</v>
      </c>
      <c r="Q3261" s="40">
        <f t="shared" ref="Q3261" si="10681">(D3261*L3258+E3261*K3258+F3261*L3261+G3261*K3261)</f>
        <v>0</v>
      </c>
      <c r="S3261" s="37">
        <v>0</v>
      </c>
      <c r="T3261" s="41">
        <v>0</v>
      </c>
      <c r="U3261" s="39">
        <v>1</v>
      </c>
      <c r="V3261" s="40">
        <v>0</v>
      </c>
      <c r="X3261" s="37">
        <f t="shared" ref="X3261" si="10682">N3261*S3258+P3261*S3261-O3261*T3258-Q3261*T3261</f>
        <v>0</v>
      </c>
      <c r="Y3261" s="41">
        <f t="shared" ref="Y3261" si="10683">(N3261*T3258+O3261*S3258+P3261*T3261+Q3261*S3261)</f>
        <v>-0.11648608731549545</v>
      </c>
      <c r="Z3261" s="39">
        <f t="shared" ref="Z3261" si="10684">N3261*U3258+P3261*U3261-O3261*V3258-Q3261*V3261</f>
        <v>0.98435461862877771</v>
      </c>
      <c r="AA3261" s="40">
        <f t="shared" ref="AA3261" si="10685">(N3261*V3258+O3261*U3258+P3261*V3261+Q3261*U3261)</f>
        <v>0</v>
      </c>
      <c r="AB3261" s="8"/>
      <c r="AC3261" s="37">
        <v>0</v>
      </c>
      <c r="AD3261" s="40">
        <f>-1/($AD$8*$B3258)</f>
        <v>-8.6689914163090576E-2</v>
      </c>
      <c r="AE3261" s="39">
        <v>1</v>
      </c>
      <c r="AF3261" s="40">
        <v>0</v>
      </c>
      <c r="AH3261" s="37">
        <f>X3261*AC3258+Z3261*AC3261-Y3261*AD3258-AA3261*AD3261</f>
        <v>0</v>
      </c>
      <c r="AI3261" s="41">
        <f>(X3261*AD3258+Y3261*AC3258+Z3261*AD3261+AA3261*AC3261)</f>
        <v>-0.20181970471046595</v>
      </c>
      <c r="AJ3261" s="39">
        <f>X3261*AE3258+Z3261*AE3261-Y3261*AF3258-AA3261*AF3261</f>
        <v>0.98435461862877771</v>
      </c>
      <c r="AK3261" s="40">
        <f>(X3261*AF3258+Y3261*AE3258+Z3261*AF3261+AA3261*AE3261)</f>
        <v>0</v>
      </c>
      <c r="AL3261" s="8"/>
      <c r="AM3261" s="54">
        <f t="shared" ref="AM3261" si="10686">(180/PI())*ATAN(-1*(($AH3249*AI3258+AK3258+$AH$8*AI3261+AK3261)/($AH$8*AH3258+AJ3258+$AH$8*AH3261+AJ3261)))</f>
        <v>11.643248181183234</v>
      </c>
      <c r="AO3261" s="151">
        <f t="shared" ref="AO3261" si="10687">20*LOG(((($AH$8*AH3258+AJ3258-$AH$8*AH3261-AJ3261)^2+($AH$8*AI3258+AK3258-$AH$8*AI3261-AK3261)^2)/(($AH$8*AH3258+AJ3258+$AH$8*AH3261+AJ3261)^2+($AH$8*AI3258+AK3258+$AH$8*AI3261+AK3261)^2))^0.5)</f>
        <v>-46.161554599905926</v>
      </c>
      <c r="AP3261" s="149"/>
      <c r="AQ3261" s="44"/>
      <c r="AR3261" s="44"/>
      <c r="AS3261" s="44"/>
      <c r="AT3261" s="44"/>
    </row>
    <row r="3262" spans="2:46" ht="18.649999999999999" customHeight="1">
      <c r="AO3262" s="48"/>
    </row>
    <row r="3263" spans="2:46" ht="18.649999999999999" customHeight="1" thickBot="1">
      <c r="E3263" s="29" t="s">
        <v>9</v>
      </c>
      <c r="J3263" s="29" t="s">
        <v>10</v>
      </c>
      <c r="O3263" s="29" t="s">
        <v>11</v>
      </c>
      <c r="T3263" s="29" t="s">
        <v>12</v>
      </c>
      <c r="Y3263" s="29" t="s">
        <v>13</v>
      </c>
      <c r="AD3263" s="29" t="s">
        <v>12</v>
      </c>
      <c r="AI3263" s="29" t="s">
        <v>81</v>
      </c>
    </row>
    <row r="3264" spans="2:46" ht="18.649999999999999" customHeight="1" thickBot="1">
      <c r="B3264" s="28"/>
      <c r="D3264" s="227" t="s">
        <v>70</v>
      </c>
      <c r="E3264" s="228"/>
      <c r="F3264" s="229" t="s">
        <v>71</v>
      </c>
      <c r="G3264" s="230"/>
      <c r="H3264" s="203"/>
      <c r="I3264" s="231" t="s">
        <v>15</v>
      </c>
      <c r="J3264" s="232"/>
      <c r="K3264" s="233" t="s">
        <v>16</v>
      </c>
      <c r="L3264" s="234"/>
      <c r="M3264" s="30"/>
      <c r="N3264" s="231" t="s">
        <v>72</v>
      </c>
      <c r="O3264" s="232"/>
      <c r="P3264" s="233" t="s">
        <v>73</v>
      </c>
      <c r="Q3264" s="234"/>
      <c r="R3264" s="30"/>
      <c r="S3264" s="227" t="s">
        <v>74</v>
      </c>
      <c r="T3264" s="228"/>
      <c r="U3264" s="229" t="s">
        <v>75</v>
      </c>
      <c r="V3264" s="230"/>
      <c r="W3264" s="8"/>
      <c r="X3264" s="231" t="s">
        <v>76</v>
      </c>
      <c r="Y3264" s="232"/>
      <c r="Z3264" s="233" t="s">
        <v>77</v>
      </c>
      <c r="AA3264" s="234"/>
      <c r="AB3264" s="8"/>
      <c r="AC3264" s="231" t="s">
        <v>78</v>
      </c>
      <c r="AD3264" s="232"/>
      <c r="AE3264" s="233" t="s">
        <v>17</v>
      </c>
      <c r="AF3264" s="234"/>
      <c r="AG3264" s="8"/>
      <c r="AH3264" s="231" t="s">
        <v>79</v>
      </c>
      <c r="AI3264" s="232"/>
      <c r="AJ3264" s="233" t="s">
        <v>80</v>
      </c>
      <c r="AK3264" s="234"/>
      <c r="AL3264" s="8"/>
      <c r="AM3264" s="35" t="s">
        <v>82</v>
      </c>
      <c r="AO3264" s="147" t="s">
        <v>83</v>
      </c>
      <c r="AP3264" s="4"/>
      <c r="AQ3264" s="44"/>
      <c r="AR3264" s="44"/>
      <c r="AS3264" s="44"/>
      <c r="AT3264" s="44"/>
    </row>
    <row r="3265" spans="2:46" ht="18.649999999999999" customHeight="1" thickTop="1" thickBot="1">
      <c r="B3265" s="55">
        <v>9.3399999999999395</v>
      </c>
      <c r="D3265" s="37">
        <v>1</v>
      </c>
      <c r="E3265" s="38">
        <v>0</v>
      </c>
      <c r="F3265" s="39">
        <v>0</v>
      </c>
      <c r="G3265" s="40">
        <f t="shared" ref="G3265" si="10688">-1/($E$8*$B3265)</f>
        <v>-6.8434689507495081E-2</v>
      </c>
      <c r="I3265" s="37">
        <v>1</v>
      </c>
      <c r="J3265" s="41">
        <v>0</v>
      </c>
      <c r="K3265" s="39">
        <v>0</v>
      </c>
      <c r="L3265" s="40">
        <v>0</v>
      </c>
      <c r="N3265" s="37">
        <f t="shared" ref="N3265" si="10689">D3265*I3265+F3265*I3268-E3265*J3265-G3265*J3268</f>
        <v>0.99204546374483649</v>
      </c>
      <c r="O3265" s="41">
        <f t="shared" ref="O3265" si="10690">(D3265*J3265+E3265*I3265+F3265*J3268+G3265*I3268)</f>
        <v>0</v>
      </c>
      <c r="P3265" s="39">
        <f t="shared" ref="P3265" si="10691">D3265*K3265+F3265*K3268-E3265*L3265-G3265*L3268</f>
        <v>0</v>
      </c>
      <c r="Q3265" s="40">
        <f t="shared" ref="Q3265" si="10692">(D3265*L3265+E3265*K3265+F3265*L3268+G3265*K3268)</f>
        <v>-6.8434689507495081E-2</v>
      </c>
      <c r="S3265" s="37">
        <v>1</v>
      </c>
      <c r="T3265" s="38">
        <v>0</v>
      </c>
      <c r="U3265" s="39">
        <v>0</v>
      </c>
      <c r="V3265" s="40">
        <f t="shared" ref="V3265" si="10693">-1/($T$8*$B3265)</f>
        <v>-0.13402355460385523</v>
      </c>
      <c r="X3265" s="37">
        <f t="shared" ref="X3265" si="10694">N3265*S3265+P3265*S3268-O3265*T3265-Q3265*T3268</f>
        <v>0.99204546374483649</v>
      </c>
      <c r="Y3265" s="41">
        <f t="shared" ref="Y3265" si="10695">(N3265*T3265+O3265*S3265+P3265*T3268+Q3265*S3268)</f>
        <v>0</v>
      </c>
      <c r="Z3265" s="39">
        <f t="shared" ref="Z3265" si="10696">N3265*U3265+P3265*U3268-O3265*V3265-Q3265*V3268</f>
        <v>0</v>
      </c>
      <c r="AA3265" s="40">
        <f t="shared" ref="AA3265" si="10697">(N3265*V3265+O3265*U3265+P3265*V3268+Q3265*U3268)</f>
        <v>-0.20139214888720808</v>
      </c>
      <c r="AB3265" s="8"/>
      <c r="AC3265" s="37">
        <v>1</v>
      </c>
      <c r="AD3265" s="38">
        <v>0</v>
      </c>
      <c r="AE3265" s="39">
        <v>0</v>
      </c>
      <c r="AF3265" s="40">
        <v>0</v>
      </c>
      <c r="AH3265" s="37">
        <f>X3265*AC3265+Z3265*AC3268-Y3265*AD3265-AA3265*AD3268</f>
        <v>0.97462418037294984</v>
      </c>
      <c r="AI3265" s="41">
        <f>(X3265*AD3265+Y3265*AC3265+Z3265*AD3268+AA3265*AC3268)</f>
        <v>0</v>
      </c>
      <c r="AJ3265" s="39">
        <f>X3265*AE3265+Z3265*AE3268-Y3265*AF3265-AA3265*AF3268</f>
        <v>0</v>
      </c>
      <c r="AK3265" s="40">
        <f>(X3265*AF3265+Y3265*AE3265+Z3265*AF3268+AA3265*AE3268)</f>
        <v>-0.20139214888720808</v>
      </c>
      <c r="AL3265" s="8"/>
      <c r="AM3265" s="43">
        <f t="shared" ref="AM3265" si="10698">20*LOG((2*$AH$8)/(($AH$8*AH3265+AJ3265+$AH$8*AH3268+AJ3268)^2+($AH$8*AI3265+AK3265+$AH$8*AI3268+AK3268)^2)^0.5)</f>
        <v>-1.0422035746134511E-4</v>
      </c>
      <c r="AO3265" s="148">
        <f t="shared" ref="AO3265" si="10699">((AH3265^2+AI3265^2)/(AH3268^2+AI3268^2))^0.5</f>
        <v>4.8394351843387726</v>
      </c>
      <c r="AP3265" s="4"/>
      <c r="AQ3265" s="44"/>
      <c r="AR3265" s="44"/>
      <c r="AS3265" s="44"/>
      <c r="AT3265" s="44"/>
    </row>
    <row r="3266" spans="2:46" ht="18.649999999999999" customHeight="1" thickBot="1">
      <c r="D3266" s="45"/>
      <c r="G3266" s="46"/>
      <c r="I3266" s="45"/>
      <c r="L3266" s="46"/>
      <c r="N3266" s="45"/>
      <c r="Q3266" s="46"/>
      <c r="S3266" s="45"/>
      <c r="V3266" s="46"/>
      <c r="X3266" s="45"/>
      <c r="AA3266" s="46"/>
      <c r="AC3266" s="45"/>
      <c r="AF3266" s="46"/>
      <c r="AH3266" s="45"/>
      <c r="AK3266" s="46"/>
      <c r="AO3266" s="149"/>
      <c r="AP3266" s="149"/>
      <c r="AQ3266" s="44"/>
      <c r="AR3266" s="44"/>
      <c r="AS3266" s="44"/>
      <c r="AT3266" s="44"/>
    </row>
    <row r="3267" spans="2:46" ht="18.649999999999999" customHeight="1" thickBot="1">
      <c r="D3267" s="227" t="s">
        <v>70</v>
      </c>
      <c r="E3267" s="228"/>
      <c r="F3267" s="229" t="s">
        <v>71</v>
      </c>
      <c r="G3267" s="230"/>
      <c r="H3267" s="203"/>
      <c r="I3267" s="231" t="s">
        <v>15</v>
      </c>
      <c r="J3267" s="232"/>
      <c r="K3267" s="233" t="s">
        <v>16</v>
      </c>
      <c r="L3267" s="234"/>
      <c r="M3267" s="30"/>
      <c r="N3267" s="231" t="s">
        <v>72</v>
      </c>
      <c r="O3267" s="232"/>
      <c r="P3267" s="233" t="s">
        <v>73</v>
      </c>
      <c r="Q3267" s="234"/>
      <c r="R3267" s="30"/>
      <c r="S3267" s="227" t="s">
        <v>74</v>
      </c>
      <c r="T3267" s="228"/>
      <c r="U3267" s="229" t="s">
        <v>75</v>
      </c>
      <c r="V3267" s="230"/>
      <c r="W3267" s="8"/>
      <c r="X3267" s="231" t="s">
        <v>76</v>
      </c>
      <c r="Y3267" s="232"/>
      <c r="Z3267" s="233" t="s">
        <v>77</v>
      </c>
      <c r="AA3267" s="234"/>
      <c r="AB3267" s="8"/>
      <c r="AC3267" s="231" t="s">
        <v>78</v>
      </c>
      <c r="AD3267" s="232"/>
      <c r="AE3267" s="233" t="s">
        <v>17</v>
      </c>
      <c r="AF3267" s="234"/>
      <c r="AG3267" s="8"/>
      <c r="AH3267" s="231" t="s">
        <v>79</v>
      </c>
      <c r="AI3267" s="232"/>
      <c r="AJ3267" s="233" t="s">
        <v>80</v>
      </c>
      <c r="AK3267" s="234"/>
      <c r="AL3267" s="8"/>
      <c r="AM3267" s="52" t="s">
        <v>84</v>
      </c>
      <c r="AO3267" s="150" t="s">
        <v>85</v>
      </c>
      <c r="AP3267" s="149"/>
      <c r="AQ3267" s="44"/>
      <c r="AR3267" s="44"/>
      <c r="AS3267" s="44"/>
      <c r="AT3267" s="44"/>
    </row>
    <row r="3268" spans="2:46" ht="18.649999999999999" customHeight="1" thickTop="1" thickBot="1">
      <c r="D3268" s="37">
        <v>0</v>
      </c>
      <c r="E3268" s="41">
        <v>0</v>
      </c>
      <c r="F3268" s="39">
        <v>1</v>
      </c>
      <c r="G3268" s="40">
        <v>0</v>
      </c>
      <c r="I3268" s="37">
        <v>0</v>
      </c>
      <c r="J3268" s="41">
        <f t="shared" ref="J3268" si="10700">IF(0=(1-$J$8*$K$8*$B3265^2),10^14,$B3265*$K$8/(1-$J$8*$K$8*$B3265^2))</f>
        <v>-0.11623544013145984</v>
      </c>
      <c r="K3268" s="39">
        <v>1</v>
      </c>
      <c r="L3268" s="40">
        <v>0</v>
      </c>
      <c r="N3268" s="37">
        <f t="shared" ref="N3268" si="10701">D3268*I3265+F3268*I3268-E3268*J3265-G3268*J3268</f>
        <v>0</v>
      </c>
      <c r="O3268" s="41">
        <f t="shared" ref="O3268" si="10702">(D3268*J3265+E3268*I3265+F3268*J3268+G3268*I3268)</f>
        <v>-0.11623544013145984</v>
      </c>
      <c r="P3268" s="39">
        <f t="shared" ref="P3268" si="10703">D3268*K3265+F3268*K3268-E3268*L3265-G3268*L3268</f>
        <v>1</v>
      </c>
      <c r="Q3268" s="40">
        <f t="shared" ref="Q3268" si="10704">(D3268*L3265+E3268*K3265+F3268*L3268+G3268*K3268)</f>
        <v>0</v>
      </c>
      <c r="S3268" s="37">
        <v>0</v>
      </c>
      <c r="T3268" s="41">
        <v>0</v>
      </c>
      <c r="U3268" s="39">
        <v>1</v>
      </c>
      <c r="V3268" s="40">
        <v>0</v>
      </c>
      <c r="X3268" s="37">
        <f t="shared" ref="X3268" si="10705">N3268*S3265+P3268*S3268-O3268*T3265-Q3268*T3268</f>
        <v>0</v>
      </c>
      <c r="Y3268" s="41">
        <f t="shared" ref="Y3268" si="10706">(N3268*T3265+O3268*S3265+P3268*T3268+Q3268*S3268)</f>
        <v>-0.11623544013145984</v>
      </c>
      <c r="Z3268" s="39">
        <f t="shared" ref="Z3268" si="10707">N3268*U3265+P3268*U3268-O3268*V3265-Q3268*V3268</f>
        <v>0.98442171314263816</v>
      </c>
      <c r="AA3268" s="40">
        <f t="shared" ref="AA3268" si="10708">(N3268*V3265+O3268*U3265+P3268*V3268+Q3268*U3268)</f>
        <v>0</v>
      </c>
      <c r="AB3268" s="8"/>
      <c r="AC3268" s="37">
        <v>0</v>
      </c>
      <c r="AD3268" s="40">
        <f>-1/($AD$8*$B3265)</f>
        <v>-8.6504282655246803E-2</v>
      </c>
      <c r="AE3268" s="39">
        <v>1</v>
      </c>
      <c r="AF3268" s="40">
        <v>0</v>
      </c>
      <c r="AH3268" s="37">
        <f>X3268*AC3265+Z3268*AC3268-Y3268*AD3265-AA3268*AD3268</f>
        <v>0</v>
      </c>
      <c r="AI3268" s="41">
        <f>(X3268*AD3265+Y3268*AC3265+Z3268*AD3268+AA3268*AC3268)</f>
        <v>-0.20139213425711289</v>
      </c>
      <c r="AJ3268" s="39">
        <f>X3268*AE3265+Z3268*AE3268-Y3268*AF3265-AA3268*AF3268</f>
        <v>0.98442171314263816</v>
      </c>
      <c r="AK3268" s="40">
        <f>(X3268*AF3265+Y3268*AE3265+Z3268*AF3268+AA3268*AE3268)</f>
        <v>0</v>
      </c>
      <c r="AL3268" s="8"/>
      <c r="AM3268" s="54">
        <f t="shared" ref="AM3268" si="10709">(180/PI())*ATAN(-1*(($AH3256*AI3265+AK3265+$AH$8*AI3268+AK3268)/($AH$8*AH3265+AJ3265+$AH$8*AH3268+AJ3268)))</f>
        <v>11.618238145303975</v>
      </c>
      <c r="AO3268" s="151">
        <f t="shared" ref="AO3268" si="10710">20*LOG(((($AH$8*AH3265+AJ3265-$AH$8*AH3268-AJ3268)^2+($AH$8*AI3265+AK3265-$AH$8*AI3268-AK3268)^2)/(($AH$8*AH3265+AJ3265+$AH$8*AH3268+AJ3268)^2+($AH$8*AI3265+AK3265+$AH$8*AI3268+AK3268)^2))^0.5)</f>
        <v>-46.198369638986918</v>
      </c>
      <c r="AP3268" s="149"/>
      <c r="AQ3268" s="44"/>
      <c r="AR3268" s="44"/>
      <c r="AS3268" s="44"/>
      <c r="AT3268" s="44"/>
    </row>
    <row r="3269" spans="2:46" ht="18.649999999999999" customHeight="1">
      <c r="AO3269" s="48"/>
    </row>
    <row r="3270" spans="2:46" ht="18.649999999999999" customHeight="1" thickBot="1">
      <c r="E3270" s="29" t="s">
        <v>9</v>
      </c>
      <c r="J3270" s="29" t="s">
        <v>10</v>
      </c>
      <c r="O3270" s="29" t="s">
        <v>11</v>
      </c>
      <c r="T3270" s="29" t="s">
        <v>12</v>
      </c>
      <c r="Y3270" s="29" t="s">
        <v>13</v>
      </c>
      <c r="AD3270" s="29" t="s">
        <v>12</v>
      </c>
      <c r="AI3270" s="29" t="s">
        <v>81</v>
      </c>
    </row>
    <row r="3271" spans="2:46" ht="18.649999999999999" customHeight="1" thickBot="1">
      <c r="B3271" s="28"/>
      <c r="D3271" s="227" t="s">
        <v>70</v>
      </c>
      <c r="E3271" s="228"/>
      <c r="F3271" s="229" t="s">
        <v>71</v>
      </c>
      <c r="G3271" s="230"/>
      <c r="H3271" s="203"/>
      <c r="I3271" s="231" t="s">
        <v>15</v>
      </c>
      <c r="J3271" s="232"/>
      <c r="K3271" s="233" t="s">
        <v>16</v>
      </c>
      <c r="L3271" s="234"/>
      <c r="M3271" s="30"/>
      <c r="N3271" s="231" t="s">
        <v>72</v>
      </c>
      <c r="O3271" s="232"/>
      <c r="P3271" s="233" t="s">
        <v>73</v>
      </c>
      <c r="Q3271" s="234"/>
      <c r="R3271" s="30"/>
      <c r="S3271" s="227" t="s">
        <v>74</v>
      </c>
      <c r="T3271" s="228"/>
      <c r="U3271" s="229" t="s">
        <v>75</v>
      </c>
      <c r="V3271" s="230"/>
      <c r="W3271" s="8"/>
      <c r="X3271" s="231" t="s">
        <v>76</v>
      </c>
      <c r="Y3271" s="232"/>
      <c r="Z3271" s="233" t="s">
        <v>77</v>
      </c>
      <c r="AA3271" s="234"/>
      <c r="AB3271" s="8"/>
      <c r="AC3271" s="231" t="s">
        <v>78</v>
      </c>
      <c r="AD3271" s="232"/>
      <c r="AE3271" s="233" t="s">
        <v>17</v>
      </c>
      <c r="AF3271" s="234"/>
      <c r="AG3271" s="8"/>
      <c r="AH3271" s="231" t="s">
        <v>79</v>
      </c>
      <c r="AI3271" s="232"/>
      <c r="AJ3271" s="233" t="s">
        <v>80</v>
      </c>
      <c r="AK3271" s="234"/>
      <c r="AL3271" s="8"/>
      <c r="AM3271" s="35" t="s">
        <v>82</v>
      </c>
      <c r="AO3271" s="147" t="s">
        <v>83</v>
      </c>
      <c r="AP3271" s="4"/>
      <c r="AQ3271" s="44"/>
      <c r="AR3271" s="44"/>
      <c r="AS3271" s="44"/>
      <c r="AT3271" s="44"/>
    </row>
    <row r="3272" spans="2:46" ht="18.649999999999999" customHeight="1" thickTop="1" thickBot="1">
      <c r="B3272" s="55">
        <v>9.3599999999999408</v>
      </c>
      <c r="D3272" s="37">
        <v>1</v>
      </c>
      <c r="E3272" s="38">
        <v>0</v>
      </c>
      <c r="F3272" s="39">
        <v>0</v>
      </c>
      <c r="G3272" s="40">
        <f t="shared" ref="G3272" si="10711">-1/($E$8*$B3272)</f>
        <v>-6.8288461538461964E-2</v>
      </c>
      <c r="I3272" s="37">
        <v>1</v>
      </c>
      <c r="J3272" s="41">
        <v>0</v>
      </c>
      <c r="K3272" s="39">
        <v>0</v>
      </c>
      <c r="L3272" s="40">
        <v>0</v>
      </c>
      <c r="N3272" s="37">
        <f t="shared" ref="N3272" si="10712">D3272*I3272+F3272*I3275-E3272*J3272-G3272*J3275</f>
        <v>0.99207950325044669</v>
      </c>
      <c r="O3272" s="41">
        <f t="shared" ref="O3272" si="10713">(D3272*J3272+E3272*I3272+F3272*J3275+G3272*I3275)</f>
        <v>0</v>
      </c>
      <c r="P3272" s="39">
        <f t="shared" ref="P3272" si="10714">D3272*K3272+F3272*K3275-E3272*L3272-G3272*L3275</f>
        <v>0</v>
      </c>
      <c r="Q3272" s="40">
        <f t="shared" ref="Q3272" si="10715">(D3272*L3272+E3272*K3272+F3272*L3275+G3272*K3275)</f>
        <v>-6.8288461538461964E-2</v>
      </c>
      <c r="S3272" s="37">
        <v>1</v>
      </c>
      <c r="T3272" s="38">
        <v>0</v>
      </c>
      <c r="U3272" s="39">
        <v>0</v>
      </c>
      <c r="V3272" s="40">
        <f t="shared" ref="V3272" si="10716">-1/($T$8*$B3272)</f>
        <v>-0.13373717948718031</v>
      </c>
      <c r="X3272" s="37">
        <f t="shared" ref="X3272" si="10717">N3272*S3272+P3272*S3275-O3272*T3272-Q3272*T3275</f>
        <v>0.99207950325044669</v>
      </c>
      <c r="Y3272" s="41">
        <f t="shared" ref="Y3272" si="10718">(N3272*T3272+O3272*S3272+P3272*T3275+Q3272*S3275)</f>
        <v>0</v>
      </c>
      <c r="Z3272" s="39">
        <f t="shared" ref="Z3272" si="10719">N3272*U3272+P3272*U3275-O3272*V3272-Q3272*V3275</f>
        <v>0</v>
      </c>
      <c r="AA3272" s="40">
        <f t="shared" ref="AA3272" si="10720">(N3272*V3272+O3272*U3272+P3272*V3275+Q3272*U3275)</f>
        <v>-0.20096637613021964</v>
      </c>
      <c r="AB3272" s="8"/>
      <c r="AC3272" s="37">
        <v>1</v>
      </c>
      <c r="AD3272" s="38">
        <v>0</v>
      </c>
      <c r="AE3272" s="39">
        <v>0</v>
      </c>
      <c r="AF3272" s="40">
        <v>0</v>
      </c>
      <c r="AH3272" s="37">
        <f>X3272*AC3272+Z3272*AC3275-Y3272*AD3272-AA3272*AD3275</f>
        <v>0.97473219731087279</v>
      </c>
      <c r="AI3272" s="41">
        <f>(X3272*AD3272+Y3272*AC3272+Z3272*AD3275+AA3272*AC3275)</f>
        <v>0</v>
      </c>
      <c r="AJ3272" s="39">
        <f>X3272*AE3272+Z3272*AE3275-Y3272*AF3272-AA3272*AF3275</f>
        <v>0</v>
      </c>
      <c r="AK3272" s="40">
        <f>(X3272*AF3272+Y3272*AE3272+Z3272*AF3275+AA3272*AE3275)</f>
        <v>-0.20096637613021964</v>
      </c>
      <c r="AL3272" s="8"/>
      <c r="AM3272" s="43">
        <f t="shared" ref="AM3272" si="10721">20*LOG((2*$AH$8)/(($AH$8*AH3272+AJ3272+$AH$8*AH3275+AJ3275)^2+($AH$8*AI3272+AK3272+$AH$8*AI3275+AK3275)^2)^0.5)</f>
        <v>-1.0334243767546256E-4</v>
      </c>
      <c r="AO3272" s="148">
        <f t="shared" ref="AO3272" si="10722">((AH3272^2+AI3272^2)/(AH3275^2+AI3275^2))^0.5</f>
        <v>4.8502256277135336</v>
      </c>
      <c r="AP3272" s="4"/>
      <c r="AQ3272" s="44"/>
      <c r="AR3272" s="44"/>
      <c r="AS3272" s="44"/>
      <c r="AT3272" s="44"/>
    </row>
    <row r="3273" spans="2:46" ht="18.649999999999999" customHeight="1" thickBot="1">
      <c r="D3273" s="45"/>
      <c r="G3273" s="46"/>
      <c r="I3273" s="45"/>
      <c r="L3273" s="46"/>
      <c r="N3273" s="45"/>
      <c r="Q3273" s="46"/>
      <c r="S3273" s="45"/>
      <c r="V3273" s="46"/>
      <c r="X3273" s="45"/>
      <c r="AA3273" s="46"/>
      <c r="AC3273" s="45"/>
      <c r="AF3273" s="46"/>
      <c r="AH3273" s="45"/>
      <c r="AK3273" s="46"/>
      <c r="AO3273" s="149"/>
      <c r="AP3273" s="149"/>
      <c r="AQ3273" s="44"/>
      <c r="AR3273" s="44"/>
      <c r="AS3273" s="44"/>
      <c r="AT3273" s="44"/>
    </row>
    <row r="3274" spans="2:46" ht="18.649999999999999" customHeight="1" thickBot="1">
      <c r="D3274" s="227" t="s">
        <v>70</v>
      </c>
      <c r="E3274" s="228"/>
      <c r="F3274" s="229" t="s">
        <v>71</v>
      </c>
      <c r="G3274" s="230"/>
      <c r="H3274" s="203"/>
      <c r="I3274" s="231" t="s">
        <v>15</v>
      </c>
      <c r="J3274" s="232"/>
      <c r="K3274" s="233" t="s">
        <v>16</v>
      </c>
      <c r="L3274" s="234"/>
      <c r="M3274" s="30"/>
      <c r="N3274" s="231" t="s">
        <v>72</v>
      </c>
      <c r="O3274" s="232"/>
      <c r="P3274" s="233" t="s">
        <v>73</v>
      </c>
      <c r="Q3274" s="234"/>
      <c r="R3274" s="30"/>
      <c r="S3274" s="227" t="s">
        <v>74</v>
      </c>
      <c r="T3274" s="228"/>
      <c r="U3274" s="229" t="s">
        <v>75</v>
      </c>
      <c r="V3274" s="230"/>
      <c r="W3274" s="8"/>
      <c r="X3274" s="231" t="s">
        <v>76</v>
      </c>
      <c r="Y3274" s="232"/>
      <c r="Z3274" s="233" t="s">
        <v>77</v>
      </c>
      <c r="AA3274" s="234"/>
      <c r="AB3274" s="8"/>
      <c r="AC3274" s="231" t="s">
        <v>78</v>
      </c>
      <c r="AD3274" s="232"/>
      <c r="AE3274" s="233" t="s">
        <v>17</v>
      </c>
      <c r="AF3274" s="234"/>
      <c r="AG3274" s="8"/>
      <c r="AH3274" s="231" t="s">
        <v>79</v>
      </c>
      <c r="AI3274" s="232"/>
      <c r="AJ3274" s="233" t="s">
        <v>80</v>
      </c>
      <c r="AK3274" s="234"/>
      <c r="AL3274" s="8"/>
      <c r="AM3274" s="52" t="s">
        <v>84</v>
      </c>
      <c r="AO3274" s="150" t="s">
        <v>85</v>
      </c>
      <c r="AP3274" s="149"/>
      <c r="AQ3274" s="44"/>
      <c r="AR3274" s="44"/>
      <c r="AS3274" s="44"/>
      <c r="AT3274" s="44"/>
    </row>
    <row r="3275" spans="2:46" ht="18.649999999999999" customHeight="1" thickTop="1" thickBot="1">
      <c r="D3275" s="37">
        <v>0</v>
      </c>
      <c r="E3275" s="41">
        <v>0</v>
      </c>
      <c r="F3275" s="39">
        <v>1</v>
      </c>
      <c r="G3275" s="40">
        <v>0</v>
      </c>
      <c r="I3275" s="37">
        <v>0</v>
      </c>
      <c r="J3275" s="41">
        <f t="shared" ref="J3275" si="10723">IF(0=(1-$J$8*$K$8*$B3272^2),10^14,$B3272*$K$8/(1-$J$8*$K$8*$B3272^2))</f>
        <v>-0.1159858718605373</v>
      </c>
      <c r="K3275" s="39">
        <v>1</v>
      </c>
      <c r="L3275" s="40">
        <v>0</v>
      </c>
      <c r="N3275" s="37">
        <f t="shared" ref="N3275" si="10724">D3275*I3272+F3275*I3275-E3275*J3272-G3275*J3275</f>
        <v>0</v>
      </c>
      <c r="O3275" s="41">
        <f t="shared" ref="O3275" si="10725">(D3275*J3272+E3275*I3272+F3275*J3275+G3275*I3275)</f>
        <v>-0.1159858718605373</v>
      </c>
      <c r="P3275" s="39">
        <f t="shared" ref="P3275" si="10726">D3275*K3272+F3275*K3275-E3275*L3272-G3275*L3275</f>
        <v>1</v>
      </c>
      <c r="Q3275" s="40">
        <f t="shared" ref="Q3275" si="10727">(D3275*L3272+E3275*K3272+F3275*L3275+G3275*K3275)</f>
        <v>0</v>
      </c>
      <c r="S3275" s="37">
        <v>0</v>
      </c>
      <c r="T3275" s="41">
        <v>0</v>
      </c>
      <c r="U3275" s="39">
        <v>1</v>
      </c>
      <c r="V3275" s="40">
        <v>0</v>
      </c>
      <c r="X3275" s="37">
        <f t="shared" ref="X3275" si="10728">N3275*S3272+P3275*S3275-O3275*T3272-Q3275*T3275</f>
        <v>0</v>
      </c>
      <c r="Y3275" s="41">
        <f t="shared" ref="Y3275" si="10729">(N3275*T3272+O3275*S3272+P3275*T3275+Q3275*S3275)</f>
        <v>-0.1159858718605373</v>
      </c>
      <c r="Z3275" s="39">
        <f t="shared" ref="Z3275" si="10730">N3275*U3272+P3275*U3275-O3275*V3272-Q3275*V3275</f>
        <v>0.98448837663701028</v>
      </c>
      <c r="AA3275" s="40">
        <f t="shared" ref="AA3275" si="10731">(N3275*V3272+O3275*U3272+P3275*V3275+Q3275*U3275)</f>
        <v>0</v>
      </c>
      <c r="AB3275" s="8"/>
      <c r="AC3275" s="37">
        <v>0</v>
      </c>
      <c r="AD3275" s="40">
        <f>-1/($AD$8*$B3272)</f>
        <v>-8.631944444444499E-2</v>
      </c>
      <c r="AE3275" s="39">
        <v>1</v>
      </c>
      <c r="AF3275" s="40">
        <v>0</v>
      </c>
      <c r="AH3275" s="37">
        <f>X3275*AC3272+Z3275*AC3275-Y3275*AD3272-AA3275*AD3275</f>
        <v>0</v>
      </c>
      <c r="AI3275" s="41">
        <f>(X3275*AD3272+Y3275*AC3272+Z3275*AD3275+AA3275*AC3275)</f>
        <v>-0.20096636159385756</v>
      </c>
      <c r="AJ3275" s="39">
        <f>X3275*AE3272+Z3275*AE3275-Y3275*AF3272-AA3275*AF3275</f>
        <v>0.98448837663701028</v>
      </c>
      <c r="AK3275" s="40">
        <f>(X3275*AF3272+Y3275*AE3272+Z3275*AF3275+AA3275*AE3275)</f>
        <v>0</v>
      </c>
      <c r="AL3275" s="8"/>
      <c r="AM3275" s="54">
        <f t="shared" ref="AM3275" si="10732">(180/PI())*ATAN(-1*(($AH3263*AI3272+AK3272+$AH$8*AI3275+AK3275)/($AH$8*AH3272+AJ3272+$AH$8*AH3275+AJ3275)))</f>
        <v>11.593335485839123</v>
      </c>
      <c r="AO3275" s="151">
        <f t="shared" ref="AO3275" si="10733">20*LOG(((($AH$8*AH3272+AJ3272-$AH$8*AH3275-AJ3275)^2+($AH$8*AI3272+AK3272-$AH$8*AI3275-AK3275)^2)/(($AH$8*AH3272+AJ3272+$AH$8*AH3275+AJ3275)^2+($AH$8*AI3272+AK3272+$AH$8*AI3275+AK3275)^2))^0.5)</f>
        <v>-46.235107768023013</v>
      </c>
      <c r="AP3275" s="149"/>
      <c r="AQ3275" s="44"/>
      <c r="AR3275" s="44"/>
      <c r="AS3275" s="44"/>
      <c r="AT3275" s="44"/>
    </row>
    <row r="3276" spans="2:46" ht="18.649999999999999" customHeight="1">
      <c r="AO3276" s="48"/>
    </row>
    <row r="3277" spans="2:46" ht="18.649999999999999" customHeight="1" thickBot="1">
      <c r="E3277" s="29" t="s">
        <v>9</v>
      </c>
      <c r="J3277" s="29" t="s">
        <v>10</v>
      </c>
      <c r="O3277" s="29" t="s">
        <v>11</v>
      </c>
      <c r="T3277" s="29" t="s">
        <v>12</v>
      </c>
      <c r="Y3277" s="29" t="s">
        <v>13</v>
      </c>
      <c r="AD3277" s="29" t="s">
        <v>12</v>
      </c>
      <c r="AI3277" s="29" t="s">
        <v>81</v>
      </c>
    </row>
    <row r="3278" spans="2:46" ht="18.649999999999999" customHeight="1" thickBot="1">
      <c r="B3278" s="28"/>
      <c r="D3278" s="227" t="s">
        <v>70</v>
      </c>
      <c r="E3278" s="228"/>
      <c r="F3278" s="229" t="s">
        <v>71</v>
      </c>
      <c r="G3278" s="230"/>
      <c r="H3278" s="203"/>
      <c r="I3278" s="231" t="s">
        <v>15</v>
      </c>
      <c r="J3278" s="232"/>
      <c r="K3278" s="233" t="s">
        <v>16</v>
      </c>
      <c r="L3278" s="234"/>
      <c r="M3278" s="30"/>
      <c r="N3278" s="231" t="s">
        <v>72</v>
      </c>
      <c r="O3278" s="232"/>
      <c r="P3278" s="233" t="s">
        <v>73</v>
      </c>
      <c r="Q3278" s="234"/>
      <c r="R3278" s="30"/>
      <c r="S3278" s="227" t="s">
        <v>74</v>
      </c>
      <c r="T3278" s="228"/>
      <c r="U3278" s="229" t="s">
        <v>75</v>
      </c>
      <c r="V3278" s="230"/>
      <c r="W3278" s="8"/>
      <c r="X3278" s="231" t="s">
        <v>76</v>
      </c>
      <c r="Y3278" s="232"/>
      <c r="Z3278" s="233" t="s">
        <v>77</v>
      </c>
      <c r="AA3278" s="234"/>
      <c r="AB3278" s="8"/>
      <c r="AC3278" s="231" t="s">
        <v>78</v>
      </c>
      <c r="AD3278" s="232"/>
      <c r="AE3278" s="233" t="s">
        <v>17</v>
      </c>
      <c r="AF3278" s="234"/>
      <c r="AG3278" s="8"/>
      <c r="AH3278" s="231" t="s">
        <v>79</v>
      </c>
      <c r="AI3278" s="232"/>
      <c r="AJ3278" s="233" t="s">
        <v>80</v>
      </c>
      <c r="AK3278" s="234"/>
      <c r="AL3278" s="8"/>
      <c r="AM3278" s="35" t="s">
        <v>82</v>
      </c>
      <c r="AO3278" s="147" t="s">
        <v>83</v>
      </c>
      <c r="AP3278" s="4"/>
      <c r="AQ3278" s="44"/>
      <c r="AR3278" s="44"/>
      <c r="AS3278" s="44"/>
      <c r="AT3278" s="44"/>
    </row>
    <row r="3279" spans="2:46" ht="18.649999999999999" customHeight="1" thickTop="1" thickBot="1">
      <c r="B3279" s="55">
        <v>9.3799999999999404</v>
      </c>
      <c r="D3279" s="37">
        <v>1</v>
      </c>
      <c r="E3279" s="38">
        <v>0</v>
      </c>
      <c r="F3279" s="39">
        <v>0</v>
      </c>
      <c r="G3279" s="40">
        <f t="shared" ref="G3279" si="10734">-1/($E$8*$B3279)</f>
        <v>-6.8142857142857574E-2</v>
      </c>
      <c r="I3279" s="37">
        <v>1</v>
      </c>
      <c r="J3279" s="41">
        <v>0</v>
      </c>
      <c r="K3279" s="39">
        <v>0</v>
      </c>
      <c r="L3279" s="40">
        <v>0</v>
      </c>
      <c r="N3279" s="37">
        <f t="shared" ref="N3279" si="10735">D3279*I3279+F3279*I3282-E3279*J3279-G3279*J3282</f>
        <v>0.99211332455282708</v>
      </c>
      <c r="O3279" s="41">
        <f t="shared" ref="O3279" si="10736">(D3279*J3279+E3279*I3279+F3279*J3282+G3279*I3282)</f>
        <v>0</v>
      </c>
      <c r="P3279" s="39">
        <f t="shared" ref="P3279" si="10737">D3279*K3279+F3279*K3282-E3279*L3279-G3279*L3282</f>
        <v>0</v>
      </c>
      <c r="Q3279" s="40">
        <f t="shared" ref="Q3279" si="10738">(D3279*L3279+E3279*K3279+F3279*L3282+G3279*K3282)</f>
        <v>-6.8142857142857574E-2</v>
      </c>
      <c r="S3279" s="37">
        <v>1</v>
      </c>
      <c r="T3279" s="38">
        <v>0</v>
      </c>
      <c r="U3279" s="39">
        <v>0</v>
      </c>
      <c r="V3279" s="40">
        <f t="shared" ref="V3279" si="10739">-1/($T$8*$B3279)</f>
        <v>-0.13345202558635477</v>
      </c>
      <c r="X3279" s="37">
        <f t="shared" ref="X3279" si="10740">N3279*S3279+P3279*S3282-O3279*T3279-Q3279*T3282</f>
        <v>0.99211332455282708</v>
      </c>
      <c r="Y3279" s="41">
        <f t="shared" ref="Y3279" si="10741">(N3279*T3279+O3279*S3279+P3279*T3282+Q3279*S3282)</f>
        <v>0</v>
      </c>
      <c r="Z3279" s="39">
        <f t="shared" ref="Z3279" si="10742">N3279*U3279+P3279*U3282-O3279*V3279-Q3279*V3282</f>
        <v>0</v>
      </c>
      <c r="AA3279" s="40">
        <f t="shared" ref="AA3279" si="10743">(N3279*V3279+O3279*U3279+P3279*V3282+Q3279*U3282)</f>
        <v>-0.20054238991564494</v>
      </c>
      <c r="AB3279" s="8"/>
      <c r="AC3279" s="37">
        <v>1</v>
      </c>
      <c r="AD3279" s="38">
        <v>0</v>
      </c>
      <c r="AE3279" s="39">
        <v>0</v>
      </c>
      <c r="AF3279" s="40">
        <v>0</v>
      </c>
      <c r="AH3279" s="37">
        <f>X3279*AC3279+Z3279*AC3282-Y3279*AD3279-AA3279*AD3282</f>
        <v>0.97483952669223584</v>
      </c>
      <c r="AI3279" s="41">
        <f>(X3279*AD3279+Y3279*AC3279+Z3279*AD3282+AA3279*AC3282)</f>
        <v>0</v>
      </c>
      <c r="AJ3279" s="39">
        <f>X3279*AE3279+Z3279*AE3282-Y3279*AF3279-AA3279*AF3282</f>
        <v>0</v>
      </c>
      <c r="AK3279" s="40">
        <f>(X3279*AF3279+Y3279*AE3279+Z3279*AF3282+AA3279*AE3282)</f>
        <v>-0.20054238991564494</v>
      </c>
      <c r="AL3279" s="8"/>
      <c r="AM3279" s="43">
        <f t="shared" ref="AM3279" si="10744">20*LOG((2*$AH$8)/(($AH$8*AH3279+AJ3279+$AH$8*AH3282+AJ3282)^2+($AH$8*AI3279+AK3279+$AH$8*AI3282+AK3282)^2)^0.5)</f>
        <v>-1.0247372056553106E-4</v>
      </c>
      <c r="AO3279" s="148">
        <f t="shared" ref="AO3279" si="10745">((AH3279^2+AI3279^2)/(AH3282^2+AI3282^2))^0.5</f>
        <v>4.8610151565063697</v>
      </c>
      <c r="AP3279" s="4"/>
      <c r="AQ3279" s="44"/>
      <c r="AR3279" s="44"/>
      <c r="AS3279" s="44"/>
      <c r="AT3279" s="44"/>
    </row>
    <row r="3280" spans="2:46" ht="18.649999999999999" customHeight="1" thickBot="1">
      <c r="D3280" s="45"/>
      <c r="G3280" s="46"/>
      <c r="I3280" s="45"/>
      <c r="L3280" s="46"/>
      <c r="N3280" s="45"/>
      <c r="Q3280" s="46"/>
      <c r="S3280" s="45"/>
      <c r="V3280" s="46"/>
      <c r="X3280" s="45"/>
      <c r="AA3280" s="46"/>
      <c r="AC3280" s="45"/>
      <c r="AF3280" s="46"/>
      <c r="AH3280" s="45"/>
      <c r="AK3280" s="46"/>
      <c r="AO3280" s="149"/>
      <c r="AP3280" s="149"/>
      <c r="AQ3280" s="44"/>
      <c r="AR3280" s="44"/>
      <c r="AS3280" s="44"/>
      <c r="AT3280" s="44"/>
    </row>
    <row r="3281" spans="2:46" ht="18.649999999999999" customHeight="1" thickBot="1">
      <c r="D3281" s="227" t="s">
        <v>70</v>
      </c>
      <c r="E3281" s="228"/>
      <c r="F3281" s="229" t="s">
        <v>71</v>
      </c>
      <c r="G3281" s="230"/>
      <c r="H3281" s="203"/>
      <c r="I3281" s="231" t="s">
        <v>15</v>
      </c>
      <c r="J3281" s="232"/>
      <c r="K3281" s="233" t="s">
        <v>16</v>
      </c>
      <c r="L3281" s="234"/>
      <c r="M3281" s="30"/>
      <c r="N3281" s="231" t="s">
        <v>72</v>
      </c>
      <c r="O3281" s="232"/>
      <c r="P3281" s="233" t="s">
        <v>73</v>
      </c>
      <c r="Q3281" s="234"/>
      <c r="R3281" s="30"/>
      <c r="S3281" s="227" t="s">
        <v>74</v>
      </c>
      <c r="T3281" s="228"/>
      <c r="U3281" s="229" t="s">
        <v>75</v>
      </c>
      <c r="V3281" s="230"/>
      <c r="W3281" s="8"/>
      <c r="X3281" s="231" t="s">
        <v>76</v>
      </c>
      <c r="Y3281" s="232"/>
      <c r="Z3281" s="233" t="s">
        <v>77</v>
      </c>
      <c r="AA3281" s="234"/>
      <c r="AB3281" s="8"/>
      <c r="AC3281" s="231" t="s">
        <v>78</v>
      </c>
      <c r="AD3281" s="232"/>
      <c r="AE3281" s="233" t="s">
        <v>17</v>
      </c>
      <c r="AF3281" s="234"/>
      <c r="AG3281" s="8"/>
      <c r="AH3281" s="231" t="s">
        <v>79</v>
      </c>
      <c r="AI3281" s="232"/>
      <c r="AJ3281" s="233" t="s">
        <v>80</v>
      </c>
      <c r="AK3281" s="234"/>
      <c r="AL3281" s="8"/>
      <c r="AM3281" s="52" t="s">
        <v>84</v>
      </c>
      <c r="AO3281" s="150" t="s">
        <v>85</v>
      </c>
      <c r="AP3281" s="149"/>
      <c r="AQ3281" s="44"/>
      <c r="AR3281" s="44"/>
      <c r="AS3281" s="44"/>
      <c r="AT3281" s="44"/>
    </row>
    <row r="3282" spans="2:46" ht="18.649999999999999" customHeight="1" thickTop="1" thickBot="1">
      <c r="D3282" s="37">
        <v>0</v>
      </c>
      <c r="E3282" s="41">
        <v>0</v>
      </c>
      <c r="F3282" s="39">
        <v>1</v>
      </c>
      <c r="G3282" s="40">
        <v>0</v>
      </c>
      <c r="I3282" s="37">
        <v>0</v>
      </c>
      <c r="J3282" s="41">
        <f t="shared" ref="J3282" si="10746">IF(0=(1-$J$8*$K$8*$B3279^2),10^14,$B3279*$K$8/(1-$J$8*$K$8*$B3279^2))</f>
        <v>-0.1157373755350314</v>
      </c>
      <c r="K3282" s="39">
        <v>1</v>
      </c>
      <c r="L3282" s="40">
        <v>0</v>
      </c>
      <c r="N3282" s="37">
        <f t="shared" ref="N3282" si="10747">D3282*I3279+F3282*I3282-E3282*J3279-G3282*J3282</f>
        <v>0</v>
      </c>
      <c r="O3282" s="41">
        <f t="shared" ref="O3282" si="10748">(D3282*J3279+E3282*I3279+F3282*J3282+G3282*I3282)</f>
        <v>-0.1157373755350314</v>
      </c>
      <c r="P3282" s="39">
        <f t="shared" ref="P3282" si="10749">D3282*K3279+F3282*K3282-E3282*L3279-G3282*L3282</f>
        <v>1</v>
      </c>
      <c r="Q3282" s="40">
        <f t="shared" ref="Q3282" si="10750">(D3282*L3279+E3282*K3279+F3282*L3282+G3282*K3282)</f>
        <v>0</v>
      </c>
      <c r="S3282" s="37">
        <v>0</v>
      </c>
      <c r="T3282" s="41">
        <v>0</v>
      </c>
      <c r="U3282" s="39">
        <v>1</v>
      </c>
      <c r="V3282" s="40">
        <v>0</v>
      </c>
      <c r="X3282" s="37">
        <f t="shared" ref="X3282" si="10751">N3282*S3279+P3282*S3282-O3282*T3279-Q3282*T3282</f>
        <v>0</v>
      </c>
      <c r="Y3282" s="41">
        <f t="shared" ref="Y3282" si="10752">(N3282*T3279+O3282*S3279+P3282*T3282+Q3282*S3282)</f>
        <v>-0.1157373755350314</v>
      </c>
      <c r="Z3282" s="39">
        <f t="shared" ref="Z3282" si="10753">N3282*U3279+P3282*U3282-O3282*V3279-Q3282*V3282</f>
        <v>0.98455461279880141</v>
      </c>
      <c r="AA3282" s="40">
        <f t="shared" ref="AA3282" si="10754">(N3282*V3279+O3282*U3279+P3282*V3282+Q3282*U3282)</f>
        <v>0</v>
      </c>
      <c r="AB3282" s="8"/>
      <c r="AC3282" s="37">
        <v>0</v>
      </c>
      <c r="AD3282" s="40">
        <f>-1/($AD$8*$B3279)</f>
        <v>-8.6135394456290523E-2</v>
      </c>
      <c r="AE3282" s="39">
        <v>1</v>
      </c>
      <c r="AF3282" s="40">
        <v>0</v>
      </c>
      <c r="AH3282" s="37">
        <f>X3282*AC3279+Z3282*AC3282-Y3282*AD3279-AA3282*AD3282</f>
        <v>0</v>
      </c>
      <c r="AI3282" s="41">
        <f>(X3282*AD3279+Y3282*AC3279+Z3282*AD3282+AA3282*AC3282)</f>
        <v>-0.20054237547221654</v>
      </c>
      <c r="AJ3282" s="39">
        <f>X3282*AE3279+Z3282*AE3282-Y3282*AF3279-AA3282*AF3282</f>
        <v>0.98455461279880141</v>
      </c>
      <c r="AK3282" s="40">
        <f>(X3282*AF3279+Y3282*AE3279+Z3282*AF3282+AA3282*AE3282)</f>
        <v>0</v>
      </c>
      <c r="AL3282" s="8"/>
      <c r="AM3282" s="54">
        <f t="shared" ref="AM3282" si="10755">(180/PI())*ATAN(-1*(($AH3270*AI3279+AK3279+$AH$8*AI3282+AK3282)/($AH$8*AH3279+AJ3279+$AH$8*AH3282+AJ3282)))</f>
        <v>11.568539511757292</v>
      </c>
      <c r="AO3282" s="151">
        <f t="shared" ref="AO3282" si="10756">20*LOG(((($AH$8*AH3279+AJ3279-$AH$8*AH3282-AJ3282)^2+($AH$8*AI3279+AK3279-$AH$8*AI3282-AK3282)^2)/(($AH$8*AH3279+AJ3279+$AH$8*AH3282+AJ3282)^2+($AH$8*AI3279+AK3279+$AH$8*AI3282+AK3282)^2))^0.5)</f>
        <v>-46.271769303322301</v>
      </c>
      <c r="AP3282" s="149"/>
      <c r="AQ3282" s="44"/>
      <c r="AR3282" s="44"/>
      <c r="AS3282" s="44"/>
      <c r="AT3282" s="44"/>
    </row>
    <row r="3283" spans="2:46" ht="18.649999999999999" customHeight="1">
      <c r="AO3283" s="48"/>
    </row>
    <row r="3284" spans="2:46" ht="18.649999999999999" customHeight="1" thickBot="1">
      <c r="E3284" s="29" t="s">
        <v>9</v>
      </c>
      <c r="J3284" s="29" t="s">
        <v>10</v>
      </c>
      <c r="O3284" s="29" t="s">
        <v>11</v>
      </c>
      <c r="T3284" s="29" t="s">
        <v>12</v>
      </c>
      <c r="Y3284" s="29" t="s">
        <v>13</v>
      </c>
      <c r="AD3284" s="29" t="s">
        <v>12</v>
      </c>
      <c r="AI3284" s="29" t="s">
        <v>81</v>
      </c>
    </row>
    <row r="3285" spans="2:46" ht="18.649999999999999" customHeight="1" thickBot="1">
      <c r="B3285" s="28"/>
      <c r="D3285" s="227" t="s">
        <v>70</v>
      </c>
      <c r="E3285" s="228"/>
      <c r="F3285" s="229" t="s">
        <v>71</v>
      </c>
      <c r="G3285" s="230"/>
      <c r="H3285" s="203"/>
      <c r="I3285" s="231" t="s">
        <v>15</v>
      </c>
      <c r="J3285" s="232"/>
      <c r="K3285" s="233" t="s">
        <v>16</v>
      </c>
      <c r="L3285" s="234"/>
      <c r="M3285" s="30"/>
      <c r="N3285" s="231" t="s">
        <v>72</v>
      </c>
      <c r="O3285" s="232"/>
      <c r="P3285" s="233" t="s">
        <v>73</v>
      </c>
      <c r="Q3285" s="234"/>
      <c r="R3285" s="30"/>
      <c r="S3285" s="227" t="s">
        <v>74</v>
      </c>
      <c r="T3285" s="228"/>
      <c r="U3285" s="229" t="s">
        <v>75</v>
      </c>
      <c r="V3285" s="230"/>
      <c r="W3285" s="8"/>
      <c r="X3285" s="231" t="s">
        <v>76</v>
      </c>
      <c r="Y3285" s="232"/>
      <c r="Z3285" s="233" t="s">
        <v>77</v>
      </c>
      <c r="AA3285" s="234"/>
      <c r="AB3285" s="8"/>
      <c r="AC3285" s="231" t="s">
        <v>78</v>
      </c>
      <c r="AD3285" s="232"/>
      <c r="AE3285" s="233" t="s">
        <v>17</v>
      </c>
      <c r="AF3285" s="234"/>
      <c r="AG3285" s="8"/>
      <c r="AH3285" s="231" t="s">
        <v>79</v>
      </c>
      <c r="AI3285" s="232"/>
      <c r="AJ3285" s="233" t="s">
        <v>80</v>
      </c>
      <c r="AK3285" s="234"/>
      <c r="AL3285" s="8"/>
      <c r="AM3285" s="35" t="s">
        <v>82</v>
      </c>
      <c r="AO3285" s="147" t="s">
        <v>83</v>
      </c>
      <c r="AP3285" s="4"/>
      <c r="AQ3285" s="44"/>
      <c r="AR3285" s="44"/>
      <c r="AS3285" s="44"/>
      <c r="AT3285" s="44"/>
    </row>
    <row r="3286" spans="2:46" ht="18.649999999999999" customHeight="1" thickTop="1" thickBot="1">
      <c r="B3286" s="55">
        <v>9.39999999999994</v>
      </c>
      <c r="D3286" s="37">
        <v>1</v>
      </c>
      <c r="E3286" s="38">
        <v>0</v>
      </c>
      <c r="F3286" s="39">
        <v>0</v>
      </c>
      <c r="G3286" s="40">
        <f t="shared" ref="G3286" si="10757">-1/($E$8*$B3286)</f>
        <v>-6.7997872340425966E-2</v>
      </c>
      <c r="I3286" s="37">
        <v>1</v>
      </c>
      <c r="J3286" s="41">
        <v>0</v>
      </c>
      <c r="K3286" s="39">
        <v>0</v>
      </c>
      <c r="L3286" s="40">
        <v>0</v>
      </c>
      <c r="N3286" s="37">
        <f t="shared" ref="N3286" si="10758">D3286*I3286+F3286*I3289-E3286*J3286-G3286*J3289</f>
        <v>0.99214692951447248</v>
      </c>
      <c r="O3286" s="41">
        <f t="shared" ref="O3286" si="10759">(D3286*J3286+E3286*I3286+F3286*J3289+G3286*I3289)</f>
        <v>0</v>
      </c>
      <c r="P3286" s="39">
        <f t="shared" ref="P3286" si="10760">D3286*K3286+F3286*K3289-E3286*L3286-G3286*L3289</f>
        <v>0</v>
      </c>
      <c r="Q3286" s="40">
        <f t="shared" ref="Q3286" si="10761">(D3286*L3286+E3286*K3286+F3286*L3289+G3286*K3289)</f>
        <v>-6.7997872340425966E-2</v>
      </c>
      <c r="S3286" s="37">
        <v>1</v>
      </c>
      <c r="T3286" s="38">
        <v>0</v>
      </c>
      <c r="U3286" s="39">
        <v>0</v>
      </c>
      <c r="V3286" s="40">
        <f t="shared" ref="V3286" si="10762">-1/($T$8*$B3286)</f>
        <v>-0.13316808510638381</v>
      </c>
      <c r="X3286" s="37">
        <f t="shared" ref="X3286" si="10763">N3286*S3286+P3286*S3289-O3286*T3286-Q3286*T3289</f>
        <v>0.99214692951447248</v>
      </c>
      <c r="Y3286" s="41">
        <f t="shared" ref="Y3286" si="10764">(N3286*T3286+O3286*S3286+P3286*T3289+Q3286*S3289)</f>
        <v>0</v>
      </c>
      <c r="Z3286" s="39">
        <f t="shared" ref="Z3286" si="10765">N3286*U3286+P3286*U3289-O3286*V3286-Q3286*V3289</f>
        <v>0</v>
      </c>
      <c r="AA3286" s="40">
        <f t="shared" ref="AA3286" si="10766">(N3286*V3286+O3286*U3286+P3286*V3289+Q3286*U3289)</f>
        <v>-0.20012017908804663</v>
      </c>
      <c r="AB3286" s="8"/>
      <c r="AC3286" s="37">
        <v>1</v>
      </c>
      <c r="AD3286" s="38">
        <v>0</v>
      </c>
      <c r="AE3286" s="39">
        <v>0</v>
      </c>
      <c r="AF3286" s="40">
        <v>0</v>
      </c>
      <c r="AH3286" s="37">
        <f>X3286*AC3286+Z3286*AC3289-Y3286*AD3286-AA3286*AD3289</f>
        <v>0.97494617433423969</v>
      </c>
      <c r="AI3286" s="41">
        <f>(X3286*AD3286+Y3286*AC3286+Z3286*AD3289+AA3286*AC3289)</f>
        <v>0</v>
      </c>
      <c r="AJ3286" s="39">
        <f>X3286*AE3286+Z3286*AE3289-Y3286*AF3286-AA3286*AF3289</f>
        <v>0</v>
      </c>
      <c r="AK3286" s="40">
        <f>(X3286*AF3286+Y3286*AE3286+Z3286*AF3289+AA3286*AE3289)</f>
        <v>-0.20012017908804663</v>
      </c>
      <c r="AL3286" s="8"/>
      <c r="AM3286" s="43">
        <f t="shared" ref="AM3286" si="10767">20*LOG((2*$AH$8)/(($AH$8*AH3286+AJ3286+$AH$8*AH3289+AJ3289)^2+($AH$8*AI3286+AK3286+$AH$8*AI3289+AK3289)^2)^0.5)</f>
        <v>-1.0161409090188109E-4</v>
      </c>
      <c r="AO3286" s="148">
        <f t="shared" ref="AO3286" si="10768">((AH3286^2+AI3286^2)/(AH3289^2+AI3289^2))^0.5</f>
        <v>4.8718037765793767</v>
      </c>
      <c r="AP3286" s="4"/>
      <c r="AQ3286" s="44"/>
      <c r="AR3286" s="44"/>
      <c r="AS3286" s="44"/>
      <c r="AT3286" s="44"/>
    </row>
    <row r="3287" spans="2:46" ht="18.649999999999999" customHeight="1" thickBot="1">
      <c r="D3287" s="45"/>
      <c r="G3287" s="46"/>
      <c r="I3287" s="45"/>
      <c r="L3287" s="46"/>
      <c r="N3287" s="45"/>
      <c r="Q3287" s="46"/>
      <c r="S3287" s="45"/>
      <c r="V3287" s="46"/>
      <c r="X3287" s="45"/>
      <c r="AA3287" s="46"/>
      <c r="AC3287" s="45"/>
      <c r="AF3287" s="46"/>
      <c r="AH3287" s="45"/>
      <c r="AK3287" s="46"/>
      <c r="AO3287" s="149"/>
      <c r="AP3287" s="149"/>
      <c r="AQ3287" s="44"/>
      <c r="AR3287" s="44"/>
      <c r="AS3287" s="44"/>
      <c r="AT3287" s="44"/>
    </row>
    <row r="3288" spans="2:46" ht="18.649999999999999" customHeight="1" thickBot="1">
      <c r="D3288" s="227" t="s">
        <v>70</v>
      </c>
      <c r="E3288" s="228"/>
      <c r="F3288" s="229" t="s">
        <v>71</v>
      </c>
      <c r="G3288" s="230"/>
      <c r="H3288" s="203"/>
      <c r="I3288" s="231" t="s">
        <v>15</v>
      </c>
      <c r="J3288" s="232"/>
      <c r="K3288" s="233" t="s">
        <v>16</v>
      </c>
      <c r="L3288" s="234"/>
      <c r="M3288" s="30"/>
      <c r="N3288" s="231" t="s">
        <v>72</v>
      </c>
      <c r="O3288" s="232"/>
      <c r="P3288" s="233" t="s">
        <v>73</v>
      </c>
      <c r="Q3288" s="234"/>
      <c r="R3288" s="30"/>
      <c r="S3288" s="227" t="s">
        <v>74</v>
      </c>
      <c r="T3288" s="228"/>
      <c r="U3288" s="229" t="s">
        <v>75</v>
      </c>
      <c r="V3288" s="230"/>
      <c r="W3288" s="8"/>
      <c r="X3288" s="231" t="s">
        <v>76</v>
      </c>
      <c r="Y3288" s="232"/>
      <c r="Z3288" s="233" t="s">
        <v>77</v>
      </c>
      <c r="AA3288" s="234"/>
      <c r="AB3288" s="8"/>
      <c r="AC3288" s="231" t="s">
        <v>78</v>
      </c>
      <c r="AD3288" s="232"/>
      <c r="AE3288" s="233" t="s">
        <v>17</v>
      </c>
      <c r="AF3288" s="234"/>
      <c r="AG3288" s="8"/>
      <c r="AH3288" s="231" t="s">
        <v>79</v>
      </c>
      <c r="AI3288" s="232"/>
      <c r="AJ3288" s="233" t="s">
        <v>80</v>
      </c>
      <c r="AK3288" s="234"/>
      <c r="AL3288" s="8"/>
      <c r="AM3288" s="52" t="s">
        <v>84</v>
      </c>
      <c r="AO3288" s="150" t="s">
        <v>85</v>
      </c>
      <c r="AP3288" s="149"/>
      <c r="AQ3288" s="44"/>
      <c r="AR3288" s="44"/>
      <c r="AS3288" s="44"/>
      <c r="AT3288" s="44"/>
    </row>
    <row r="3289" spans="2:46" ht="18.649999999999999" customHeight="1" thickTop="1" thickBot="1">
      <c r="D3289" s="37">
        <v>0</v>
      </c>
      <c r="E3289" s="41">
        <v>0</v>
      </c>
      <c r="F3289" s="39">
        <v>1</v>
      </c>
      <c r="G3289" s="40">
        <v>0</v>
      </c>
      <c r="I3289" s="37">
        <v>0</v>
      </c>
      <c r="J3289" s="41">
        <f t="shared" ref="J3289" si="10769">IF(0=(1-$J$8*$K$8*$B3286^2),10^14,$B3286*$K$8/(1-$J$8*$K$8*$B3286^2))</f>
        <v>-0.11548994424725195</v>
      </c>
      <c r="K3289" s="39">
        <v>1</v>
      </c>
      <c r="L3289" s="40">
        <v>0</v>
      </c>
      <c r="N3289" s="37">
        <f t="shared" ref="N3289" si="10770">D3289*I3286+F3289*I3289-E3289*J3286-G3289*J3289</f>
        <v>0</v>
      </c>
      <c r="O3289" s="41">
        <f t="shared" ref="O3289" si="10771">(D3289*J3286+E3289*I3286+F3289*J3289+G3289*I3289)</f>
        <v>-0.11548994424725195</v>
      </c>
      <c r="P3289" s="39">
        <f t="shared" ref="P3289" si="10772">D3289*K3286+F3289*K3289-E3289*L3286-G3289*L3289</f>
        <v>1</v>
      </c>
      <c r="Q3289" s="40">
        <f t="shared" ref="Q3289" si="10773">(D3289*L3286+E3289*K3286+F3289*L3289+G3289*K3289)</f>
        <v>0</v>
      </c>
      <c r="S3289" s="37">
        <v>0</v>
      </c>
      <c r="T3289" s="41">
        <v>0</v>
      </c>
      <c r="U3289" s="39">
        <v>1</v>
      </c>
      <c r="V3289" s="40">
        <v>0</v>
      </c>
      <c r="X3289" s="37">
        <f t="shared" ref="X3289" si="10774">N3289*S3286+P3289*S3289-O3289*T3286-Q3289*T3289</f>
        <v>0</v>
      </c>
      <c r="Y3289" s="41">
        <f t="shared" ref="Y3289" si="10775">(N3289*T3286+O3289*S3286+P3289*T3289+Q3289*S3289)</f>
        <v>-0.11548994424725195</v>
      </c>
      <c r="Z3289" s="39">
        <f t="shared" ref="Z3289" si="10776">N3289*U3286+P3289*U3289-O3289*V3286-Q3289*V3289</f>
        <v>0.98462042527555038</v>
      </c>
      <c r="AA3289" s="40">
        <f t="shared" ref="AA3289" si="10777">(N3289*V3286+O3289*U3286+P3289*V3289+Q3289*U3289)</f>
        <v>0</v>
      </c>
      <c r="AB3289" s="8"/>
      <c r="AC3289" s="37">
        <v>0</v>
      </c>
      <c r="AD3289" s="40">
        <f>-1/($AD$8*$B3286)</f>
        <v>-8.5952127659575009E-2</v>
      </c>
      <c r="AE3289" s="39">
        <v>1</v>
      </c>
      <c r="AF3289" s="40">
        <v>0</v>
      </c>
      <c r="AH3289" s="37">
        <f>X3289*AC3286+Z3289*AC3289-Y3289*AD3286-AA3289*AD3289</f>
        <v>0</v>
      </c>
      <c r="AI3289" s="41">
        <f>(X3289*AD3286+Y3289*AC3286+Z3289*AD3289+AA3289*AC3289)</f>
        <v>-0.20012016473676109</v>
      </c>
      <c r="AJ3289" s="39">
        <f>X3289*AE3286+Z3289*AE3289-Y3289*AF3286-AA3289*AF3289</f>
        <v>0.98462042527555038</v>
      </c>
      <c r="AK3289" s="40">
        <f>(X3289*AF3286+Y3289*AE3286+Z3289*AF3289+AA3289*AE3289)</f>
        <v>0</v>
      </c>
      <c r="AL3289" s="8"/>
      <c r="AM3289" s="54">
        <f t="shared" ref="AM3289" si="10778">(180/PI())*ATAN(-1*(($AH3277*AI3286+AK3286+$AH$8*AI3289+AK3289)/($AH$8*AH3286+AJ3286+$AH$8*AH3289+AJ3289)))</f>
        <v>11.543849537952292</v>
      </c>
      <c r="AO3289" s="151">
        <f t="shared" ref="AO3289" si="10779">20*LOG(((($AH$8*AH3286+AJ3286-$AH$8*AH3289-AJ3289)^2+($AH$8*AI3286+AK3286-$AH$8*AI3289-AK3289)^2)/(($AH$8*AH3286+AJ3286+$AH$8*AH3289+AJ3289)^2+($AH$8*AI3286+AK3286+$AH$8*AI3289+AK3289)^2))^0.5)</f>
        <v>-46.308354559276779</v>
      </c>
      <c r="AP3289" s="149"/>
      <c r="AQ3289" s="44"/>
      <c r="AR3289" s="44"/>
      <c r="AS3289" s="44"/>
      <c r="AT3289" s="44"/>
    </row>
    <row r="3290" spans="2:46" ht="18.649999999999999" customHeight="1">
      <c r="AO3290" s="48"/>
    </row>
    <row r="3291" spans="2:46" ht="18.649999999999999" customHeight="1" thickBot="1">
      <c r="E3291" s="29" t="s">
        <v>9</v>
      </c>
      <c r="J3291" s="29" t="s">
        <v>10</v>
      </c>
      <c r="O3291" s="29" t="s">
        <v>11</v>
      </c>
      <c r="T3291" s="29" t="s">
        <v>12</v>
      </c>
      <c r="Y3291" s="29" t="s">
        <v>13</v>
      </c>
      <c r="AD3291" s="29" t="s">
        <v>12</v>
      </c>
      <c r="AI3291" s="29" t="s">
        <v>81</v>
      </c>
    </row>
    <row r="3292" spans="2:46" ht="18.649999999999999" customHeight="1" thickBot="1">
      <c r="B3292" s="28"/>
      <c r="D3292" s="227" t="s">
        <v>70</v>
      </c>
      <c r="E3292" s="228"/>
      <c r="F3292" s="229" t="s">
        <v>71</v>
      </c>
      <c r="G3292" s="230"/>
      <c r="H3292" s="203"/>
      <c r="I3292" s="231" t="s">
        <v>15</v>
      </c>
      <c r="J3292" s="232"/>
      <c r="K3292" s="233" t="s">
        <v>16</v>
      </c>
      <c r="L3292" s="234"/>
      <c r="M3292" s="30"/>
      <c r="N3292" s="231" t="s">
        <v>72</v>
      </c>
      <c r="O3292" s="232"/>
      <c r="P3292" s="233" t="s">
        <v>73</v>
      </c>
      <c r="Q3292" s="234"/>
      <c r="R3292" s="30"/>
      <c r="S3292" s="227" t="s">
        <v>74</v>
      </c>
      <c r="T3292" s="228"/>
      <c r="U3292" s="229" t="s">
        <v>75</v>
      </c>
      <c r="V3292" s="230"/>
      <c r="W3292" s="8"/>
      <c r="X3292" s="231" t="s">
        <v>76</v>
      </c>
      <c r="Y3292" s="232"/>
      <c r="Z3292" s="233" t="s">
        <v>77</v>
      </c>
      <c r="AA3292" s="234"/>
      <c r="AB3292" s="8"/>
      <c r="AC3292" s="231" t="s">
        <v>78</v>
      </c>
      <c r="AD3292" s="232"/>
      <c r="AE3292" s="233" t="s">
        <v>17</v>
      </c>
      <c r="AF3292" s="234"/>
      <c r="AG3292" s="8"/>
      <c r="AH3292" s="231" t="s">
        <v>79</v>
      </c>
      <c r="AI3292" s="232"/>
      <c r="AJ3292" s="233" t="s">
        <v>80</v>
      </c>
      <c r="AK3292" s="234"/>
      <c r="AL3292" s="8"/>
      <c r="AM3292" s="35" t="s">
        <v>82</v>
      </c>
      <c r="AO3292" s="147" t="s">
        <v>83</v>
      </c>
      <c r="AP3292" s="4"/>
      <c r="AQ3292" s="44"/>
      <c r="AR3292" s="44"/>
      <c r="AS3292" s="44"/>
      <c r="AT3292" s="44"/>
    </row>
    <row r="3293" spans="2:46" ht="18.649999999999999" customHeight="1" thickTop="1" thickBot="1">
      <c r="B3293" s="55">
        <v>9.4199999999999395</v>
      </c>
      <c r="D3293" s="37">
        <v>1</v>
      </c>
      <c r="E3293" s="38">
        <v>0</v>
      </c>
      <c r="F3293" s="39">
        <v>0</v>
      </c>
      <c r="G3293" s="40">
        <f t="shared" ref="G3293" si="10780">-1/($E$8*$B3293)</f>
        <v>-6.7853503184713809E-2</v>
      </c>
      <c r="I3293" s="37">
        <v>1</v>
      </c>
      <c r="J3293" s="41">
        <v>0</v>
      </c>
      <c r="K3293" s="39">
        <v>0</v>
      </c>
      <c r="L3293" s="40">
        <v>0</v>
      </c>
      <c r="N3293" s="37">
        <f t="shared" ref="N3293" si="10781">D3293*I3293+F3293*I3296-E3293*J3293-G3293*J3296</f>
        <v>0.99218031997803247</v>
      </c>
      <c r="O3293" s="41">
        <f t="shared" ref="O3293" si="10782">(D3293*J3293+E3293*I3293+F3293*J3296+G3293*I3296)</f>
        <v>0</v>
      </c>
      <c r="P3293" s="39">
        <f t="shared" ref="P3293" si="10783">D3293*K3293+F3293*K3296-E3293*L3293-G3293*L3296</f>
        <v>0</v>
      </c>
      <c r="Q3293" s="40">
        <f t="shared" ref="Q3293" si="10784">(D3293*L3293+E3293*K3293+F3293*L3296+G3293*K3296)</f>
        <v>-6.7853503184713809E-2</v>
      </c>
      <c r="S3293" s="37">
        <v>1</v>
      </c>
      <c r="T3293" s="38">
        <v>0</v>
      </c>
      <c r="U3293" s="39">
        <v>0</v>
      </c>
      <c r="V3293" s="40">
        <f t="shared" ref="V3293" si="10785">-1/($T$8*$B3293)</f>
        <v>-0.13288535031847218</v>
      </c>
      <c r="X3293" s="37">
        <f t="shared" ref="X3293" si="10786">N3293*S3293+P3293*S3296-O3293*T3293-Q3293*T3296</f>
        <v>0.99218031997803247</v>
      </c>
      <c r="Y3293" s="41">
        <f t="shared" ref="Y3293" si="10787">(N3293*T3293+O3293*S3293+P3293*T3296+Q3293*S3296)</f>
        <v>0</v>
      </c>
      <c r="Z3293" s="39">
        <f t="shared" ref="Z3293" si="10788">N3293*U3293+P3293*U3296-O3293*V3293-Q3293*V3296</f>
        <v>0</v>
      </c>
      <c r="AA3293" s="40">
        <f t="shared" ref="AA3293" si="10789">(N3293*V3293+O3293*U3293+P3293*V3296+Q3293*U3296)</f>
        <v>-0.19969973258408846</v>
      </c>
      <c r="AB3293" s="8"/>
      <c r="AC3293" s="37">
        <v>1</v>
      </c>
      <c r="AD3293" s="38">
        <v>0</v>
      </c>
      <c r="AE3293" s="39">
        <v>0</v>
      </c>
      <c r="AF3293" s="40">
        <v>0</v>
      </c>
      <c r="AH3293" s="37">
        <f>X3293*AC3293+Z3293*AC3296-Y3293*AD3293-AA3293*AD3296</f>
        <v>0.9750521459927548</v>
      </c>
      <c r="AI3293" s="41">
        <f>(X3293*AD3293+Y3293*AC3293+Z3293*AD3296+AA3293*AC3296)</f>
        <v>0</v>
      </c>
      <c r="AJ3293" s="39">
        <f>X3293*AE3293+Z3293*AE3296-Y3293*AF3293-AA3293*AF3296</f>
        <v>0</v>
      </c>
      <c r="AK3293" s="40">
        <f>(X3293*AF3293+Y3293*AE3293+Z3293*AF3296+AA3293*AE3296)</f>
        <v>-0.19969973258408846</v>
      </c>
      <c r="AL3293" s="8"/>
      <c r="AM3293" s="43">
        <f t="shared" ref="AM3293" si="10790">20*LOG((2*$AH$8)/(($AH$8*AH3293+AJ3293+$AH$8*AH3296+AJ3296)^2+($AH$8*AI3293+AK3293+$AH$8*AI3296+AK3296)^2)^0.5)</f>
        <v>-1.007634351290094E-4</v>
      </c>
      <c r="AO3293" s="148">
        <f t="shared" ref="AO3293" si="10791">((AH3293^2+AI3293^2)/(AH3296^2+AI3296^2))^0.5</f>
        <v>4.8825914937446084</v>
      </c>
      <c r="AP3293" s="4"/>
      <c r="AQ3293" s="44"/>
      <c r="AR3293" s="44"/>
      <c r="AS3293" s="44"/>
      <c r="AT3293" s="44"/>
    </row>
    <row r="3294" spans="2:46" ht="18.649999999999999" customHeight="1" thickBot="1">
      <c r="D3294" s="45"/>
      <c r="G3294" s="46"/>
      <c r="I3294" s="45"/>
      <c r="L3294" s="46"/>
      <c r="N3294" s="45"/>
      <c r="Q3294" s="46"/>
      <c r="S3294" s="45"/>
      <c r="V3294" s="46"/>
      <c r="X3294" s="45"/>
      <c r="AA3294" s="46"/>
      <c r="AC3294" s="45"/>
      <c r="AF3294" s="46"/>
      <c r="AH3294" s="45"/>
      <c r="AK3294" s="46"/>
      <c r="AO3294" s="149"/>
      <c r="AP3294" s="149"/>
      <c r="AQ3294" s="44"/>
      <c r="AR3294" s="44"/>
      <c r="AS3294" s="44"/>
      <c r="AT3294" s="44"/>
    </row>
    <row r="3295" spans="2:46" ht="18.649999999999999" customHeight="1" thickBot="1">
      <c r="D3295" s="227" t="s">
        <v>70</v>
      </c>
      <c r="E3295" s="228"/>
      <c r="F3295" s="229" t="s">
        <v>71</v>
      </c>
      <c r="G3295" s="230"/>
      <c r="H3295" s="203"/>
      <c r="I3295" s="231" t="s">
        <v>15</v>
      </c>
      <c r="J3295" s="232"/>
      <c r="K3295" s="233" t="s">
        <v>16</v>
      </c>
      <c r="L3295" s="234"/>
      <c r="M3295" s="30"/>
      <c r="N3295" s="231" t="s">
        <v>72</v>
      </c>
      <c r="O3295" s="232"/>
      <c r="P3295" s="233" t="s">
        <v>73</v>
      </c>
      <c r="Q3295" s="234"/>
      <c r="R3295" s="30"/>
      <c r="S3295" s="227" t="s">
        <v>74</v>
      </c>
      <c r="T3295" s="228"/>
      <c r="U3295" s="229" t="s">
        <v>75</v>
      </c>
      <c r="V3295" s="230"/>
      <c r="W3295" s="8"/>
      <c r="X3295" s="231" t="s">
        <v>76</v>
      </c>
      <c r="Y3295" s="232"/>
      <c r="Z3295" s="233" t="s">
        <v>77</v>
      </c>
      <c r="AA3295" s="234"/>
      <c r="AB3295" s="8"/>
      <c r="AC3295" s="231" t="s">
        <v>78</v>
      </c>
      <c r="AD3295" s="232"/>
      <c r="AE3295" s="233" t="s">
        <v>17</v>
      </c>
      <c r="AF3295" s="234"/>
      <c r="AG3295" s="8"/>
      <c r="AH3295" s="231" t="s">
        <v>79</v>
      </c>
      <c r="AI3295" s="232"/>
      <c r="AJ3295" s="233" t="s">
        <v>80</v>
      </c>
      <c r="AK3295" s="234"/>
      <c r="AL3295" s="8"/>
      <c r="AM3295" s="52" t="s">
        <v>84</v>
      </c>
      <c r="AO3295" s="150" t="s">
        <v>85</v>
      </c>
      <c r="AP3295" s="149"/>
      <c r="AQ3295" s="44"/>
      <c r="AR3295" s="44"/>
      <c r="AS3295" s="44"/>
      <c r="AT3295" s="44"/>
    </row>
    <row r="3296" spans="2:46" ht="18.649999999999999" customHeight="1" thickTop="1" thickBot="1">
      <c r="D3296" s="37">
        <v>0</v>
      </c>
      <c r="E3296" s="41">
        <v>0</v>
      </c>
      <c r="F3296" s="39">
        <v>1</v>
      </c>
      <c r="G3296" s="40">
        <v>0</v>
      </c>
      <c r="I3296" s="37">
        <v>0</v>
      </c>
      <c r="J3296" s="41">
        <f t="shared" ref="J3296" si="10792">IF(0=(1-$J$8*$K$8*$B3293^2),10^14,$B3293*$K$8/(1-$J$8*$K$8*$B3293^2))</f>
        <v>-0.11524357114886905</v>
      </c>
      <c r="K3296" s="39">
        <v>1</v>
      </c>
      <c r="L3296" s="40">
        <v>0</v>
      </c>
      <c r="N3296" s="37">
        <f t="shared" ref="N3296" si="10793">D3296*I3293+F3296*I3296-E3296*J3293-G3296*J3296</f>
        <v>0</v>
      </c>
      <c r="O3296" s="41">
        <f t="shared" ref="O3296" si="10794">(D3296*J3293+E3296*I3293+F3296*J3296+G3296*I3296)</f>
        <v>-0.11524357114886905</v>
      </c>
      <c r="P3296" s="39">
        <f t="shared" ref="P3296" si="10795">D3296*K3293+F3296*K3296-E3296*L3293-G3296*L3296</f>
        <v>1</v>
      </c>
      <c r="Q3296" s="40">
        <f t="shared" ref="Q3296" si="10796">(D3296*L3293+E3296*K3293+F3296*L3296+G3296*K3296)</f>
        <v>0</v>
      </c>
      <c r="S3296" s="37">
        <v>0</v>
      </c>
      <c r="T3296" s="41">
        <v>0</v>
      </c>
      <c r="U3296" s="39">
        <v>1</v>
      </c>
      <c r="V3296" s="40">
        <v>0</v>
      </c>
      <c r="X3296" s="37">
        <f t="shared" ref="X3296" si="10797">N3296*S3293+P3296*S3296-O3296*T3293-Q3296*T3296</f>
        <v>0</v>
      </c>
      <c r="Y3296" s="41">
        <f t="shared" ref="Y3296" si="10798">(N3296*T3293+O3296*S3293+P3296*T3296+Q3296*S3296)</f>
        <v>-0.11524357114886905</v>
      </c>
      <c r="Z3296" s="39">
        <f t="shared" ref="Z3296" si="10799">N3296*U3293+P3296*U3296-O3296*V3293-Q3296*V3296</f>
        <v>0.98468581767593077</v>
      </c>
      <c r="AA3296" s="40">
        <f t="shared" ref="AA3296" si="10800">(N3296*V3293+O3296*U3293+P3296*V3296+Q3296*U3296)</f>
        <v>0</v>
      </c>
      <c r="AB3296" s="8"/>
      <c r="AC3296" s="37">
        <v>0</v>
      </c>
      <c r="AD3296" s="40">
        <f>-1/($AD$8*$B3293)</f>
        <v>-8.5769639065817957E-2</v>
      </c>
      <c r="AE3296" s="39">
        <v>1</v>
      </c>
      <c r="AF3296" s="40">
        <v>0</v>
      </c>
      <c r="AH3296" s="37">
        <f>X3296*AC3293+Z3296*AC3296-Y3296*AD3293-AA3296*AD3296</f>
        <v>0</v>
      </c>
      <c r="AI3296" s="41">
        <f>(X3296*AD3293+Y3296*AC3293+Z3296*AD3296+AA3296*AC3296)</f>
        <v>-0.19969971832416344</v>
      </c>
      <c r="AJ3296" s="39">
        <f>X3296*AE3293+Z3296*AE3296-Y3296*AF3293-AA3296*AF3296</f>
        <v>0.98468581767593077</v>
      </c>
      <c r="AK3296" s="40">
        <f>(X3296*AF3293+Y3296*AE3293+Z3296*AF3296+AA3296*AE3296)</f>
        <v>0</v>
      </c>
      <c r="AL3296" s="8"/>
      <c r="AM3296" s="54">
        <f t="shared" ref="AM3296" si="10801">(180/PI())*ATAN(-1*(($AH3284*AI3293+AK3293+$AH$8*AI3296+AK3296)/($AH$8*AH3293+AJ3293+$AH$8*AH3296+AJ3296)))</f>
        <v>11.519264885179663</v>
      </c>
      <c r="AO3296" s="151">
        <f t="shared" ref="AO3296" si="10802">20*LOG(((($AH$8*AH3293+AJ3293-$AH$8*AH3296-AJ3296)^2+($AH$8*AI3293+AK3293-$AH$8*AI3296-AK3296)^2)/(($AH$8*AH3293+AJ3293+$AH$8*AH3296+AJ3296)^2+($AH$8*AI3293+AK3293+$AH$8*AI3296+AK3296)^2))^0.5)</f>
        <v>-46.344863848377628</v>
      </c>
      <c r="AP3296" s="149"/>
      <c r="AQ3296" s="44"/>
      <c r="AR3296" s="44"/>
      <c r="AS3296" s="44"/>
      <c r="AT3296" s="44"/>
    </row>
    <row r="3297" spans="2:46" ht="18.649999999999999" customHeight="1">
      <c r="AO3297" s="48"/>
    </row>
    <row r="3298" spans="2:46" ht="18.649999999999999" customHeight="1" thickBot="1">
      <c r="E3298" s="29" t="s">
        <v>9</v>
      </c>
      <c r="J3298" s="29" t="s">
        <v>10</v>
      </c>
      <c r="O3298" s="29" t="s">
        <v>11</v>
      </c>
      <c r="T3298" s="29" t="s">
        <v>12</v>
      </c>
      <c r="Y3298" s="29" t="s">
        <v>13</v>
      </c>
      <c r="AD3298" s="29" t="s">
        <v>12</v>
      </c>
      <c r="AI3298" s="29" t="s">
        <v>81</v>
      </c>
    </row>
    <row r="3299" spans="2:46" ht="18.649999999999999" customHeight="1" thickBot="1">
      <c r="B3299" s="28"/>
      <c r="D3299" s="227" t="s">
        <v>70</v>
      </c>
      <c r="E3299" s="228"/>
      <c r="F3299" s="229" t="s">
        <v>71</v>
      </c>
      <c r="G3299" s="230"/>
      <c r="H3299" s="203"/>
      <c r="I3299" s="231" t="s">
        <v>15</v>
      </c>
      <c r="J3299" s="232"/>
      <c r="K3299" s="233" t="s">
        <v>16</v>
      </c>
      <c r="L3299" s="234"/>
      <c r="M3299" s="30"/>
      <c r="N3299" s="231" t="s">
        <v>72</v>
      </c>
      <c r="O3299" s="232"/>
      <c r="P3299" s="233" t="s">
        <v>73</v>
      </c>
      <c r="Q3299" s="234"/>
      <c r="R3299" s="30"/>
      <c r="S3299" s="227" t="s">
        <v>74</v>
      </c>
      <c r="T3299" s="228"/>
      <c r="U3299" s="229" t="s">
        <v>75</v>
      </c>
      <c r="V3299" s="230"/>
      <c r="W3299" s="8"/>
      <c r="X3299" s="231" t="s">
        <v>76</v>
      </c>
      <c r="Y3299" s="232"/>
      <c r="Z3299" s="233" t="s">
        <v>77</v>
      </c>
      <c r="AA3299" s="234"/>
      <c r="AB3299" s="8"/>
      <c r="AC3299" s="231" t="s">
        <v>78</v>
      </c>
      <c r="AD3299" s="232"/>
      <c r="AE3299" s="233" t="s">
        <v>17</v>
      </c>
      <c r="AF3299" s="234"/>
      <c r="AG3299" s="8"/>
      <c r="AH3299" s="231" t="s">
        <v>79</v>
      </c>
      <c r="AI3299" s="232"/>
      <c r="AJ3299" s="233" t="s">
        <v>80</v>
      </c>
      <c r="AK3299" s="234"/>
      <c r="AL3299" s="8"/>
      <c r="AM3299" s="35" t="s">
        <v>82</v>
      </c>
      <c r="AO3299" s="147" t="s">
        <v>83</v>
      </c>
      <c r="AP3299" s="4"/>
      <c r="AQ3299" s="44"/>
      <c r="AR3299" s="44"/>
      <c r="AS3299" s="44"/>
      <c r="AT3299" s="44"/>
    </row>
    <row r="3300" spans="2:46" ht="18.649999999999999" customHeight="1" thickTop="1" thickBot="1">
      <c r="B3300" s="55">
        <v>9.4399999999999409</v>
      </c>
      <c r="D3300" s="37">
        <v>1</v>
      </c>
      <c r="E3300" s="38">
        <v>0</v>
      </c>
      <c r="F3300" s="39">
        <v>0</v>
      </c>
      <c r="G3300" s="40">
        <f t="shared" ref="G3300" si="10803">-1/($E$8*$B3300)</f>
        <v>-6.7709745762712284E-2</v>
      </c>
      <c r="I3300" s="37">
        <v>1</v>
      </c>
      <c r="J3300" s="41">
        <v>0</v>
      </c>
      <c r="K3300" s="39">
        <v>0</v>
      </c>
      <c r="L3300" s="40">
        <v>0</v>
      </c>
      <c r="N3300" s="37">
        <f t="shared" ref="N3300" si="10804">D3300*I3300+F3300*I3303-E3300*J3300-G3300*J3303</f>
        <v>0.99221349776656487</v>
      </c>
      <c r="O3300" s="41">
        <f t="shared" ref="O3300" si="10805">(D3300*J3300+E3300*I3300+F3300*J3303+G3300*I3303)</f>
        <v>0</v>
      </c>
      <c r="P3300" s="39">
        <f t="shared" ref="P3300" si="10806">D3300*K3300+F3300*K3303-E3300*L3300-G3300*L3303</f>
        <v>0</v>
      </c>
      <c r="Q3300" s="40">
        <f t="shared" ref="Q3300" si="10807">(D3300*L3300+E3300*K3300+F3300*L3303+G3300*K3303)</f>
        <v>-6.7709745762712284E-2</v>
      </c>
      <c r="S3300" s="37">
        <v>1</v>
      </c>
      <c r="T3300" s="38">
        <v>0</v>
      </c>
      <c r="U3300" s="39">
        <v>0</v>
      </c>
      <c r="V3300" s="40">
        <f t="shared" ref="V3300" si="10808">-1/($T$8*$B3300)</f>
        <v>-0.13260381355932285</v>
      </c>
      <c r="X3300" s="37">
        <f t="shared" ref="X3300" si="10809">N3300*S3300+P3300*S3303-O3300*T3300-Q3300*T3303</f>
        <v>0.99221349776656487</v>
      </c>
      <c r="Y3300" s="41">
        <f t="shared" ref="Y3300" si="10810">(N3300*T3300+O3300*S3300+P3300*T3303+Q3300*S3303)</f>
        <v>0</v>
      </c>
      <c r="Z3300" s="39">
        <f t="shared" ref="Z3300" si="10811">N3300*U3300+P3300*U3303-O3300*V3300-Q3300*V3303</f>
        <v>0</v>
      </c>
      <c r="AA3300" s="40">
        <f t="shared" ref="AA3300" si="10812">(N3300*V3300+O3300*U3300+P3300*V3303+Q3300*U3303)</f>
        <v>-0.19928103943159348</v>
      </c>
      <c r="AB3300" s="8"/>
      <c r="AC3300" s="37">
        <v>1</v>
      </c>
      <c r="AD3300" s="38">
        <v>0</v>
      </c>
      <c r="AE3300" s="39">
        <v>0</v>
      </c>
      <c r="AF3300" s="40">
        <v>0</v>
      </c>
      <c r="AH3300" s="37">
        <f>X3300*AC3300+Z3300*AC3303-Y3300*AD3300-AA3300*AD3303</f>
        <v>0.97515744736309484</v>
      </c>
      <c r="AI3300" s="41">
        <f>(X3300*AD3300+Y3300*AC3300+Z3300*AD3303+AA3300*AC3303)</f>
        <v>0</v>
      </c>
      <c r="AJ3300" s="39">
        <f>X3300*AE3300+Z3300*AE3303-Y3300*AF3300-AA3300*AF3303</f>
        <v>0</v>
      </c>
      <c r="AK3300" s="40">
        <f>(X3300*AF3300+Y3300*AE3300+Z3300*AF3303+AA3300*AE3303)</f>
        <v>-0.19928103943159348</v>
      </c>
      <c r="AL3300" s="8"/>
      <c r="AM3300" s="43">
        <f t="shared" ref="AM3300" si="10813">20*LOG((2*$AH$8)/(($AH$8*AH3300+AJ3300+$AH$8*AH3303+AJ3303)^2+($AH$8*AI3300+AK3300+$AH$8*AI3303+AK3303)^2)^0.5)</f>
        <v>-9.992164133664687E-5</v>
      </c>
      <c r="AO3300" s="148">
        <f t="shared" ref="AO3300" si="10814">((AH3300^2+AI3300^2)/(AH3303^2+AI3303^2))^0.5</f>
        <v>4.8933783137646092</v>
      </c>
      <c r="AP3300" s="4"/>
      <c r="AQ3300" s="44"/>
      <c r="AR3300" s="44"/>
      <c r="AS3300" s="44"/>
      <c r="AT3300" s="44"/>
    </row>
    <row r="3301" spans="2:46" ht="18.649999999999999" customHeight="1" thickBot="1">
      <c r="D3301" s="45"/>
      <c r="G3301" s="46"/>
      <c r="I3301" s="45"/>
      <c r="L3301" s="46"/>
      <c r="N3301" s="45"/>
      <c r="Q3301" s="46"/>
      <c r="S3301" s="45"/>
      <c r="V3301" s="46"/>
      <c r="X3301" s="45"/>
      <c r="AA3301" s="46"/>
      <c r="AC3301" s="45"/>
      <c r="AF3301" s="46"/>
      <c r="AH3301" s="45"/>
      <c r="AK3301" s="46"/>
      <c r="AO3301" s="149"/>
      <c r="AP3301" s="149"/>
      <c r="AQ3301" s="44"/>
      <c r="AR3301" s="44"/>
      <c r="AS3301" s="44"/>
      <c r="AT3301" s="44"/>
    </row>
    <row r="3302" spans="2:46" ht="18.649999999999999" customHeight="1" thickBot="1">
      <c r="D3302" s="227" t="s">
        <v>70</v>
      </c>
      <c r="E3302" s="228"/>
      <c r="F3302" s="229" t="s">
        <v>71</v>
      </c>
      <c r="G3302" s="230"/>
      <c r="H3302" s="203"/>
      <c r="I3302" s="231" t="s">
        <v>15</v>
      </c>
      <c r="J3302" s="232"/>
      <c r="K3302" s="233" t="s">
        <v>16</v>
      </c>
      <c r="L3302" s="234"/>
      <c r="M3302" s="30"/>
      <c r="N3302" s="231" t="s">
        <v>72</v>
      </c>
      <c r="O3302" s="232"/>
      <c r="P3302" s="233" t="s">
        <v>73</v>
      </c>
      <c r="Q3302" s="234"/>
      <c r="R3302" s="30"/>
      <c r="S3302" s="227" t="s">
        <v>74</v>
      </c>
      <c r="T3302" s="228"/>
      <c r="U3302" s="229" t="s">
        <v>75</v>
      </c>
      <c r="V3302" s="230"/>
      <c r="W3302" s="8"/>
      <c r="X3302" s="231" t="s">
        <v>76</v>
      </c>
      <c r="Y3302" s="232"/>
      <c r="Z3302" s="233" t="s">
        <v>77</v>
      </c>
      <c r="AA3302" s="234"/>
      <c r="AB3302" s="8"/>
      <c r="AC3302" s="231" t="s">
        <v>78</v>
      </c>
      <c r="AD3302" s="232"/>
      <c r="AE3302" s="233" t="s">
        <v>17</v>
      </c>
      <c r="AF3302" s="234"/>
      <c r="AG3302" s="8"/>
      <c r="AH3302" s="231" t="s">
        <v>79</v>
      </c>
      <c r="AI3302" s="232"/>
      <c r="AJ3302" s="233" t="s">
        <v>80</v>
      </c>
      <c r="AK3302" s="234"/>
      <c r="AL3302" s="8"/>
      <c r="AM3302" s="52" t="s">
        <v>84</v>
      </c>
      <c r="AO3302" s="150" t="s">
        <v>85</v>
      </c>
      <c r="AP3302" s="149"/>
      <c r="AQ3302" s="44"/>
      <c r="AR3302" s="44"/>
      <c r="AS3302" s="44"/>
      <c r="AT3302" s="44"/>
    </row>
    <row r="3303" spans="2:46" ht="18.649999999999999" customHeight="1" thickTop="1" thickBot="1">
      <c r="D3303" s="37">
        <v>0</v>
      </c>
      <c r="E3303" s="41">
        <v>0</v>
      </c>
      <c r="F3303" s="39">
        <v>1</v>
      </c>
      <c r="G3303" s="40">
        <v>0</v>
      </c>
      <c r="I3303" s="37">
        <v>0</v>
      </c>
      <c r="J3303" s="41">
        <f t="shared" ref="J3303" si="10815">IF(0=(1-$J$8*$K$8*$B3300^2),10^14,$B3300*$K$8/(1-$J$8*$K$8*$B3300^2))</f>
        <v>-0.11499824945027533</v>
      </c>
      <c r="K3303" s="39">
        <v>1</v>
      </c>
      <c r="L3303" s="40">
        <v>0</v>
      </c>
      <c r="N3303" s="37">
        <f t="shared" ref="N3303" si="10816">D3303*I3300+F3303*I3303-E3303*J3300-G3303*J3303</f>
        <v>0</v>
      </c>
      <c r="O3303" s="41">
        <f t="shared" ref="O3303" si="10817">(D3303*J3300+E3303*I3300+F3303*J3303+G3303*I3303)</f>
        <v>-0.11499824945027533</v>
      </c>
      <c r="P3303" s="39">
        <f t="shared" ref="P3303" si="10818">D3303*K3300+F3303*K3303-E3303*L3300-G3303*L3303</f>
        <v>1</v>
      </c>
      <c r="Q3303" s="40">
        <f t="shared" ref="Q3303" si="10819">(D3303*L3300+E3303*K3300+F3303*L3303+G3303*K3303)</f>
        <v>0</v>
      </c>
      <c r="S3303" s="37">
        <v>0</v>
      </c>
      <c r="T3303" s="41">
        <v>0</v>
      </c>
      <c r="U3303" s="39">
        <v>1</v>
      </c>
      <c r="V3303" s="40">
        <v>0</v>
      </c>
      <c r="X3303" s="37">
        <f t="shared" ref="X3303" si="10820">N3303*S3300+P3303*S3303-O3303*T3300-Q3303*T3303</f>
        <v>0</v>
      </c>
      <c r="Y3303" s="41">
        <f t="shared" ref="Y3303" si="10821">(N3303*T3300+O3303*S3300+P3303*T3303+Q3303*S3303)</f>
        <v>-0.11499824945027533</v>
      </c>
      <c r="Z3303" s="39">
        <f t="shared" ref="Z3303" si="10822">N3303*U3300+P3303*U3303-O3303*V3300-Q3303*V3303</f>
        <v>0.9847507935702472</v>
      </c>
      <c r="AA3303" s="40">
        <f t="shared" ref="AA3303" si="10823">(N3303*V3300+O3303*U3300+P3303*V3303+Q3303*U3303)</f>
        <v>0</v>
      </c>
      <c r="AB3303" s="8"/>
      <c r="AC3303" s="37">
        <v>0</v>
      </c>
      <c r="AD3303" s="40">
        <f>-1/($AD$8*$B3300)</f>
        <v>-8.5587923728814075E-2</v>
      </c>
      <c r="AE3303" s="39">
        <v>1</v>
      </c>
      <c r="AF3303" s="40">
        <v>0</v>
      </c>
      <c r="AH3303" s="37">
        <f>X3303*AC3300+Z3303*AC3303-Y3303*AD3300-AA3303*AD3303</f>
        <v>0</v>
      </c>
      <c r="AI3303" s="41">
        <f>(X3303*AD3300+Y3303*AC3300+Z3303*AD3303+AA3303*AC3303)</f>
        <v>-0.19928102526225477</v>
      </c>
      <c r="AJ3303" s="39">
        <f>X3303*AE3300+Z3303*AE3303-Y3303*AF3300-AA3303*AF3303</f>
        <v>0.9847507935702472</v>
      </c>
      <c r="AK3303" s="40">
        <f>(X3303*AF3300+Y3303*AE3300+Z3303*AF3303+AA3303*AE3303)</f>
        <v>0</v>
      </c>
      <c r="AL3303" s="8"/>
      <c r="AM3303" s="54">
        <f t="shared" ref="AM3303" si="10824">(180/PI())*ATAN(-1*(($AH3291*AI3300+AK3300+$AH$8*AI3303+AK3303)/($AH$8*AH3300+AJ3300+$AH$8*AH3303+AJ3303)))</f>
        <v>11.49478487999405</v>
      </c>
      <c r="AO3303" s="151">
        <f t="shared" ref="AO3303" si="10825">20*LOG(((($AH$8*AH3300+AJ3300-$AH$8*AH3303-AJ3303)^2+($AH$8*AI3300+AK3300-$AH$8*AI3303-AK3303)^2)/(($AH$8*AH3300+AJ3300+$AH$8*AH3303+AJ3303)^2+($AH$8*AI3300+AK3300+$AH$8*AI3303+AK3303)^2))^0.5)</f>
        <v>-46.38129748123017</v>
      </c>
      <c r="AP3303" s="149"/>
      <c r="AQ3303" s="44"/>
      <c r="AR3303" s="44"/>
      <c r="AS3303" s="44"/>
      <c r="AT3303" s="44"/>
    </row>
    <row r="3304" spans="2:46" ht="18.649999999999999" customHeight="1">
      <c r="AO3304" s="48"/>
    </row>
    <row r="3305" spans="2:46" ht="18.649999999999999" customHeight="1" thickBot="1">
      <c r="E3305" s="29" t="s">
        <v>9</v>
      </c>
      <c r="J3305" s="29" t="s">
        <v>10</v>
      </c>
      <c r="O3305" s="29" t="s">
        <v>11</v>
      </c>
      <c r="T3305" s="29" t="s">
        <v>12</v>
      </c>
      <c r="Y3305" s="29" t="s">
        <v>13</v>
      </c>
      <c r="AD3305" s="29" t="s">
        <v>12</v>
      </c>
      <c r="AI3305" s="29" t="s">
        <v>81</v>
      </c>
    </row>
    <row r="3306" spans="2:46" ht="18.649999999999999" customHeight="1" thickBot="1">
      <c r="B3306" s="28"/>
      <c r="D3306" s="227" t="s">
        <v>70</v>
      </c>
      <c r="E3306" s="228"/>
      <c r="F3306" s="229" t="s">
        <v>71</v>
      </c>
      <c r="G3306" s="230"/>
      <c r="H3306" s="203"/>
      <c r="I3306" s="231" t="s">
        <v>15</v>
      </c>
      <c r="J3306" s="232"/>
      <c r="K3306" s="233" t="s">
        <v>16</v>
      </c>
      <c r="L3306" s="234"/>
      <c r="M3306" s="30"/>
      <c r="N3306" s="231" t="s">
        <v>72</v>
      </c>
      <c r="O3306" s="232"/>
      <c r="P3306" s="233" t="s">
        <v>73</v>
      </c>
      <c r="Q3306" s="234"/>
      <c r="R3306" s="30"/>
      <c r="S3306" s="227" t="s">
        <v>74</v>
      </c>
      <c r="T3306" s="228"/>
      <c r="U3306" s="229" t="s">
        <v>75</v>
      </c>
      <c r="V3306" s="230"/>
      <c r="W3306" s="8"/>
      <c r="X3306" s="231" t="s">
        <v>76</v>
      </c>
      <c r="Y3306" s="232"/>
      <c r="Z3306" s="233" t="s">
        <v>77</v>
      </c>
      <c r="AA3306" s="234"/>
      <c r="AB3306" s="8"/>
      <c r="AC3306" s="231" t="s">
        <v>78</v>
      </c>
      <c r="AD3306" s="232"/>
      <c r="AE3306" s="233" t="s">
        <v>17</v>
      </c>
      <c r="AF3306" s="234"/>
      <c r="AG3306" s="8"/>
      <c r="AH3306" s="231" t="s">
        <v>79</v>
      </c>
      <c r="AI3306" s="232"/>
      <c r="AJ3306" s="233" t="s">
        <v>80</v>
      </c>
      <c r="AK3306" s="234"/>
      <c r="AL3306" s="8"/>
      <c r="AM3306" s="35" t="s">
        <v>82</v>
      </c>
      <c r="AO3306" s="147" t="s">
        <v>83</v>
      </c>
      <c r="AP3306" s="4"/>
      <c r="AQ3306" s="44"/>
      <c r="AR3306" s="44"/>
      <c r="AS3306" s="44"/>
      <c r="AT3306" s="44"/>
    </row>
    <row r="3307" spans="2:46" ht="18.649999999999999" customHeight="1" thickTop="1" thickBot="1">
      <c r="B3307" s="55">
        <v>9.4599999999999405</v>
      </c>
      <c r="D3307" s="37">
        <v>1</v>
      </c>
      <c r="E3307" s="38">
        <v>0</v>
      </c>
      <c r="F3307" s="39">
        <v>0</v>
      </c>
      <c r="G3307" s="40">
        <f t="shared" ref="G3307" si="10826">-1/($E$8*$B3307)</f>
        <v>-6.7566596194503586E-2</v>
      </c>
      <c r="I3307" s="37">
        <v>1</v>
      </c>
      <c r="J3307" s="41">
        <v>0</v>
      </c>
      <c r="K3307" s="39">
        <v>0</v>
      </c>
      <c r="L3307" s="40">
        <v>0</v>
      </c>
      <c r="N3307" s="37">
        <f t="shared" ref="N3307" si="10827">D3307*I3307+F3307*I3310-E3307*J3307-G3307*J3310</f>
        <v>0.99224646468378563</v>
      </c>
      <c r="O3307" s="41">
        <f t="shared" ref="O3307" si="10828">(D3307*J3307+E3307*I3307+F3307*J3310+G3307*I3310)</f>
        <v>0</v>
      </c>
      <c r="P3307" s="39">
        <f t="shared" ref="P3307" si="10829">D3307*K3307+F3307*K3310-E3307*L3307-G3307*L3310</f>
        <v>0</v>
      </c>
      <c r="Q3307" s="40">
        <f t="shared" ref="Q3307" si="10830">(D3307*L3307+E3307*K3307+F3307*L3310+G3307*K3310)</f>
        <v>-6.7566596194503586E-2</v>
      </c>
      <c r="S3307" s="37">
        <v>1</v>
      </c>
      <c r="T3307" s="38">
        <v>0</v>
      </c>
      <c r="U3307" s="39">
        <v>0</v>
      </c>
      <c r="V3307" s="40">
        <f t="shared" ref="V3307" si="10831">-1/($T$8*$B3307)</f>
        <v>-0.1323234672304448</v>
      </c>
      <c r="X3307" s="37">
        <f t="shared" ref="X3307" si="10832">N3307*S3307+P3307*S3310-O3307*T3307-Q3307*T3310</f>
        <v>0.99224646468378563</v>
      </c>
      <c r="Y3307" s="41">
        <f t="shared" ref="Y3307" si="10833">(N3307*T3307+O3307*S3307+P3307*T3310+Q3307*S3310)</f>
        <v>0</v>
      </c>
      <c r="Z3307" s="39">
        <f t="shared" ref="Z3307" si="10834">N3307*U3307+P3307*U3310-O3307*V3307-Q3307*V3310</f>
        <v>0</v>
      </c>
      <c r="AA3307" s="40">
        <f t="shared" ref="AA3307" si="10835">(N3307*V3307+O3307*U3307+P3307*V3310+Q3307*U3310)</f>
        <v>-0.19886408874861319</v>
      </c>
      <c r="AB3307" s="8"/>
      <c r="AC3307" s="37">
        <v>1</v>
      </c>
      <c r="AD3307" s="38">
        <v>0</v>
      </c>
      <c r="AE3307" s="39">
        <v>0</v>
      </c>
      <c r="AF3307" s="40">
        <v>0</v>
      </c>
      <c r="AH3307" s="37">
        <f>X3307*AC3307+Z3307*AC3310-Y3307*AD3307-AA3307*AD3310</f>
        <v>0.97526208408077897</v>
      </c>
      <c r="AI3307" s="41">
        <f>(X3307*AD3307+Y3307*AC3307+Z3307*AD3310+AA3307*AC3310)</f>
        <v>0</v>
      </c>
      <c r="AJ3307" s="39">
        <f>X3307*AE3307+Z3307*AE3310-Y3307*AF3307-AA3307*AF3310</f>
        <v>0</v>
      </c>
      <c r="AK3307" s="40">
        <f>(X3307*AF3307+Y3307*AE3307+Z3307*AF3310+AA3307*AE3310)</f>
        <v>-0.19886408874861319</v>
      </c>
      <c r="AL3307" s="8"/>
      <c r="AM3307" s="43">
        <f t="shared" ref="AM3307" si="10836">20*LOG((2*$AH$8)/(($AH$8*AH3307+AJ3307+$AH$8*AH3310+AJ3310)^2+($AH$8*AI3307+AK3307+$AH$8*AI3310+AK3310)^2)^0.5)</f>
        <v>-9.9088599238541055E-5</v>
      </c>
      <c r="AO3307" s="148">
        <f t="shared" ref="AO3307" si="10837">((AH3307^2+AI3307^2)/(AH3310^2+AI3310^2))^0.5</f>
        <v>4.9041642423529321</v>
      </c>
      <c r="AP3307" s="4"/>
      <c r="AQ3307" s="44"/>
      <c r="AR3307" s="44"/>
      <c r="AS3307" s="44"/>
      <c r="AT3307" s="44"/>
    </row>
    <row r="3308" spans="2:46" ht="18.649999999999999" customHeight="1" thickBot="1">
      <c r="D3308" s="45"/>
      <c r="G3308" s="46"/>
      <c r="I3308" s="45"/>
      <c r="L3308" s="46"/>
      <c r="N3308" s="45"/>
      <c r="Q3308" s="46"/>
      <c r="S3308" s="45"/>
      <c r="V3308" s="46"/>
      <c r="X3308" s="45"/>
      <c r="AA3308" s="46"/>
      <c r="AC3308" s="45"/>
      <c r="AF3308" s="46"/>
      <c r="AH3308" s="45"/>
      <c r="AK3308" s="46"/>
      <c r="AO3308" s="149"/>
      <c r="AP3308" s="149"/>
      <c r="AQ3308" s="44"/>
      <c r="AR3308" s="44"/>
      <c r="AS3308" s="44"/>
      <c r="AT3308" s="44"/>
    </row>
    <row r="3309" spans="2:46" ht="18.649999999999999" customHeight="1" thickBot="1">
      <c r="D3309" s="227" t="s">
        <v>70</v>
      </c>
      <c r="E3309" s="228"/>
      <c r="F3309" s="229" t="s">
        <v>71</v>
      </c>
      <c r="G3309" s="230"/>
      <c r="H3309" s="203"/>
      <c r="I3309" s="231" t="s">
        <v>15</v>
      </c>
      <c r="J3309" s="232"/>
      <c r="K3309" s="233" t="s">
        <v>16</v>
      </c>
      <c r="L3309" s="234"/>
      <c r="M3309" s="30"/>
      <c r="N3309" s="231" t="s">
        <v>72</v>
      </c>
      <c r="O3309" s="232"/>
      <c r="P3309" s="233" t="s">
        <v>73</v>
      </c>
      <c r="Q3309" s="234"/>
      <c r="R3309" s="30"/>
      <c r="S3309" s="227" t="s">
        <v>74</v>
      </c>
      <c r="T3309" s="228"/>
      <c r="U3309" s="229" t="s">
        <v>75</v>
      </c>
      <c r="V3309" s="230"/>
      <c r="W3309" s="8"/>
      <c r="X3309" s="231" t="s">
        <v>76</v>
      </c>
      <c r="Y3309" s="232"/>
      <c r="Z3309" s="233" t="s">
        <v>77</v>
      </c>
      <c r="AA3309" s="234"/>
      <c r="AB3309" s="8"/>
      <c r="AC3309" s="231" t="s">
        <v>78</v>
      </c>
      <c r="AD3309" s="232"/>
      <c r="AE3309" s="233" t="s">
        <v>17</v>
      </c>
      <c r="AF3309" s="234"/>
      <c r="AG3309" s="8"/>
      <c r="AH3309" s="231" t="s">
        <v>79</v>
      </c>
      <c r="AI3309" s="232"/>
      <c r="AJ3309" s="233" t="s">
        <v>80</v>
      </c>
      <c r="AK3309" s="234"/>
      <c r="AL3309" s="8"/>
      <c r="AM3309" s="52" t="s">
        <v>84</v>
      </c>
      <c r="AO3309" s="150" t="s">
        <v>85</v>
      </c>
      <c r="AP3309" s="149"/>
      <c r="AQ3309" s="44"/>
      <c r="AR3309" s="44"/>
      <c r="AS3309" s="44"/>
      <c r="AT3309" s="44"/>
    </row>
    <row r="3310" spans="2:46" ht="18.649999999999999" customHeight="1" thickTop="1" thickBot="1">
      <c r="D3310" s="37">
        <v>0</v>
      </c>
      <c r="E3310" s="41">
        <v>0</v>
      </c>
      <c r="F3310" s="39">
        <v>1</v>
      </c>
      <c r="G3310" s="40">
        <v>0</v>
      </c>
      <c r="I3310" s="37">
        <v>0</v>
      </c>
      <c r="J3310" s="41">
        <f t="shared" ref="J3310" si="10838">IF(0=(1-$J$8*$K$8*$B3307^2),10^14,$B3307*$K$8/(1-$J$8*$K$8*$B3307^2))</f>
        <v>-0.11475397241995675</v>
      </c>
      <c r="K3310" s="39">
        <v>1</v>
      </c>
      <c r="L3310" s="40">
        <v>0</v>
      </c>
      <c r="N3310" s="37">
        <f t="shared" ref="N3310" si="10839">D3310*I3307+F3310*I3310-E3310*J3307-G3310*J3310</f>
        <v>0</v>
      </c>
      <c r="O3310" s="41">
        <f t="shared" ref="O3310" si="10840">(D3310*J3307+E3310*I3307+F3310*J3310+G3310*I3310)</f>
        <v>-0.11475397241995675</v>
      </c>
      <c r="P3310" s="39">
        <f t="shared" ref="P3310" si="10841">D3310*K3307+F3310*K3310-E3310*L3307-G3310*L3310</f>
        <v>1</v>
      </c>
      <c r="Q3310" s="40">
        <f t="shared" ref="Q3310" si="10842">(D3310*L3307+E3310*K3307+F3310*L3310+G3310*K3310)</f>
        <v>0</v>
      </c>
      <c r="S3310" s="37">
        <v>0</v>
      </c>
      <c r="T3310" s="41">
        <v>0</v>
      </c>
      <c r="U3310" s="39">
        <v>1</v>
      </c>
      <c r="V3310" s="40">
        <v>0</v>
      </c>
      <c r="X3310" s="37">
        <f t="shared" ref="X3310" si="10843">N3310*S3307+P3310*S3310-O3310*T3307-Q3310*T3310</f>
        <v>0</v>
      </c>
      <c r="Y3310" s="41">
        <f t="shared" ref="Y3310" si="10844">(N3310*T3307+O3310*S3307+P3310*T3310+Q3310*S3310)</f>
        <v>-0.11475397241995675</v>
      </c>
      <c r="Z3310" s="39">
        <f t="shared" ref="Z3310" si="10845">N3310*U3307+P3310*U3310-O3310*V3307-Q3310*V3310</f>
        <v>0.98481535649092444</v>
      </c>
      <c r="AA3310" s="40">
        <f t="shared" ref="AA3310" si="10846">(N3310*V3307+O3310*U3307+P3310*V3310+Q3310*U3310)</f>
        <v>0</v>
      </c>
      <c r="AB3310" s="8"/>
      <c r="AC3310" s="37">
        <v>0</v>
      </c>
      <c r="AD3310" s="40">
        <f>-1/($AD$8*$B3307)</f>
        <v>-8.5406976744186583E-2</v>
      </c>
      <c r="AE3310" s="39">
        <v>1</v>
      </c>
      <c r="AF3310" s="40">
        <v>0</v>
      </c>
      <c r="AH3310" s="37">
        <f>X3310*AC3307+Z3310*AC3310-Y3310*AD3307-AA3310*AD3310</f>
        <v>0</v>
      </c>
      <c r="AI3310" s="41">
        <f>(X3310*AD3307+Y3310*AC3307+Z3310*AD3310+AA3310*AC3310)</f>
        <v>-0.19886407466909495</v>
      </c>
      <c r="AJ3310" s="39">
        <f>X3310*AE3307+Z3310*AE3310-Y3310*AF3307-AA3310*AF3310</f>
        <v>0.98481535649092444</v>
      </c>
      <c r="AK3310" s="40">
        <f>(X3310*AF3307+Y3310*AE3307+Z3310*AF3310+AA3310*AE3310)</f>
        <v>0</v>
      </c>
      <c r="AL3310" s="8"/>
      <c r="AM3310" s="54">
        <f t="shared" ref="AM3310" si="10847">(180/PI())*ATAN(-1*(($AH3298*AI3307+AK3307+$AH$8*AI3310+AK3310)/($AH$8*AH3307+AJ3307+$AH$8*AH3310+AJ3310)))</f>
        <v>11.470408854687374</v>
      </c>
      <c r="AO3310" s="151">
        <f t="shared" ref="AO3310" si="10848">20*LOG(((($AH$8*AH3307+AJ3307-$AH$8*AH3310-AJ3310)^2+($AH$8*AI3307+AK3307-$AH$8*AI3310-AK3310)^2)/(($AH$8*AH3307+AJ3307+$AH$8*AH3310+AJ3310)^2+($AH$8*AI3307+AK3307+$AH$8*AI3310+AK3310)^2))^0.5)</f>
        <v>-46.417655766568622</v>
      </c>
      <c r="AP3310" s="149"/>
      <c r="AQ3310" s="44"/>
      <c r="AR3310" s="44"/>
      <c r="AS3310" s="44"/>
      <c r="AT3310" s="44"/>
    </row>
    <row r="3311" spans="2:46" ht="18.649999999999999" customHeight="1">
      <c r="AO3311" s="48"/>
    </row>
    <row r="3312" spans="2:46" ht="18.649999999999999" customHeight="1" thickBot="1">
      <c r="E3312" s="29" t="s">
        <v>9</v>
      </c>
      <c r="J3312" s="29" t="s">
        <v>10</v>
      </c>
      <c r="O3312" s="29" t="s">
        <v>11</v>
      </c>
      <c r="T3312" s="29" t="s">
        <v>12</v>
      </c>
      <c r="Y3312" s="29" t="s">
        <v>13</v>
      </c>
      <c r="AD3312" s="29" t="s">
        <v>12</v>
      </c>
      <c r="AI3312" s="29" t="s">
        <v>81</v>
      </c>
    </row>
    <row r="3313" spans="2:46" ht="18.649999999999999" customHeight="1" thickBot="1">
      <c r="B3313" s="28"/>
      <c r="D3313" s="227" t="s">
        <v>70</v>
      </c>
      <c r="E3313" s="228"/>
      <c r="F3313" s="229" t="s">
        <v>71</v>
      </c>
      <c r="G3313" s="230"/>
      <c r="H3313" s="203"/>
      <c r="I3313" s="231" t="s">
        <v>15</v>
      </c>
      <c r="J3313" s="232"/>
      <c r="K3313" s="233" t="s">
        <v>16</v>
      </c>
      <c r="L3313" s="234"/>
      <c r="M3313" s="30"/>
      <c r="N3313" s="231" t="s">
        <v>72</v>
      </c>
      <c r="O3313" s="232"/>
      <c r="P3313" s="233" t="s">
        <v>73</v>
      </c>
      <c r="Q3313" s="234"/>
      <c r="R3313" s="30"/>
      <c r="S3313" s="227" t="s">
        <v>74</v>
      </c>
      <c r="T3313" s="228"/>
      <c r="U3313" s="229" t="s">
        <v>75</v>
      </c>
      <c r="V3313" s="230"/>
      <c r="W3313" s="8"/>
      <c r="X3313" s="231" t="s">
        <v>76</v>
      </c>
      <c r="Y3313" s="232"/>
      <c r="Z3313" s="233" t="s">
        <v>77</v>
      </c>
      <c r="AA3313" s="234"/>
      <c r="AB3313" s="8"/>
      <c r="AC3313" s="231" t="s">
        <v>78</v>
      </c>
      <c r="AD3313" s="232"/>
      <c r="AE3313" s="233" t="s">
        <v>17</v>
      </c>
      <c r="AF3313" s="234"/>
      <c r="AG3313" s="8"/>
      <c r="AH3313" s="231" t="s">
        <v>79</v>
      </c>
      <c r="AI3313" s="232"/>
      <c r="AJ3313" s="233" t="s">
        <v>80</v>
      </c>
      <c r="AK3313" s="234"/>
      <c r="AL3313" s="8"/>
      <c r="AM3313" s="35" t="s">
        <v>82</v>
      </c>
      <c r="AO3313" s="147" t="s">
        <v>83</v>
      </c>
      <c r="AP3313" s="4"/>
      <c r="AQ3313" s="44"/>
      <c r="AR3313" s="44"/>
      <c r="AS3313" s="44"/>
      <c r="AT3313" s="44"/>
    </row>
    <row r="3314" spans="2:46" ht="18.649999999999999" customHeight="1" thickTop="1" thickBot="1">
      <c r="B3314" s="55">
        <v>9.47999999999994</v>
      </c>
      <c r="D3314" s="37">
        <v>1</v>
      </c>
      <c r="E3314" s="38">
        <v>0</v>
      </c>
      <c r="F3314" s="39">
        <v>0</v>
      </c>
      <c r="G3314" s="40">
        <f t="shared" ref="G3314" si="10849">-1/($E$8*$B3314)</f>
        <v>-6.7424050632911806E-2</v>
      </c>
      <c r="I3314" s="37">
        <v>1</v>
      </c>
      <c r="J3314" s="41">
        <v>0</v>
      </c>
      <c r="K3314" s="39">
        <v>0</v>
      </c>
      <c r="L3314" s="40">
        <v>0</v>
      </c>
      <c r="N3314" s="37">
        <f t="shared" ref="N3314" si="10850">D3314*I3314+F3314*I3317-E3314*J3314-G3314*J3317</f>
        <v>0.992279222514314</v>
      </c>
      <c r="O3314" s="41">
        <f t="shared" ref="O3314" si="10851">(D3314*J3314+E3314*I3314+F3314*J3317+G3314*I3317)</f>
        <v>0</v>
      </c>
      <c r="P3314" s="39">
        <f t="shared" ref="P3314" si="10852">D3314*K3314+F3314*K3317-E3314*L3314-G3314*L3317</f>
        <v>0</v>
      </c>
      <c r="Q3314" s="40">
        <f t="shared" ref="Q3314" si="10853">(D3314*L3314+E3314*K3314+F3314*L3317+G3314*K3317)</f>
        <v>-6.7424050632911806E-2</v>
      </c>
      <c r="S3314" s="37">
        <v>1</v>
      </c>
      <c r="T3314" s="38">
        <v>0</v>
      </c>
      <c r="U3314" s="39">
        <v>0</v>
      </c>
      <c r="V3314" s="40">
        <f t="shared" ref="V3314" si="10854">-1/($T$8*$B3314)</f>
        <v>-0.13204430379746918</v>
      </c>
      <c r="X3314" s="37">
        <f t="shared" ref="X3314" si="10855">N3314*S3314+P3314*S3317-O3314*T3314-Q3314*T3317</f>
        <v>0.992279222514314</v>
      </c>
      <c r="Y3314" s="41">
        <f t="shared" ref="Y3314" si="10856">(N3314*T3314+O3314*S3314+P3314*T3317+Q3314*S3317)</f>
        <v>0</v>
      </c>
      <c r="Z3314" s="39">
        <f t="shared" ref="Z3314" si="10857">N3314*U3314+P3314*U3317-O3314*V3314-Q3314*V3317</f>
        <v>0</v>
      </c>
      <c r="AA3314" s="40">
        <f t="shared" ref="AA3314" si="10858">(N3314*V3314+O3314*U3314+P3314*V3317+Q3314*U3317)</f>
        <v>-0.19844886974250842</v>
      </c>
      <c r="AB3314" s="8"/>
      <c r="AC3314" s="37">
        <v>1</v>
      </c>
      <c r="AD3314" s="38">
        <v>0</v>
      </c>
      <c r="AE3314" s="39">
        <v>0</v>
      </c>
      <c r="AF3314" s="40">
        <v>0</v>
      </c>
      <c r="AH3314" s="37">
        <f>X3314*AC3314+Z3314*AC3317-Y3314*AD3314-AA3314*AD3317</f>
        <v>0.97536606172228224</v>
      </c>
      <c r="AI3314" s="41">
        <f>(X3314*AD3314+Y3314*AC3314+Z3314*AD3317+AA3314*AC3317)</f>
        <v>0</v>
      </c>
      <c r="AJ3314" s="39">
        <f>X3314*AE3314+Z3314*AE3317-Y3314*AF3314-AA3314*AF3317</f>
        <v>0</v>
      </c>
      <c r="AK3314" s="40">
        <f>(X3314*AF3314+Y3314*AE3314+Z3314*AF3317+AA3314*AE3317)</f>
        <v>-0.19844886974250842</v>
      </c>
      <c r="AL3314" s="8"/>
      <c r="AM3314" s="43">
        <f t="shared" ref="AM3314" si="10859">20*LOG((2*$AH$8)/(($AH$8*AH3314+AJ3314+$AH$8*AH3317+AJ3317)^2+($AH$8*AI3314+AK3314+$AH$8*AI3317+AK3317)^2)^0.5)</f>
        <v>-9.8264200136773873E-5</v>
      </c>
      <c r="AO3314" s="148">
        <f t="shared" ref="AO3314" si="10860">((AH3314^2+AI3314^2)/(AH3317^2+AI3317^2))^0.5</f>
        <v>4.9149492851746688</v>
      </c>
      <c r="AP3314" s="4"/>
      <c r="AQ3314" s="44"/>
      <c r="AR3314" s="44"/>
      <c r="AS3314" s="44"/>
      <c r="AT3314" s="44"/>
    </row>
    <row r="3315" spans="2:46" ht="18.649999999999999" customHeight="1" thickBot="1">
      <c r="D3315" s="45"/>
      <c r="G3315" s="46"/>
      <c r="I3315" s="45"/>
      <c r="L3315" s="46"/>
      <c r="N3315" s="45"/>
      <c r="Q3315" s="46"/>
      <c r="S3315" s="45"/>
      <c r="V3315" s="46"/>
      <c r="X3315" s="45"/>
      <c r="AA3315" s="46"/>
      <c r="AC3315" s="45"/>
      <c r="AF3315" s="46"/>
      <c r="AH3315" s="45"/>
      <c r="AK3315" s="46"/>
      <c r="AO3315" s="149"/>
      <c r="AP3315" s="149"/>
      <c r="AQ3315" s="44"/>
      <c r="AR3315" s="44"/>
      <c r="AS3315" s="44"/>
      <c r="AT3315" s="44"/>
    </row>
    <row r="3316" spans="2:46" ht="18.649999999999999" customHeight="1" thickBot="1">
      <c r="D3316" s="227" t="s">
        <v>70</v>
      </c>
      <c r="E3316" s="228"/>
      <c r="F3316" s="229" t="s">
        <v>71</v>
      </c>
      <c r="G3316" s="230"/>
      <c r="H3316" s="203"/>
      <c r="I3316" s="231" t="s">
        <v>15</v>
      </c>
      <c r="J3316" s="232"/>
      <c r="K3316" s="233" t="s">
        <v>16</v>
      </c>
      <c r="L3316" s="234"/>
      <c r="M3316" s="30"/>
      <c r="N3316" s="231" t="s">
        <v>72</v>
      </c>
      <c r="O3316" s="232"/>
      <c r="P3316" s="233" t="s">
        <v>73</v>
      </c>
      <c r="Q3316" s="234"/>
      <c r="R3316" s="30"/>
      <c r="S3316" s="227" t="s">
        <v>74</v>
      </c>
      <c r="T3316" s="228"/>
      <c r="U3316" s="229" t="s">
        <v>75</v>
      </c>
      <c r="V3316" s="230"/>
      <c r="W3316" s="8"/>
      <c r="X3316" s="231" t="s">
        <v>76</v>
      </c>
      <c r="Y3316" s="232"/>
      <c r="Z3316" s="233" t="s">
        <v>77</v>
      </c>
      <c r="AA3316" s="234"/>
      <c r="AB3316" s="8"/>
      <c r="AC3316" s="231" t="s">
        <v>78</v>
      </c>
      <c r="AD3316" s="232"/>
      <c r="AE3316" s="233" t="s">
        <v>17</v>
      </c>
      <c r="AF3316" s="234"/>
      <c r="AG3316" s="8"/>
      <c r="AH3316" s="231" t="s">
        <v>79</v>
      </c>
      <c r="AI3316" s="232"/>
      <c r="AJ3316" s="233" t="s">
        <v>80</v>
      </c>
      <c r="AK3316" s="234"/>
      <c r="AL3316" s="8"/>
      <c r="AM3316" s="52" t="s">
        <v>84</v>
      </c>
      <c r="AO3316" s="150" t="s">
        <v>85</v>
      </c>
      <c r="AP3316" s="149"/>
      <c r="AQ3316" s="44"/>
      <c r="AR3316" s="44"/>
      <c r="AS3316" s="44"/>
      <c r="AT3316" s="44"/>
    </row>
    <row r="3317" spans="2:46" ht="18.649999999999999" customHeight="1" thickTop="1" thickBot="1">
      <c r="D3317" s="37">
        <v>0</v>
      </c>
      <c r="E3317" s="41">
        <v>0</v>
      </c>
      <c r="F3317" s="39">
        <v>1</v>
      </c>
      <c r="G3317" s="40">
        <v>0</v>
      </c>
      <c r="I3317" s="37">
        <v>0</v>
      </c>
      <c r="J3317" s="41">
        <f t="shared" ref="J3317" si="10861">IF(0=(1-$J$8*$K$8*$B3314^2),10^14,$B3314*$K$8/(1-$J$8*$K$8*$B3314^2))</f>
        <v>-0.11451073338387088</v>
      </c>
      <c r="K3317" s="39">
        <v>1</v>
      </c>
      <c r="L3317" s="40">
        <v>0</v>
      </c>
      <c r="N3317" s="37">
        <f t="shared" ref="N3317" si="10862">D3317*I3314+F3317*I3317-E3317*J3314-G3317*J3317</f>
        <v>0</v>
      </c>
      <c r="O3317" s="41">
        <f t="shared" ref="O3317" si="10863">(D3317*J3314+E3317*I3314+F3317*J3317+G3317*I3317)</f>
        <v>-0.11451073338387088</v>
      </c>
      <c r="P3317" s="39">
        <f t="shared" ref="P3317" si="10864">D3317*K3314+F3317*K3317-E3317*L3314-G3317*L3317</f>
        <v>1</v>
      </c>
      <c r="Q3317" s="40">
        <f t="shared" ref="Q3317" si="10865">(D3317*L3314+E3317*K3314+F3317*L3317+G3317*K3317)</f>
        <v>0</v>
      </c>
      <c r="S3317" s="37">
        <v>0</v>
      </c>
      <c r="T3317" s="41">
        <v>0</v>
      </c>
      <c r="U3317" s="39">
        <v>1</v>
      </c>
      <c r="V3317" s="40">
        <v>0</v>
      </c>
      <c r="X3317" s="37">
        <f t="shared" ref="X3317" si="10866">N3317*S3314+P3317*S3317-O3317*T3314-Q3317*T3317</f>
        <v>0</v>
      </c>
      <c r="Y3317" s="41">
        <f t="shared" ref="Y3317" si="10867">(N3317*T3314+O3317*S3314+P3317*T3317+Q3317*S3317)</f>
        <v>-0.11451073338387088</v>
      </c>
      <c r="Z3317" s="39">
        <f t="shared" ref="Z3317" si="10868">N3317*U3314+P3317*U3317-O3317*V3314-Q3317*V3317</f>
        <v>0.98487950993298912</v>
      </c>
      <c r="AA3317" s="40">
        <f t="shared" ref="AA3317" si="10869">(N3317*V3314+O3317*U3314+P3317*V3317+Q3317*U3317)</f>
        <v>0</v>
      </c>
      <c r="AB3317" s="8"/>
      <c r="AC3317" s="37">
        <v>0</v>
      </c>
      <c r="AD3317" s="40">
        <f>-1/($AD$8*$B3314)</f>
        <v>-8.5226793248945679E-2</v>
      </c>
      <c r="AE3317" s="39">
        <v>1</v>
      </c>
      <c r="AF3317" s="40">
        <v>0</v>
      </c>
      <c r="AH3317" s="37">
        <f>X3317*AC3314+Z3317*AC3317-Y3317*AD3314-AA3317*AD3317</f>
        <v>0</v>
      </c>
      <c r="AI3317" s="41">
        <f>(X3317*AD3314+Y3317*AC3314+Z3317*AD3317+AA3317*AC3317)</f>
        <v>-0.19844885575205268</v>
      </c>
      <c r="AJ3317" s="39">
        <f>X3317*AE3314+Z3317*AE3317-Y3317*AF3314-AA3317*AF3317</f>
        <v>0.98487950993298912</v>
      </c>
      <c r="AK3317" s="40">
        <f>(X3317*AF3314+Y3317*AE3314+Z3317*AF3317+AA3317*AE3317)</f>
        <v>0</v>
      </c>
      <c r="AL3317" s="8"/>
      <c r="AM3317" s="54">
        <f t="shared" ref="AM3317" si="10870">(180/PI())*ATAN(-1*(($AH3305*AI3314+AK3314+$AH$8*AI3317+AK3317)/($AH$8*AH3314+AJ3314+$AH$8*AH3317+AJ3317)))</f>
        <v>11.446136147227769</v>
      </c>
      <c r="AO3317" s="151">
        <f t="shared" ref="AO3317" si="10871">20*LOG(((($AH$8*AH3314+AJ3314-$AH$8*AH3317-AJ3317)^2+($AH$8*AI3314+AK3314-$AH$8*AI3317-AK3317)^2)/(($AH$8*AH3314+AJ3314+$AH$8*AH3317+AJ3317)^2+($AH$8*AI3314+AK3314+$AH$8*AI3317+AK3317)^2))^0.5)</f>
        <v>-46.4539390112703</v>
      </c>
      <c r="AP3317" s="149"/>
      <c r="AQ3317" s="44"/>
      <c r="AR3317" s="44"/>
      <c r="AS3317" s="44"/>
      <c r="AT3317" s="44"/>
    </row>
    <row r="3318" spans="2:46" ht="18.649999999999999" customHeight="1">
      <c r="AO3318" s="48"/>
    </row>
    <row r="3319" spans="2:46" ht="18.649999999999999" customHeight="1" thickBot="1">
      <c r="E3319" s="29" t="s">
        <v>9</v>
      </c>
      <c r="J3319" s="29" t="s">
        <v>10</v>
      </c>
      <c r="O3319" s="29" t="s">
        <v>11</v>
      </c>
      <c r="T3319" s="29" t="s">
        <v>12</v>
      </c>
      <c r="Y3319" s="29" t="s">
        <v>13</v>
      </c>
      <c r="AD3319" s="29" t="s">
        <v>12</v>
      </c>
      <c r="AI3319" s="29" t="s">
        <v>81</v>
      </c>
    </row>
    <row r="3320" spans="2:46" ht="18.649999999999999" customHeight="1" thickBot="1">
      <c r="B3320" s="28"/>
      <c r="D3320" s="227" t="s">
        <v>70</v>
      </c>
      <c r="E3320" s="228"/>
      <c r="F3320" s="229" t="s">
        <v>71</v>
      </c>
      <c r="G3320" s="230"/>
      <c r="H3320" s="203"/>
      <c r="I3320" s="231" t="s">
        <v>15</v>
      </c>
      <c r="J3320" s="232"/>
      <c r="K3320" s="233" t="s">
        <v>16</v>
      </c>
      <c r="L3320" s="234"/>
      <c r="M3320" s="30"/>
      <c r="N3320" s="231" t="s">
        <v>72</v>
      </c>
      <c r="O3320" s="232"/>
      <c r="P3320" s="233" t="s">
        <v>73</v>
      </c>
      <c r="Q3320" s="234"/>
      <c r="R3320" s="30"/>
      <c r="S3320" s="227" t="s">
        <v>74</v>
      </c>
      <c r="T3320" s="228"/>
      <c r="U3320" s="229" t="s">
        <v>75</v>
      </c>
      <c r="V3320" s="230"/>
      <c r="W3320" s="8"/>
      <c r="X3320" s="231" t="s">
        <v>76</v>
      </c>
      <c r="Y3320" s="232"/>
      <c r="Z3320" s="233" t="s">
        <v>77</v>
      </c>
      <c r="AA3320" s="234"/>
      <c r="AB3320" s="8"/>
      <c r="AC3320" s="231" t="s">
        <v>78</v>
      </c>
      <c r="AD3320" s="232"/>
      <c r="AE3320" s="233" t="s">
        <v>17</v>
      </c>
      <c r="AF3320" s="234"/>
      <c r="AG3320" s="8"/>
      <c r="AH3320" s="231" t="s">
        <v>79</v>
      </c>
      <c r="AI3320" s="232"/>
      <c r="AJ3320" s="233" t="s">
        <v>80</v>
      </c>
      <c r="AK3320" s="234"/>
      <c r="AL3320" s="8"/>
      <c r="AM3320" s="35" t="s">
        <v>82</v>
      </c>
      <c r="AO3320" s="147" t="s">
        <v>83</v>
      </c>
      <c r="AP3320" s="4"/>
      <c r="AQ3320" s="44"/>
      <c r="AR3320" s="44"/>
      <c r="AS3320" s="44"/>
      <c r="AT3320" s="44"/>
    </row>
    <row r="3321" spans="2:46" ht="18.649999999999999" customHeight="1" thickTop="1" thickBot="1">
      <c r="B3321" s="55">
        <v>9.4999999999999396</v>
      </c>
      <c r="D3321" s="37">
        <v>1</v>
      </c>
      <c r="E3321" s="38">
        <v>0</v>
      </c>
      <c r="F3321" s="39">
        <v>0</v>
      </c>
      <c r="G3321" s="40">
        <f t="shared" ref="G3321" si="10872">-1/($E$8*$B3321)</f>
        <v>-6.7282105263158323E-2</v>
      </c>
      <c r="I3321" s="37">
        <v>1</v>
      </c>
      <c r="J3321" s="41">
        <v>0</v>
      </c>
      <c r="K3321" s="39">
        <v>0</v>
      </c>
      <c r="L3321" s="40">
        <v>0</v>
      </c>
      <c r="N3321" s="37">
        <f t="shared" ref="N3321" si="10873">D3321*I3321+F3321*I3324-E3321*J3321-G3321*J3324</f>
        <v>0.99231177302391582</v>
      </c>
      <c r="O3321" s="41">
        <f t="shared" ref="O3321" si="10874">(D3321*J3321+E3321*I3321+F3321*J3324+G3321*I3324)</f>
        <v>0</v>
      </c>
      <c r="P3321" s="39">
        <f t="shared" ref="P3321" si="10875">D3321*K3321+F3321*K3324-E3321*L3321-G3321*L3324</f>
        <v>0</v>
      </c>
      <c r="Q3321" s="40">
        <f t="shared" ref="Q3321" si="10876">(D3321*L3321+E3321*K3321+F3321*L3324+G3321*K3324)</f>
        <v>-6.7282105263158323E-2</v>
      </c>
      <c r="S3321" s="37">
        <v>1</v>
      </c>
      <c r="T3321" s="38">
        <v>0</v>
      </c>
      <c r="U3321" s="39">
        <v>0</v>
      </c>
      <c r="V3321" s="40">
        <f t="shared" ref="V3321" si="10877">-1/($T$8*$B3321)</f>
        <v>-0.13176631578947451</v>
      </c>
      <c r="X3321" s="37">
        <f t="shared" ref="X3321" si="10878">N3321*S3321+P3321*S3324-O3321*T3321-Q3321*T3324</f>
        <v>0.99231177302391582</v>
      </c>
      <c r="Y3321" s="41">
        <f t="shared" ref="Y3321" si="10879">(N3321*T3321+O3321*S3321+P3321*T3324+Q3321*S3324)</f>
        <v>0</v>
      </c>
      <c r="Z3321" s="39">
        <f t="shared" ref="Z3321" si="10880">N3321*U3321+P3321*U3324-O3321*V3321-Q3321*V3324</f>
        <v>0</v>
      </c>
      <c r="AA3321" s="40">
        <f t="shared" ref="AA3321" si="10881">(N3321*V3321+O3321*U3321+P3321*V3324+Q3321*U3324)</f>
        <v>-0.19803537170904095</v>
      </c>
      <c r="AB3321" s="8"/>
      <c r="AC3321" s="37">
        <v>1</v>
      </c>
      <c r="AD3321" s="38">
        <v>0</v>
      </c>
      <c r="AE3321" s="39">
        <v>0</v>
      </c>
      <c r="AF3321" s="40">
        <v>0</v>
      </c>
      <c r="AH3321" s="37">
        <f>X3321*AC3321+Z3321*AC3324-Y3321*AD3321-AA3321*AD3324</f>
        <v>0.9754693858057768</v>
      </c>
      <c r="AI3321" s="41">
        <f>(X3321*AD3321+Y3321*AC3321+Z3321*AD3324+AA3321*AC3324)</f>
        <v>0</v>
      </c>
      <c r="AJ3321" s="39">
        <f>X3321*AE3321+Z3321*AE3324-Y3321*AF3321-AA3321*AF3324</f>
        <v>0</v>
      </c>
      <c r="AK3321" s="40">
        <f>(X3321*AF3321+Y3321*AE3321+Z3321*AF3324+AA3321*AE3324)</f>
        <v>-0.19803537170904095</v>
      </c>
      <c r="AL3321" s="8"/>
      <c r="AM3321" s="43">
        <f t="shared" ref="AM3321" si="10882">20*LOG((2*$AH$8)/(($AH$8*AH3321+AJ3321+$AH$8*AH3324+AJ3324)^2+($AH$8*AI3321+AK3321+$AH$8*AI3324+AK3324)^2)^0.5)</f>
        <v>-9.7448336906330233E-5</v>
      </c>
      <c r="AO3321" s="148">
        <f t="shared" ref="AO3321" si="10883">((AH3321^2+AI3321^2)/(AH3324^2+AI3324^2))^0.5</f>
        <v>4.9257334478469561</v>
      </c>
      <c r="AP3321" s="4"/>
      <c r="AQ3321" s="44"/>
      <c r="AR3321" s="44"/>
      <c r="AS3321" s="44"/>
      <c r="AT3321" s="44"/>
    </row>
    <row r="3322" spans="2:46" ht="18.649999999999999" customHeight="1" thickBot="1">
      <c r="D3322" s="45"/>
      <c r="G3322" s="46"/>
      <c r="I3322" s="45"/>
      <c r="L3322" s="46"/>
      <c r="N3322" s="45"/>
      <c r="Q3322" s="46"/>
      <c r="S3322" s="45"/>
      <c r="V3322" s="46"/>
      <c r="X3322" s="45"/>
      <c r="AA3322" s="46"/>
      <c r="AC3322" s="45"/>
      <c r="AF3322" s="46"/>
      <c r="AH3322" s="45"/>
      <c r="AK3322" s="46"/>
      <c r="AO3322" s="149"/>
      <c r="AP3322" s="149"/>
      <c r="AQ3322" s="44"/>
      <c r="AR3322" s="44"/>
      <c r="AS3322" s="44"/>
      <c r="AT3322" s="44"/>
    </row>
    <row r="3323" spans="2:46" ht="18.649999999999999" customHeight="1" thickBot="1">
      <c r="D3323" s="227" t="s">
        <v>70</v>
      </c>
      <c r="E3323" s="228"/>
      <c r="F3323" s="229" t="s">
        <v>71</v>
      </c>
      <c r="G3323" s="230"/>
      <c r="H3323" s="203"/>
      <c r="I3323" s="231" t="s">
        <v>15</v>
      </c>
      <c r="J3323" s="232"/>
      <c r="K3323" s="233" t="s">
        <v>16</v>
      </c>
      <c r="L3323" s="234"/>
      <c r="M3323" s="30"/>
      <c r="N3323" s="231" t="s">
        <v>72</v>
      </c>
      <c r="O3323" s="232"/>
      <c r="P3323" s="233" t="s">
        <v>73</v>
      </c>
      <c r="Q3323" s="234"/>
      <c r="R3323" s="30"/>
      <c r="S3323" s="227" t="s">
        <v>74</v>
      </c>
      <c r="T3323" s="228"/>
      <c r="U3323" s="229" t="s">
        <v>75</v>
      </c>
      <c r="V3323" s="230"/>
      <c r="W3323" s="8"/>
      <c r="X3323" s="231" t="s">
        <v>76</v>
      </c>
      <c r="Y3323" s="232"/>
      <c r="Z3323" s="233" t="s">
        <v>77</v>
      </c>
      <c r="AA3323" s="234"/>
      <c r="AB3323" s="8"/>
      <c r="AC3323" s="231" t="s">
        <v>78</v>
      </c>
      <c r="AD3323" s="232"/>
      <c r="AE3323" s="233" t="s">
        <v>17</v>
      </c>
      <c r="AF3323" s="234"/>
      <c r="AG3323" s="8"/>
      <c r="AH3323" s="231" t="s">
        <v>79</v>
      </c>
      <c r="AI3323" s="232"/>
      <c r="AJ3323" s="233" t="s">
        <v>80</v>
      </c>
      <c r="AK3323" s="234"/>
      <c r="AL3323" s="8"/>
      <c r="AM3323" s="52" t="s">
        <v>84</v>
      </c>
      <c r="AO3323" s="150" t="s">
        <v>85</v>
      </c>
      <c r="AP3323" s="149"/>
      <c r="AQ3323" s="44"/>
      <c r="AR3323" s="44"/>
      <c r="AS3323" s="44"/>
      <c r="AT3323" s="44"/>
    </row>
    <row r="3324" spans="2:46" ht="18.649999999999999" customHeight="1" thickTop="1" thickBot="1">
      <c r="D3324" s="37">
        <v>0</v>
      </c>
      <c r="E3324" s="41">
        <v>0</v>
      </c>
      <c r="F3324" s="39">
        <v>1</v>
      </c>
      <c r="G3324" s="40">
        <v>0</v>
      </c>
      <c r="I3324" s="37">
        <v>0</v>
      </c>
      <c r="J3324" s="41">
        <f t="shared" ref="J3324" si="10884">IF(0=(1-$J$8*$K$8*$B3321^2),10^14,$B3321*$K$8/(1-$J$8*$K$8*$B3321^2))</f>
        <v>-0.11426852572483383</v>
      </c>
      <c r="K3324" s="39">
        <v>1</v>
      </c>
      <c r="L3324" s="40">
        <v>0</v>
      </c>
      <c r="N3324" s="37">
        <f t="shared" ref="N3324" si="10885">D3324*I3321+F3324*I3324-E3324*J3321-G3324*J3324</f>
        <v>0</v>
      </c>
      <c r="O3324" s="41">
        <f t="shared" ref="O3324" si="10886">(D3324*J3321+E3324*I3321+F3324*J3324+G3324*I3324)</f>
        <v>-0.11426852572483383</v>
      </c>
      <c r="P3324" s="39">
        <f t="shared" ref="P3324" si="10887">D3324*K3321+F3324*K3324-E3324*L3321-G3324*L3324</f>
        <v>1</v>
      </c>
      <c r="Q3324" s="40">
        <f t="shared" ref="Q3324" si="10888">(D3324*L3321+E3324*K3321+F3324*L3324+G3324*K3324)</f>
        <v>0</v>
      </c>
      <c r="S3324" s="37">
        <v>0</v>
      </c>
      <c r="T3324" s="41">
        <v>0</v>
      </c>
      <c r="U3324" s="39">
        <v>1</v>
      </c>
      <c r="V3324" s="40">
        <v>0</v>
      </c>
      <c r="X3324" s="37">
        <f t="shared" ref="X3324" si="10889">N3324*S3321+P3324*S3324-O3324*T3321-Q3324*T3324</f>
        <v>0</v>
      </c>
      <c r="Y3324" s="41">
        <f t="shared" ref="Y3324" si="10890">(N3324*T3321+O3324*S3321+P3324*T3324+Q3324*S3324)</f>
        <v>-0.11426852572483383</v>
      </c>
      <c r="Z3324" s="39">
        <f t="shared" ref="Z3324" si="10891">N3324*U3321+P3324*U3324-O3324*V3321-Q3324*V3324</f>
        <v>0.9849432573545438</v>
      </c>
      <c r="AA3324" s="40">
        <f t="shared" ref="AA3324" si="10892">(N3324*V3321+O3324*U3321+P3324*V3324+Q3324*U3324)</f>
        <v>0</v>
      </c>
      <c r="AB3324" s="8"/>
      <c r="AC3324" s="37">
        <v>0</v>
      </c>
      <c r="AD3324" s="40">
        <f>-1/($AD$8*$B3321)</f>
        <v>-8.5047368421053163E-2</v>
      </c>
      <c r="AE3324" s="39">
        <v>1</v>
      </c>
      <c r="AF3324" s="40">
        <v>0</v>
      </c>
      <c r="AH3324" s="37">
        <f>X3324*AC3321+Z3324*AC3324-Y3324*AD3321-AA3324*AD3324</f>
        <v>0</v>
      </c>
      <c r="AI3324" s="41">
        <f>(X3324*AD3321+Y3324*AC3321+Z3324*AD3324+AA3324*AC3324)</f>
        <v>-0.1980353578068979</v>
      </c>
      <c r="AJ3324" s="39">
        <f>X3324*AE3321+Z3324*AE3324-Y3324*AF3321-AA3324*AF3324</f>
        <v>0.9849432573545438</v>
      </c>
      <c r="AK3324" s="40">
        <f>(X3324*AF3321+Y3324*AE3321+Z3324*AF3324+AA3324*AE3324)</f>
        <v>0</v>
      </c>
      <c r="AL3324" s="8"/>
      <c r="AM3324" s="54">
        <f t="shared" ref="AM3324" si="10893">(180/PI())*ATAN(-1*(($AH3312*AI3321+AK3321+$AH$8*AI3324+AK3324)/($AH$8*AH3321+AJ3321+$AH$8*AH3324+AJ3324)))</f>
        <v>11.421966101199308</v>
      </c>
      <c r="AO3324" s="151">
        <f t="shared" ref="AO3324" si="10894">20*LOG(((($AH$8*AH3321+AJ3321-$AH$8*AH3324-AJ3324)^2+($AH$8*AI3321+AK3321-$AH$8*AI3324-AK3324)^2)/(($AH$8*AH3321+AJ3321+$AH$8*AH3324+AJ3324)^2+($AH$8*AI3321+AK3321+$AH$8*AI3324+AK3324)^2))^0.5)</f>
        <v>-46.49014752037148</v>
      </c>
      <c r="AP3324" s="149"/>
      <c r="AQ3324" s="44"/>
      <c r="AR3324" s="44"/>
      <c r="AS3324" s="44"/>
      <c r="AT3324" s="44"/>
    </row>
    <row r="3325" spans="2:46" ht="18.649999999999999" customHeight="1">
      <c r="AO3325" s="48"/>
    </row>
    <row r="3326" spans="2:46" ht="18.649999999999999" customHeight="1" thickBot="1">
      <c r="E3326" s="29" t="s">
        <v>9</v>
      </c>
      <c r="J3326" s="29" t="s">
        <v>10</v>
      </c>
      <c r="O3326" s="29" t="s">
        <v>11</v>
      </c>
      <c r="T3326" s="29" t="s">
        <v>12</v>
      </c>
      <c r="Y3326" s="29" t="s">
        <v>13</v>
      </c>
      <c r="AD3326" s="29" t="s">
        <v>12</v>
      </c>
      <c r="AI3326" s="29" t="s">
        <v>81</v>
      </c>
    </row>
    <row r="3327" spans="2:46" ht="18.649999999999999" customHeight="1" thickBot="1">
      <c r="B3327" s="28"/>
      <c r="D3327" s="227" t="s">
        <v>70</v>
      </c>
      <c r="E3327" s="228"/>
      <c r="F3327" s="229" t="s">
        <v>71</v>
      </c>
      <c r="G3327" s="230"/>
      <c r="H3327" s="203"/>
      <c r="I3327" s="231" t="s">
        <v>15</v>
      </c>
      <c r="J3327" s="232"/>
      <c r="K3327" s="233" t="s">
        <v>16</v>
      </c>
      <c r="L3327" s="234"/>
      <c r="M3327" s="30"/>
      <c r="N3327" s="231" t="s">
        <v>72</v>
      </c>
      <c r="O3327" s="232"/>
      <c r="P3327" s="233" t="s">
        <v>73</v>
      </c>
      <c r="Q3327" s="234"/>
      <c r="R3327" s="30"/>
      <c r="S3327" s="227" t="s">
        <v>74</v>
      </c>
      <c r="T3327" s="228"/>
      <c r="U3327" s="229" t="s">
        <v>75</v>
      </c>
      <c r="V3327" s="230"/>
      <c r="W3327" s="8"/>
      <c r="X3327" s="231" t="s">
        <v>76</v>
      </c>
      <c r="Y3327" s="232"/>
      <c r="Z3327" s="233" t="s">
        <v>77</v>
      </c>
      <c r="AA3327" s="234"/>
      <c r="AB3327" s="8"/>
      <c r="AC3327" s="231" t="s">
        <v>78</v>
      </c>
      <c r="AD3327" s="232"/>
      <c r="AE3327" s="233" t="s">
        <v>17</v>
      </c>
      <c r="AF3327" s="234"/>
      <c r="AG3327" s="8"/>
      <c r="AH3327" s="231" t="s">
        <v>79</v>
      </c>
      <c r="AI3327" s="232"/>
      <c r="AJ3327" s="233" t="s">
        <v>80</v>
      </c>
      <c r="AK3327" s="234"/>
      <c r="AL3327" s="8"/>
      <c r="AM3327" s="35" t="s">
        <v>82</v>
      </c>
      <c r="AO3327" s="147" t="s">
        <v>83</v>
      </c>
      <c r="AP3327" s="4"/>
      <c r="AQ3327" s="44"/>
      <c r="AR3327" s="44"/>
      <c r="AS3327" s="44"/>
      <c r="AT3327" s="44"/>
    </row>
    <row r="3328" spans="2:46" ht="18.649999999999999" customHeight="1" thickTop="1" thickBot="1">
      <c r="B3328" s="55">
        <v>9.5199999999999392</v>
      </c>
      <c r="D3328" s="37">
        <v>1</v>
      </c>
      <c r="E3328" s="38">
        <v>0</v>
      </c>
      <c r="F3328" s="39">
        <v>0</v>
      </c>
      <c r="G3328" s="40">
        <f t="shared" ref="G3328" si="10895">-1/($E$8*$B3328)</f>
        <v>-6.7140756302521434E-2</v>
      </c>
      <c r="I3328" s="37">
        <v>1</v>
      </c>
      <c r="J3328" s="41">
        <v>0</v>
      </c>
      <c r="K3328" s="39">
        <v>0</v>
      </c>
      <c r="L3328" s="40">
        <v>0</v>
      </c>
      <c r="N3328" s="37">
        <f t="shared" ref="N3328" si="10896">D3328*I3328+F3328*I3331-E3328*J3328-G3328*J3331</f>
        <v>0.99234411795974131</v>
      </c>
      <c r="O3328" s="41">
        <f t="shared" ref="O3328" si="10897">(D3328*J3328+E3328*I3328+F3328*J3331+G3328*I3331)</f>
        <v>0</v>
      </c>
      <c r="P3328" s="39">
        <f t="shared" ref="P3328" si="10898">D3328*K3328+F3328*K3331-E3328*L3328-G3328*L3331</f>
        <v>0</v>
      </c>
      <c r="Q3328" s="40">
        <f t="shared" ref="Q3328" si="10899">(D3328*L3328+E3328*K3328+F3328*L3331+G3328*K3331)</f>
        <v>-6.7140756302521434E-2</v>
      </c>
      <c r="S3328" s="37">
        <v>1</v>
      </c>
      <c r="T3328" s="38">
        <v>0</v>
      </c>
      <c r="U3328" s="39">
        <v>0</v>
      </c>
      <c r="V3328" s="40">
        <f t="shared" ref="V3328" si="10900">-1/($T$8*$B3328)</f>
        <v>-0.13148949579832014</v>
      </c>
      <c r="X3328" s="37">
        <f t="shared" ref="X3328" si="10901">N3328*S3328+P3328*S3331-O3328*T3328-Q3328*T3331</f>
        <v>0.99234411795974131</v>
      </c>
      <c r="Y3328" s="41">
        <f t="shared" ref="Y3328" si="10902">(N3328*T3328+O3328*S3328+P3328*T3331+Q3328*S3331)</f>
        <v>0</v>
      </c>
      <c r="Z3328" s="39">
        <f t="shared" ref="Z3328" si="10903">N3328*U3328+P3328*U3331-O3328*V3328-Q3328*V3331</f>
        <v>0</v>
      </c>
      <c r="AA3328" s="40">
        <f t="shared" ref="AA3328" si="10904">(N3328*V3328+O3328*U3328+P3328*V3331+Q3328*U3331)</f>
        <v>-0.19762358403147656</v>
      </c>
      <c r="AB3328" s="8"/>
      <c r="AC3328" s="37">
        <v>1</v>
      </c>
      <c r="AD3328" s="38">
        <v>0</v>
      </c>
      <c r="AE3328" s="39">
        <v>0</v>
      </c>
      <c r="AF3328" s="40">
        <v>0</v>
      </c>
      <c r="AH3328" s="37">
        <f>X3328*AC3328+Z3328*AC3331-Y3328*AD3328-AA3328*AD3331</f>
        <v>0.97557206179185973</v>
      </c>
      <c r="AI3328" s="41">
        <f>(X3328*AD3328+Y3328*AC3328+Z3328*AD3331+AA3328*AC3331)</f>
        <v>0</v>
      </c>
      <c r="AJ3328" s="39">
        <f>X3328*AE3328+Z3328*AE3331-Y3328*AF3328-AA3328*AF3331</f>
        <v>0</v>
      </c>
      <c r="AK3328" s="40">
        <f>(X3328*AF3328+Y3328*AE3328+Z3328*AF3331+AA3328*AE3331)</f>
        <v>-0.19762358403147656</v>
      </c>
      <c r="AL3328" s="8"/>
      <c r="AM3328" s="43">
        <f t="shared" ref="AM3328" si="10905">20*LOG((2*$AH$8)/(($AH$8*AH3328+AJ3328+$AH$8*AH3331+AJ3331)^2+($AH$8*AI3328+AK3328+$AH$8*AI3331+AK3331)^2)^0.5)</f>
        <v>-9.6640903967130449E-5</v>
      </c>
      <c r="AO3328" s="148">
        <f t="shared" ref="AO3328" si="10906">((AH3328^2+AI3328^2)/(AH3331^2+AI3331^2))^0.5</f>
        <v>4.9365167359394881</v>
      </c>
      <c r="AP3328" s="4"/>
      <c r="AQ3328" s="44"/>
      <c r="AR3328" s="44"/>
      <c r="AS3328" s="44"/>
      <c r="AT3328" s="44"/>
    </row>
    <row r="3329" spans="2:46" ht="18.649999999999999" customHeight="1" thickBot="1">
      <c r="D3329" s="45"/>
      <c r="G3329" s="46"/>
      <c r="I3329" s="45"/>
      <c r="L3329" s="46"/>
      <c r="N3329" s="45"/>
      <c r="Q3329" s="46"/>
      <c r="S3329" s="45"/>
      <c r="V3329" s="46"/>
      <c r="X3329" s="45"/>
      <c r="AA3329" s="46"/>
      <c r="AC3329" s="45"/>
      <c r="AF3329" s="46"/>
      <c r="AH3329" s="45"/>
      <c r="AK3329" s="46"/>
      <c r="AO3329" s="149"/>
      <c r="AP3329" s="149"/>
      <c r="AQ3329" s="44"/>
      <c r="AR3329" s="44"/>
      <c r="AS3329" s="44"/>
      <c r="AT3329" s="44"/>
    </row>
    <row r="3330" spans="2:46" ht="18.649999999999999" customHeight="1" thickBot="1">
      <c r="D3330" s="227" t="s">
        <v>70</v>
      </c>
      <c r="E3330" s="228"/>
      <c r="F3330" s="229" t="s">
        <v>71</v>
      </c>
      <c r="G3330" s="230"/>
      <c r="H3330" s="203"/>
      <c r="I3330" s="231" t="s">
        <v>15</v>
      </c>
      <c r="J3330" s="232"/>
      <c r="K3330" s="233" t="s">
        <v>16</v>
      </c>
      <c r="L3330" s="234"/>
      <c r="M3330" s="30"/>
      <c r="N3330" s="231" t="s">
        <v>72</v>
      </c>
      <c r="O3330" s="232"/>
      <c r="P3330" s="233" t="s">
        <v>73</v>
      </c>
      <c r="Q3330" s="234"/>
      <c r="R3330" s="30"/>
      <c r="S3330" s="227" t="s">
        <v>74</v>
      </c>
      <c r="T3330" s="228"/>
      <c r="U3330" s="229" t="s">
        <v>75</v>
      </c>
      <c r="V3330" s="230"/>
      <c r="W3330" s="8"/>
      <c r="X3330" s="231" t="s">
        <v>76</v>
      </c>
      <c r="Y3330" s="232"/>
      <c r="Z3330" s="233" t="s">
        <v>77</v>
      </c>
      <c r="AA3330" s="234"/>
      <c r="AB3330" s="8"/>
      <c r="AC3330" s="231" t="s">
        <v>78</v>
      </c>
      <c r="AD3330" s="232"/>
      <c r="AE3330" s="233" t="s">
        <v>17</v>
      </c>
      <c r="AF3330" s="234"/>
      <c r="AG3330" s="8"/>
      <c r="AH3330" s="231" t="s">
        <v>79</v>
      </c>
      <c r="AI3330" s="232"/>
      <c r="AJ3330" s="233" t="s">
        <v>80</v>
      </c>
      <c r="AK3330" s="234"/>
      <c r="AL3330" s="8"/>
      <c r="AM3330" s="52" t="s">
        <v>84</v>
      </c>
      <c r="AO3330" s="150" t="s">
        <v>85</v>
      </c>
      <c r="AP3330" s="149"/>
      <c r="AQ3330" s="44"/>
      <c r="AR3330" s="44"/>
      <c r="AS3330" s="44"/>
      <c r="AT3330" s="44"/>
    </row>
    <row r="3331" spans="2:46" ht="18.649999999999999" customHeight="1" thickTop="1" thickBot="1">
      <c r="D3331" s="37">
        <v>0</v>
      </c>
      <c r="E3331" s="41">
        <v>0</v>
      </c>
      <c r="F3331" s="39">
        <v>1</v>
      </c>
      <c r="G3331" s="40">
        <v>0</v>
      </c>
      <c r="I3331" s="37">
        <v>0</v>
      </c>
      <c r="J3331" s="41">
        <f t="shared" ref="J3331" si="10907">IF(0=(1-$J$8*$K$8*$B3328^2),10^14,$B3328*$K$8/(1-$J$8*$K$8*$B3328^2))</f>
        <v>-0.11402734288191445</v>
      </c>
      <c r="K3331" s="39">
        <v>1</v>
      </c>
      <c r="L3331" s="40">
        <v>0</v>
      </c>
      <c r="N3331" s="37">
        <f t="shared" ref="N3331" si="10908">D3331*I3328+F3331*I3331-E3331*J3328-G3331*J3331</f>
        <v>0</v>
      </c>
      <c r="O3331" s="41">
        <f t="shared" ref="O3331" si="10909">(D3331*J3328+E3331*I3328+F3331*J3331+G3331*I3331)</f>
        <v>-0.11402734288191445</v>
      </c>
      <c r="P3331" s="39">
        <f t="shared" ref="P3331" si="10910">D3331*K3328+F3331*K3331-E3331*L3328-G3331*L3331</f>
        <v>1</v>
      </c>
      <c r="Q3331" s="40">
        <f t="shared" ref="Q3331" si="10911">(D3331*L3328+E3331*K3328+F3331*L3331+G3331*K3331)</f>
        <v>0</v>
      </c>
      <c r="S3331" s="37">
        <v>0</v>
      </c>
      <c r="T3331" s="41">
        <v>0</v>
      </c>
      <c r="U3331" s="39">
        <v>1</v>
      </c>
      <c r="V3331" s="40">
        <v>0</v>
      </c>
      <c r="X3331" s="37">
        <f t="shared" ref="X3331" si="10912">N3331*S3328+P3331*S3331-O3331*T3328-Q3331*T3331</f>
        <v>0</v>
      </c>
      <c r="Y3331" s="41">
        <f t="shared" ref="Y3331" si="10913">(N3331*T3328+O3331*S3328+P3331*T3331+Q3331*S3331)</f>
        <v>-0.11402734288191445</v>
      </c>
      <c r="Z3331" s="39">
        <f t="shared" ref="Z3331" si="10914">N3331*U3328+P3331*U3331-O3331*V3328-Q3331*V3331</f>
        <v>0.9850066021772349</v>
      </c>
      <c r="AA3331" s="40">
        <f t="shared" ref="AA3331" si="10915">(N3331*V3328+O3331*U3328+P3331*V3331+Q3331*U3331)</f>
        <v>0</v>
      </c>
      <c r="AB3331" s="8"/>
      <c r="AC3331" s="37">
        <v>0</v>
      </c>
      <c r="AD3331" s="40">
        <f>-1/($AD$8*$B3328)</f>
        <v>-8.4868697478992131E-2</v>
      </c>
      <c r="AE3331" s="39">
        <v>1</v>
      </c>
      <c r="AF3331" s="40">
        <v>0</v>
      </c>
      <c r="AH3331" s="37">
        <f>X3331*AC3328+Z3331*AC3331-Y3331*AD3328-AA3331*AD3331</f>
        <v>0</v>
      </c>
      <c r="AI3331" s="41">
        <f>(X3331*AD3328+Y3331*AC3328+Z3331*AD3331+AA3331*AC3331)</f>
        <v>-0.19762357021690413</v>
      </c>
      <c r="AJ3331" s="39">
        <f>X3331*AE3328+Z3331*AE3331-Y3331*AF3328-AA3331*AF3331</f>
        <v>0.9850066021772349</v>
      </c>
      <c r="AK3331" s="40">
        <f>(X3331*AF3328+Y3331*AE3328+Z3331*AF3331+AA3331*AE3331)</f>
        <v>0</v>
      </c>
      <c r="AL3331" s="8"/>
      <c r="AM3331" s="54">
        <f t="shared" ref="AM3331" si="10916">(180/PI())*ATAN(-1*(($AH3319*AI3328+AK3328+$AH$8*AI3331+AK3331)/($AH$8*AH3328+AJ3328+$AH$8*AH3331+AJ3331)))</f>
        <v>11.397898065742528</v>
      </c>
      <c r="AO3331" s="151">
        <f t="shared" ref="AO3331" si="10917">20*LOG(((($AH$8*AH3328+AJ3328-$AH$8*AH3331-AJ3331)^2+($AH$8*AI3328+AK3328-$AH$8*AI3331-AK3331)^2)/(($AH$8*AH3328+AJ3328+$AH$8*AH3331+AJ3331)^2+($AH$8*AI3328+AK3328+$AH$8*AI3331+AK3331)^2))^0.5)</f>
        <v>-46.526281597080256</v>
      </c>
      <c r="AP3331" s="149"/>
      <c r="AQ3331" s="44"/>
      <c r="AR3331" s="44"/>
      <c r="AS3331" s="44"/>
      <c r="AT3331" s="44"/>
    </row>
    <row r="3332" spans="2:46" ht="18.649999999999999" customHeight="1">
      <c r="AO3332" s="48"/>
    </row>
    <row r="3333" spans="2:46" ht="18.649999999999999" customHeight="1" thickBot="1">
      <c r="E3333" s="29" t="s">
        <v>9</v>
      </c>
      <c r="J3333" s="29" t="s">
        <v>10</v>
      </c>
      <c r="O3333" s="29" t="s">
        <v>11</v>
      </c>
      <c r="T3333" s="29" t="s">
        <v>12</v>
      </c>
      <c r="Y3333" s="29" t="s">
        <v>13</v>
      </c>
      <c r="AD3333" s="29" t="s">
        <v>12</v>
      </c>
      <c r="AI3333" s="29" t="s">
        <v>81</v>
      </c>
    </row>
    <row r="3334" spans="2:46" ht="18.649999999999999" customHeight="1" thickBot="1">
      <c r="B3334" s="28"/>
      <c r="D3334" s="227" t="s">
        <v>70</v>
      </c>
      <c r="E3334" s="228"/>
      <c r="F3334" s="229" t="s">
        <v>71</v>
      </c>
      <c r="G3334" s="230"/>
      <c r="H3334" s="203"/>
      <c r="I3334" s="231" t="s">
        <v>15</v>
      </c>
      <c r="J3334" s="232"/>
      <c r="K3334" s="233" t="s">
        <v>16</v>
      </c>
      <c r="L3334" s="234"/>
      <c r="M3334" s="30"/>
      <c r="N3334" s="231" t="s">
        <v>72</v>
      </c>
      <c r="O3334" s="232"/>
      <c r="P3334" s="233" t="s">
        <v>73</v>
      </c>
      <c r="Q3334" s="234"/>
      <c r="R3334" s="30"/>
      <c r="S3334" s="227" t="s">
        <v>74</v>
      </c>
      <c r="T3334" s="228"/>
      <c r="U3334" s="229" t="s">
        <v>75</v>
      </c>
      <c r="V3334" s="230"/>
      <c r="W3334" s="8"/>
      <c r="X3334" s="231" t="s">
        <v>76</v>
      </c>
      <c r="Y3334" s="232"/>
      <c r="Z3334" s="233" t="s">
        <v>77</v>
      </c>
      <c r="AA3334" s="234"/>
      <c r="AB3334" s="8"/>
      <c r="AC3334" s="231" t="s">
        <v>78</v>
      </c>
      <c r="AD3334" s="232"/>
      <c r="AE3334" s="233" t="s">
        <v>17</v>
      </c>
      <c r="AF3334" s="234"/>
      <c r="AG3334" s="8"/>
      <c r="AH3334" s="231" t="s">
        <v>79</v>
      </c>
      <c r="AI3334" s="232"/>
      <c r="AJ3334" s="233" t="s">
        <v>80</v>
      </c>
      <c r="AK3334" s="234"/>
      <c r="AL3334" s="8"/>
      <c r="AM3334" s="35" t="s">
        <v>82</v>
      </c>
      <c r="AO3334" s="147" t="s">
        <v>83</v>
      </c>
      <c r="AP3334" s="4"/>
      <c r="AQ3334" s="44"/>
      <c r="AR3334" s="44"/>
      <c r="AS3334" s="44"/>
      <c r="AT3334" s="44"/>
    </row>
    <row r="3335" spans="2:46" ht="18.649999999999999" customHeight="1" thickTop="1" thickBot="1">
      <c r="B3335" s="55">
        <v>9.5399999999999405</v>
      </c>
      <c r="D3335" s="37">
        <v>1</v>
      </c>
      <c r="E3335" s="38">
        <v>0</v>
      </c>
      <c r="F3335" s="39">
        <v>0</v>
      </c>
      <c r="G3335" s="40">
        <f t="shared" ref="G3335" si="10918">-1/($E$8*$B3335)</f>
        <v>-6.7000000000000406E-2</v>
      </c>
      <c r="I3335" s="37">
        <v>1</v>
      </c>
      <c r="J3335" s="41">
        <v>0</v>
      </c>
      <c r="K3335" s="39">
        <v>0</v>
      </c>
      <c r="L3335" s="40">
        <v>0</v>
      </c>
      <c r="N3335" s="37">
        <f t="shared" ref="N3335" si="10919">D3335*I3335+F3335*I3338-E3335*J3335-G3335*J3338</f>
        <v>0.99237625905056093</v>
      </c>
      <c r="O3335" s="41">
        <f t="shared" ref="O3335" si="10920">(D3335*J3335+E3335*I3335+F3335*J3338+G3335*I3338)</f>
        <v>0</v>
      </c>
      <c r="P3335" s="39">
        <f t="shared" ref="P3335" si="10921">D3335*K3335+F3335*K3338-E3335*L3335-G3335*L3338</f>
        <v>0</v>
      </c>
      <c r="Q3335" s="40">
        <f t="shared" ref="Q3335" si="10922">(D3335*L3335+E3335*K3335+F3335*L3338+G3335*K3338)</f>
        <v>-6.7000000000000406E-2</v>
      </c>
      <c r="S3335" s="37">
        <v>1</v>
      </c>
      <c r="T3335" s="38">
        <v>0</v>
      </c>
      <c r="U3335" s="39">
        <v>0</v>
      </c>
      <c r="V3335" s="40">
        <f t="shared" ref="V3335" si="10923">-1/($T$8*$B3335)</f>
        <v>-0.13121383647798823</v>
      </c>
      <c r="X3335" s="37">
        <f t="shared" ref="X3335" si="10924">N3335*S3335+P3335*S3338-O3335*T3335-Q3335*T3338</f>
        <v>0.99237625905056093</v>
      </c>
      <c r="Y3335" s="41">
        <f t="shared" ref="Y3335" si="10925">(N3335*T3335+O3335*S3335+P3335*T3338+Q3335*S3338)</f>
        <v>0</v>
      </c>
      <c r="Z3335" s="39">
        <f t="shared" ref="Z3335" si="10926">N3335*U3335+P3335*U3338-O3335*V3335-Q3335*V3338</f>
        <v>0</v>
      </c>
      <c r="AA3335" s="40">
        <f t="shared" ref="AA3335" si="10927">(N3335*V3335+O3335*U3335+P3335*V3338+Q3335*U3338)</f>
        <v>-0.19721349617969841</v>
      </c>
      <c r="AB3335" s="8"/>
      <c r="AC3335" s="37">
        <v>1</v>
      </c>
      <c r="AD3335" s="38">
        <v>0</v>
      </c>
      <c r="AE3335" s="39">
        <v>0</v>
      </c>
      <c r="AF3335" s="40">
        <v>0</v>
      </c>
      <c r="AH3335" s="37">
        <f>X3335*AC3335+Z3335*AC3338-Y3335*AD3335-AA3335*AD3338</f>
        <v>0.97567409508427283</v>
      </c>
      <c r="AI3335" s="41">
        <f>(X3335*AD3335+Y3335*AC3335+Z3335*AD3338+AA3335*AC3338)</f>
        <v>0</v>
      </c>
      <c r="AJ3335" s="39">
        <f>X3335*AE3335+Z3335*AE3338-Y3335*AF3335-AA3335*AF3338</f>
        <v>0</v>
      </c>
      <c r="AK3335" s="40">
        <f>(X3335*AF3335+Y3335*AE3335+Z3335*AF3338+AA3335*AE3338)</f>
        <v>-0.19721349617969841</v>
      </c>
      <c r="AL3335" s="8"/>
      <c r="AM3335" s="43">
        <f t="shared" ref="AM3335" si="10928">20*LOG((2*$AH$8)/(($AH$8*AH3335+AJ3335+$AH$8*AH3338+AJ3338)^2+($AH$8*AI3335+AK3335+$AH$8*AI3338+AK3338)^2)^0.5)</f>
        <v>-9.5841797245455003E-5</v>
      </c>
      <c r="AO3335" s="148">
        <f t="shared" ref="AO3335" si="10929">((AH3335^2+AI3335^2)/(AH3338^2+AI3338^2))^0.5</f>
        <v>4.9472991549750116</v>
      </c>
      <c r="AP3335" s="4"/>
      <c r="AQ3335" s="44"/>
      <c r="AR3335" s="44"/>
      <c r="AS3335" s="44"/>
      <c r="AT3335" s="44"/>
    </row>
    <row r="3336" spans="2:46" ht="18.649999999999999" customHeight="1" thickBot="1">
      <c r="D3336" s="45"/>
      <c r="G3336" s="46"/>
      <c r="I3336" s="45"/>
      <c r="L3336" s="46"/>
      <c r="N3336" s="45"/>
      <c r="Q3336" s="46"/>
      <c r="S3336" s="45"/>
      <c r="V3336" s="46"/>
      <c r="X3336" s="45"/>
      <c r="AA3336" s="46"/>
      <c r="AC3336" s="45"/>
      <c r="AF3336" s="46"/>
      <c r="AH3336" s="45"/>
      <c r="AK3336" s="46"/>
      <c r="AO3336" s="149"/>
      <c r="AP3336" s="149"/>
      <c r="AQ3336" s="44"/>
      <c r="AR3336" s="44"/>
      <c r="AS3336" s="44"/>
      <c r="AT3336" s="44"/>
    </row>
    <row r="3337" spans="2:46" ht="18.649999999999999" customHeight="1" thickBot="1">
      <c r="D3337" s="227" t="s">
        <v>70</v>
      </c>
      <c r="E3337" s="228"/>
      <c r="F3337" s="229" t="s">
        <v>71</v>
      </c>
      <c r="G3337" s="230"/>
      <c r="H3337" s="203"/>
      <c r="I3337" s="231" t="s">
        <v>15</v>
      </c>
      <c r="J3337" s="232"/>
      <c r="K3337" s="233" t="s">
        <v>16</v>
      </c>
      <c r="L3337" s="234"/>
      <c r="M3337" s="30"/>
      <c r="N3337" s="231" t="s">
        <v>72</v>
      </c>
      <c r="O3337" s="232"/>
      <c r="P3337" s="233" t="s">
        <v>73</v>
      </c>
      <c r="Q3337" s="234"/>
      <c r="R3337" s="30"/>
      <c r="S3337" s="227" t="s">
        <v>74</v>
      </c>
      <c r="T3337" s="228"/>
      <c r="U3337" s="229" t="s">
        <v>75</v>
      </c>
      <c r="V3337" s="230"/>
      <c r="W3337" s="8"/>
      <c r="X3337" s="231" t="s">
        <v>76</v>
      </c>
      <c r="Y3337" s="232"/>
      <c r="Z3337" s="233" t="s">
        <v>77</v>
      </c>
      <c r="AA3337" s="234"/>
      <c r="AB3337" s="8"/>
      <c r="AC3337" s="231" t="s">
        <v>78</v>
      </c>
      <c r="AD3337" s="232"/>
      <c r="AE3337" s="233" t="s">
        <v>17</v>
      </c>
      <c r="AF3337" s="234"/>
      <c r="AG3337" s="8"/>
      <c r="AH3337" s="231" t="s">
        <v>79</v>
      </c>
      <c r="AI3337" s="232"/>
      <c r="AJ3337" s="233" t="s">
        <v>80</v>
      </c>
      <c r="AK3337" s="234"/>
      <c r="AL3337" s="8"/>
      <c r="AM3337" s="52" t="s">
        <v>84</v>
      </c>
      <c r="AO3337" s="150" t="s">
        <v>85</v>
      </c>
      <c r="AP3337" s="149"/>
      <c r="AQ3337" s="44"/>
      <c r="AR3337" s="44"/>
      <c r="AS3337" s="44"/>
      <c r="AT3337" s="44"/>
    </row>
    <row r="3338" spans="2:46" ht="18.649999999999999" customHeight="1" thickTop="1" thickBot="1">
      <c r="D3338" s="37">
        <v>0</v>
      </c>
      <c r="E3338" s="41">
        <v>0</v>
      </c>
      <c r="F3338" s="39">
        <v>1</v>
      </c>
      <c r="G3338" s="40">
        <v>0</v>
      </c>
      <c r="I3338" s="37">
        <v>0</v>
      </c>
      <c r="J3338" s="41">
        <f t="shared" ref="J3338" si="10930">IF(0=(1-$J$8*$K$8*$B3335^2),10^14,$B3335*$K$8/(1-$J$8*$K$8*$B3335^2))</f>
        <v>-0.11378717834983668</v>
      </c>
      <c r="K3338" s="39">
        <v>1</v>
      </c>
      <c r="L3338" s="40">
        <v>0</v>
      </c>
      <c r="N3338" s="37">
        <f t="shared" ref="N3338" si="10931">D3338*I3335+F3338*I3338-E3338*J3335-G3338*J3338</f>
        <v>0</v>
      </c>
      <c r="O3338" s="41">
        <f t="shared" ref="O3338" si="10932">(D3338*J3335+E3338*I3335+F3338*J3338+G3338*I3338)</f>
        <v>-0.11378717834983668</v>
      </c>
      <c r="P3338" s="39">
        <f t="shared" ref="P3338" si="10933">D3338*K3335+F3338*K3338-E3338*L3335-G3338*L3338</f>
        <v>1</v>
      </c>
      <c r="Q3338" s="40">
        <f t="shared" ref="Q3338" si="10934">(D3338*L3335+E3338*K3335+F3338*L3338+G3338*K3338)</f>
        <v>0</v>
      </c>
      <c r="S3338" s="37">
        <v>0</v>
      </c>
      <c r="T3338" s="41">
        <v>0</v>
      </c>
      <c r="U3338" s="39">
        <v>1</v>
      </c>
      <c r="V3338" s="40">
        <v>0</v>
      </c>
      <c r="X3338" s="37">
        <f t="shared" ref="X3338" si="10935">N3338*S3335+P3338*S3338-O3338*T3335-Q3338*T3338</f>
        <v>0</v>
      </c>
      <c r="Y3338" s="41">
        <f t="shared" ref="Y3338" si="10936">(N3338*T3335+O3338*S3335+P3338*T3338+Q3338*S3338)</f>
        <v>-0.11378717834983668</v>
      </c>
      <c r="Z3338" s="39">
        <f t="shared" ref="Z3338" si="10937">N3338*U3335+P3338*U3338-O3338*V3335-Q3338*V3338</f>
        <v>0.98506954778671285</v>
      </c>
      <c r="AA3338" s="40">
        <f t="shared" ref="AA3338" si="10938">(N3338*V3335+O3338*U3335+P3338*V3338+Q3338*U3338)</f>
        <v>0</v>
      </c>
      <c r="AB3338" s="8"/>
      <c r="AC3338" s="37">
        <v>0</v>
      </c>
      <c r="AD3338" s="40">
        <f>-1/($AD$8*$B3335)</f>
        <v>-8.4690775681342229E-2</v>
      </c>
      <c r="AE3338" s="39">
        <v>1</v>
      </c>
      <c r="AF3338" s="40">
        <v>0</v>
      </c>
      <c r="AH3338" s="37">
        <f>X3338*AC3335+Z3338*AC3338-Y3338*AD3335-AA3338*AD3338</f>
        <v>0</v>
      </c>
      <c r="AI3338" s="41">
        <f>(X3338*AD3335+Y3338*AC3335+Z3338*AD3338+AA3338*AC3338)</f>
        <v>-0.19721348245196241</v>
      </c>
      <c r="AJ3338" s="39">
        <f>X3338*AE3335+Z3338*AE3338-Y3338*AF3335-AA3338*AF3338</f>
        <v>0.98506954778671285</v>
      </c>
      <c r="AK3338" s="40">
        <f>(X3338*AF3335+Y3338*AE3335+Z3338*AF3338+AA3338*AE3338)</f>
        <v>0</v>
      </c>
      <c r="AL3338" s="8"/>
      <c r="AM3338" s="54">
        <f t="shared" ref="AM3338" si="10939">(180/PI())*ATAN(-1*(($AH3326*AI3335+AK3335+$AH$8*AI3338+AK3338)/($AH$8*AH3335+AJ3335+$AH$8*AH3338+AJ3338)))</f>
        <v>11.37393139549566</v>
      </c>
      <c r="AO3338" s="151">
        <f t="shared" ref="AO3338" si="10940">20*LOG(((($AH$8*AH3335+AJ3335-$AH$8*AH3338-AJ3338)^2+($AH$8*AI3335+AK3335-$AH$8*AI3338-AK3338)^2)/(($AH$8*AH3335+AJ3335+$AH$8*AH3338+AJ3338)^2+($AH$8*AI3335+AK3335+$AH$8*AI3338+AK3338)^2))^0.5)</f>
        <v>-46.56234154279224</v>
      </c>
      <c r="AP3338" s="149"/>
      <c r="AQ3338" s="44"/>
      <c r="AR3338" s="44"/>
      <c r="AS3338" s="44"/>
      <c r="AT3338" s="44"/>
    </row>
    <row r="3339" spans="2:46" ht="18.649999999999999" customHeight="1">
      <c r="AO3339" s="48"/>
    </row>
    <row r="3340" spans="2:46" ht="18.649999999999999" customHeight="1" thickBot="1">
      <c r="E3340" s="29" t="s">
        <v>9</v>
      </c>
      <c r="J3340" s="29" t="s">
        <v>10</v>
      </c>
      <c r="O3340" s="29" t="s">
        <v>11</v>
      </c>
      <c r="T3340" s="29" t="s">
        <v>12</v>
      </c>
      <c r="Y3340" s="29" t="s">
        <v>13</v>
      </c>
      <c r="AD3340" s="29" t="s">
        <v>12</v>
      </c>
      <c r="AI3340" s="29" t="s">
        <v>81</v>
      </c>
    </row>
    <row r="3341" spans="2:46" ht="18.649999999999999" customHeight="1" thickBot="1">
      <c r="B3341" s="28"/>
      <c r="D3341" s="227" t="s">
        <v>70</v>
      </c>
      <c r="E3341" s="228"/>
      <c r="F3341" s="229" t="s">
        <v>71</v>
      </c>
      <c r="G3341" s="230"/>
      <c r="H3341" s="203"/>
      <c r="I3341" s="231" t="s">
        <v>15</v>
      </c>
      <c r="J3341" s="232"/>
      <c r="K3341" s="233" t="s">
        <v>16</v>
      </c>
      <c r="L3341" s="234"/>
      <c r="M3341" s="30"/>
      <c r="N3341" s="231" t="s">
        <v>72</v>
      </c>
      <c r="O3341" s="232"/>
      <c r="P3341" s="233" t="s">
        <v>73</v>
      </c>
      <c r="Q3341" s="234"/>
      <c r="R3341" s="30"/>
      <c r="S3341" s="227" t="s">
        <v>74</v>
      </c>
      <c r="T3341" s="228"/>
      <c r="U3341" s="229" t="s">
        <v>75</v>
      </c>
      <c r="V3341" s="230"/>
      <c r="W3341" s="8"/>
      <c r="X3341" s="231" t="s">
        <v>76</v>
      </c>
      <c r="Y3341" s="232"/>
      <c r="Z3341" s="233" t="s">
        <v>77</v>
      </c>
      <c r="AA3341" s="234"/>
      <c r="AB3341" s="8"/>
      <c r="AC3341" s="231" t="s">
        <v>78</v>
      </c>
      <c r="AD3341" s="232"/>
      <c r="AE3341" s="233" t="s">
        <v>17</v>
      </c>
      <c r="AF3341" s="234"/>
      <c r="AG3341" s="8"/>
      <c r="AH3341" s="231" t="s">
        <v>79</v>
      </c>
      <c r="AI3341" s="232"/>
      <c r="AJ3341" s="233" t="s">
        <v>80</v>
      </c>
      <c r="AK3341" s="234"/>
      <c r="AL3341" s="8"/>
      <c r="AM3341" s="35" t="s">
        <v>82</v>
      </c>
      <c r="AO3341" s="147" t="s">
        <v>83</v>
      </c>
      <c r="AP3341" s="4"/>
      <c r="AQ3341" s="44"/>
      <c r="AR3341" s="44"/>
      <c r="AS3341" s="44"/>
      <c r="AT3341" s="44"/>
    </row>
    <row r="3342" spans="2:46" ht="18.649999999999999" customHeight="1" thickTop="1" thickBot="1">
      <c r="B3342" s="55">
        <v>9.5599999999999401</v>
      </c>
      <c r="D3342" s="37">
        <v>1</v>
      </c>
      <c r="E3342" s="38">
        <v>0</v>
      </c>
      <c r="F3342" s="39">
        <v>0</v>
      </c>
      <c r="G3342" s="40">
        <f t="shared" ref="G3342" si="10941">-1/($E$8*$B3342)</f>
        <v>-6.6859832635983676E-2</v>
      </c>
      <c r="I3342" s="37">
        <v>1</v>
      </c>
      <c r="J3342" s="41">
        <v>0</v>
      </c>
      <c r="K3342" s="39">
        <v>0</v>
      </c>
      <c r="L3342" s="40">
        <v>0</v>
      </c>
      <c r="N3342" s="37">
        <f t="shared" ref="N3342" si="10942">D3342*I3342+F3342*I3345-E3342*J3342-G3342*J3345</f>
        <v>0.99240819800699653</v>
      </c>
      <c r="O3342" s="41">
        <f t="shared" ref="O3342" si="10943">(D3342*J3342+E3342*I3342+F3342*J3345+G3342*I3345)</f>
        <v>0</v>
      </c>
      <c r="P3342" s="39">
        <f t="shared" ref="P3342" si="10944">D3342*K3342+F3342*K3345-E3342*L3342-G3342*L3345</f>
        <v>0</v>
      </c>
      <c r="Q3342" s="40">
        <f t="shared" ref="Q3342" si="10945">(D3342*L3342+E3342*K3342+F3342*L3345+G3342*K3345)</f>
        <v>-6.6859832635983676E-2</v>
      </c>
      <c r="S3342" s="37">
        <v>1</v>
      </c>
      <c r="T3342" s="38">
        <v>0</v>
      </c>
      <c r="U3342" s="39">
        <v>0</v>
      </c>
      <c r="V3342" s="40">
        <f t="shared" ref="V3342" si="10946">-1/($T$8*$B3342)</f>
        <v>-0.13093933054393386</v>
      </c>
      <c r="X3342" s="37">
        <f t="shared" ref="X3342" si="10947">N3342*S3342+P3342*S3345-O3342*T3342-Q3342*T3345</f>
        <v>0.99240819800699653</v>
      </c>
      <c r="Y3342" s="41">
        <f t="shared" ref="Y3342" si="10948">(N3342*T3342+O3342*S3342+P3342*T3345+Q3342*S3345)</f>
        <v>0</v>
      </c>
      <c r="Z3342" s="39">
        <f t="shared" ref="Z3342" si="10949">N3342*U3342+P3342*U3345-O3342*V3342-Q3342*V3345</f>
        <v>0</v>
      </c>
      <c r="AA3342" s="40">
        <f t="shared" ref="AA3342" si="10950">(N3342*V3342+O3342*U3342+P3342*V3345+Q3342*U3345)</f>
        <v>-0.19680509770933158</v>
      </c>
      <c r="AB3342" s="8"/>
      <c r="AC3342" s="37">
        <v>1</v>
      </c>
      <c r="AD3342" s="38">
        <v>0</v>
      </c>
      <c r="AE3342" s="39">
        <v>0</v>
      </c>
      <c r="AF3342" s="40">
        <v>0</v>
      </c>
      <c r="AH3342" s="37">
        <f>X3342*AC3342+Z3342*AC3345-Y3342*AD3342-AA3342*AD3345</f>
        <v>0.97577549103061001</v>
      </c>
      <c r="AI3342" s="41">
        <f>(X3342*AD3342+Y3342*AC3342+Z3342*AD3345+AA3342*AC3345)</f>
        <v>0</v>
      </c>
      <c r="AJ3342" s="39">
        <f>X3342*AE3342+Z3342*AE3345-Y3342*AF3342-AA3342*AF3345</f>
        <v>0</v>
      </c>
      <c r="AK3342" s="40">
        <f>(X3342*AF3342+Y3342*AE3342+Z3342*AF3345+AA3342*AE3345)</f>
        <v>-0.19680509770933158</v>
      </c>
      <c r="AL3342" s="8"/>
      <c r="AM3342" s="43">
        <f t="shared" ref="AM3342" si="10951">20*LOG((2*$AH$8)/(($AH$8*AH3342+AJ3342+$AH$8*AH3345+AJ3345)^2+($AH$8*AI3342+AK3342+$AH$8*AI3345+AK3345)^2)^0.5)</f>
        <v>-9.5050914169121051E-5</v>
      </c>
      <c r="AO3342" s="148">
        <f t="shared" ref="AO3342" si="10952">((AH3342^2+AI3342^2)/(AH3345^2+AI3345^2))^0.5</f>
        <v>4.9580807104298232</v>
      </c>
      <c r="AP3342" s="4"/>
      <c r="AQ3342" s="44"/>
      <c r="AR3342" s="44"/>
      <c r="AS3342" s="44"/>
      <c r="AT3342" s="44"/>
    </row>
    <row r="3343" spans="2:46" ht="18.649999999999999" customHeight="1" thickBot="1">
      <c r="D3343" s="45"/>
      <c r="G3343" s="46"/>
      <c r="I3343" s="45"/>
      <c r="L3343" s="46"/>
      <c r="N3343" s="45"/>
      <c r="Q3343" s="46"/>
      <c r="S3343" s="45"/>
      <c r="V3343" s="46"/>
      <c r="X3343" s="45"/>
      <c r="AA3343" s="46"/>
      <c r="AC3343" s="45"/>
      <c r="AF3343" s="46"/>
      <c r="AH3343" s="45"/>
      <c r="AK3343" s="46"/>
      <c r="AO3343" s="149"/>
      <c r="AP3343" s="149"/>
      <c r="AQ3343" s="44"/>
      <c r="AR3343" s="44"/>
      <c r="AS3343" s="44"/>
      <c r="AT3343" s="44"/>
    </row>
    <row r="3344" spans="2:46" ht="18.649999999999999" customHeight="1" thickBot="1">
      <c r="D3344" s="227" t="s">
        <v>70</v>
      </c>
      <c r="E3344" s="228"/>
      <c r="F3344" s="229" t="s">
        <v>71</v>
      </c>
      <c r="G3344" s="230"/>
      <c r="H3344" s="203"/>
      <c r="I3344" s="231" t="s">
        <v>15</v>
      </c>
      <c r="J3344" s="232"/>
      <c r="K3344" s="233" t="s">
        <v>16</v>
      </c>
      <c r="L3344" s="234"/>
      <c r="M3344" s="30"/>
      <c r="N3344" s="231" t="s">
        <v>72</v>
      </c>
      <c r="O3344" s="232"/>
      <c r="P3344" s="233" t="s">
        <v>73</v>
      </c>
      <c r="Q3344" s="234"/>
      <c r="R3344" s="30"/>
      <c r="S3344" s="227" t="s">
        <v>74</v>
      </c>
      <c r="T3344" s="228"/>
      <c r="U3344" s="229" t="s">
        <v>75</v>
      </c>
      <c r="V3344" s="230"/>
      <c r="W3344" s="8"/>
      <c r="X3344" s="231" t="s">
        <v>76</v>
      </c>
      <c r="Y3344" s="232"/>
      <c r="Z3344" s="233" t="s">
        <v>77</v>
      </c>
      <c r="AA3344" s="234"/>
      <c r="AB3344" s="8"/>
      <c r="AC3344" s="231" t="s">
        <v>78</v>
      </c>
      <c r="AD3344" s="232"/>
      <c r="AE3344" s="233" t="s">
        <v>17</v>
      </c>
      <c r="AF3344" s="234"/>
      <c r="AG3344" s="8"/>
      <c r="AH3344" s="231" t="s">
        <v>79</v>
      </c>
      <c r="AI3344" s="232"/>
      <c r="AJ3344" s="233" t="s">
        <v>80</v>
      </c>
      <c r="AK3344" s="234"/>
      <c r="AL3344" s="8"/>
      <c r="AM3344" s="52" t="s">
        <v>84</v>
      </c>
      <c r="AO3344" s="150" t="s">
        <v>85</v>
      </c>
      <c r="AP3344" s="149"/>
      <c r="AQ3344" s="44"/>
      <c r="AR3344" s="44"/>
      <c r="AS3344" s="44"/>
      <c r="AT3344" s="44"/>
    </row>
    <row r="3345" spans="2:46" ht="18.649999999999999" customHeight="1" thickTop="1" thickBot="1">
      <c r="D3345" s="37">
        <v>0</v>
      </c>
      <c r="E3345" s="41">
        <v>0</v>
      </c>
      <c r="F3345" s="39">
        <v>1</v>
      </c>
      <c r="G3345" s="40">
        <v>0</v>
      </c>
      <c r="I3345" s="37">
        <v>0</v>
      </c>
      <c r="J3345" s="41">
        <f t="shared" ref="J3345" si="10953">IF(0=(1-$J$8*$K$8*$B3342^2),10^14,$B3342*$K$8/(1-$J$8*$K$8*$B3342^2))</f>
        <v>-0.11354802567838934</v>
      </c>
      <c r="K3345" s="39">
        <v>1</v>
      </c>
      <c r="L3345" s="40">
        <v>0</v>
      </c>
      <c r="N3345" s="37">
        <f t="shared" ref="N3345" si="10954">D3345*I3342+F3345*I3345-E3345*J3342-G3345*J3345</f>
        <v>0</v>
      </c>
      <c r="O3345" s="41">
        <f t="shared" ref="O3345" si="10955">(D3345*J3342+E3345*I3342+F3345*J3345+G3345*I3345)</f>
        <v>-0.11354802567838934</v>
      </c>
      <c r="P3345" s="39">
        <f t="shared" ref="P3345" si="10956">D3345*K3342+F3345*K3345-E3345*L3342-G3345*L3345</f>
        <v>1</v>
      </c>
      <c r="Q3345" s="40">
        <f t="shared" ref="Q3345" si="10957">(D3345*L3342+E3345*K3342+F3345*L3345+G3345*K3345)</f>
        <v>0</v>
      </c>
      <c r="S3345" s="37">
        <v>0</v>
      </c>
      <c r="T3345" s="41">
        <v>0</v>
      </c>
      <c r="U3345" s="39">
        <v>1</v>
      </c>
      <c r="V3345" s="40">
        <v>0</v>
      </c>
      <c r="X3345" s="37">
        <f t="shared" ref="X3345" si="10958">N3345*S3342+P3345*S3345-O3345*T3342-Q3345*T3345</f>
        <v>0</v>
      </c>
      <c r="Y3345" s="41">
        <f t="shared" ref="Y3345" si="10959">(N3345*T3342+O3345*S3342+P3345*T3345+Q3345*S3345)</f>
        <v>-0.11354802567838934</v>
      </c>
      <c r="Z3345" s="39">
        <f t="shared" ref="Z3345" si="10960">N3345*U3342+P3345*U3345-O3345*V3342-Q3345*V3345</f>
        <v>0.98513209753308628</v>
      </c>
      <c r="AA3345" s="40">
        <f t="shared" ref="AA3345" si="10961">(N3345*V3342+O3345*U3342+P3345*V3345+Q3345*U3345)</f>
        <v>0</v>
      </c>
      <c r="AB3345" s="8"/>
      <c r="AC3345" s="37">
        <v>0</v>
      </c>
      <c r="AD3345" s="40">
        <f>-1/($AD$8*$B3342)</f>
        <v>-8.4513598326360351E-2</v>
      </c>
      <c r="AE3345" s="39">
        <v>1</v>
      </c>
      <c r="AF3345" s="40">
        <v>0</v>
      </c>
      <c r="AH3345" s="37">
        <f>X3345*AC3342+Z3345*AC3345-Y3345*AD3342-AA3345*AD3345</f>
        <v>0</v>
      </c>
      <c r="AI3345" s="41">
        <f>(X3345*AD3342+Y3345*AC3342+Z3345*AD3345+AA3345*AC3345)</f>
        <v>-0.19680508406770544</v>
      </c>
      <c r="AJ3345" s="39">
        <f>X3345*AE3342+Z3345*AE3345-Y3345*AF3342-AA3345*AF3345</f>
        <v>0.98513209753308628</v>
      </c>
      <c r="AK3345" s="40">
        <f>(X3345*AF3342+Y3345*AE3342+Z3345*AF3345+AA3345*AE3345)</f>
        <v>0</v>
      </c>
      <c r="AL3345" s="8"/>
      <c r="AM3345" s="54">
        <f t="shared" ref="AM3345" si="10962">(180/PI())*ATAN(-1*(($AH3333*AI3342+AK3342+$AH$8*AI3345+AK3345)/($AH$8*AH3342+AJ3342+$AH$8*AH3345+AJ3345)))</f>
        <v>11.350065450536643</v>
      </c>
      <c r="AO3345" s="151">
        <f t="shared" ref="AO3345" si="10963">20*LOG(((($AH$8*AH3342+AJ3342-$AH$8*AH3345-AJ3345)^2+($AH$8*AI3342+AK3342-$AH$8*AI3345-AK3345)^2)/(($AH$8*AH3342+AJ3342+$AH$8*AH3345+AJ3345)^2+($AH$8*AI3342+AK3342+$AH$8*AI3345+AK3345)^2))^0.5)</f>
        <v>-46.598327657103638</v>
      </c>
      <c r="AP3345" s="149"/>
      <c r="AQ3345" s="44"/>
      <c r="AR3345" s="44"/>
      <c r="AS3345" s="44"/>
      <c r="AT3345" s="44"/>
    </row>
    <row r="3346" spans="2:46" ht="18.649999999999999" customHeight="1">
      <c r="AO3346" s="48"/>
    </row>
    <row r="3347" spans="2:46" ht="18.649999999999999" customHeight="1" thickBot="1">
      <c r="E3347" s="29" t="s">
        <v>9</v>
      </c>
      <c r="J3347" s="29" t="s">
        <v>10</v>
      </c>
      <c r="O3347" s="29" t="s">
        <v>11</v>
      </c>
      <c r="T3347" s="29" t="s">
        <v>12</v>
      </c>
      <c r="Y3347" s="29" t="s">
        <v>13</v>
      </c>
      <c r="AD3347" s="29" t="s">
        <v>12</v>
      </c>
      <c r="AI3347" s="29" t="s">
        <v>81</v>
      </c>
    </row>
    <row r="3348" spans="2:46" ht="18.649999999999999" customHeight="1" thickBot="1">
      <c r="B3348" s="28"/>
      <c r="D3348" s="227" t="s">
        <v>70</v>
      </c>
      <c r="E3348" s="228"/>
      <c r="F3348" s="229" t="s">
        <v>71</v>
      </c>
      <c r="G3348" s="230"/>
      <c r="H3348" s="203"/>
      <c r="I3348" s="231" t="s">
        <v>15</v>
      </c>
      <c r="J3348" s="232"/>
      <c r="K3348" s="233" t="s">
        <v>16</v>
      </c>
      <c r="L3348" s="234"/>
      <c r="M3348" s="30"/>
      <c r="N3348" s="231" t="s">
        <v>72</v>
      </c>
      <c r="O3348" s="232"/>
      <c r="P3348" s="233" t="s">
        <v>73</v>
      </c>
      <c r="Q3348" s="234"/>
      <c r="R3348" s="30"/>
      <c r="S3348" s="227" t="s">
        <v>74</v>
      </c>
      <c r="T3348" s="228"/>
      <c r="U3348" s="229" t="s">
        <v>75</v>
      </c>
      <c r="V3348" s="230"/>
      <c r="W3348" s="8"/>
      <c r="X3348" s="231" t="s">
        <v>76</v>
      </c>
      <c r="Y3348" s="232"/>
      <c r="Z3348" s="233" t="s">
        <v>77</v>
      </c>
      <c r="AA3348" s="234"/>
      <c r="AB3348" s="8"/>
      <c r="AC3348" s="231" t="s">
        <v>78</v>
      </c>
      <c r="AD3348" s="232"/>
      <c r="AE3348" s="233" t="s">
        <v>17</v>
      </c>
      <c r="AF3348" s="234"/>
      <c r="AG3348" s="8"/>
      <c r="AH3348" s="231" t="s">
        <v>79</v>
      </c>
      <c r="AI3348" s="232"/>
      <c r="AJ3348" s="233" t="s">
        <v>80</v>
      </c>
      <c r="AK3348" s="234"/>
      <c r="AL3348" s="8"/>
      <c r="AM3348" s="35" t="s">
        <v>82</v>
      </c>
      <c r="AO3348" s="147" t="s">
        <v>83</v>
      </c>
      <c r="AP3348" s="4"/>
      <c r="AQ3348" s="44"/>
      <c r="AR3348" s="44"/>
      <c r="AS3348" s="44"/>
      <c r="AT3348" s="44"/>
    </row>
    <row r="3349" spans="2:46" ht="18.649999999999999" customHeight="1" thickTop="1" thickBot="1">
      <c r="B3349" s="55">
        <v>9.5799999999999397</v>
      </c>
      <c r="D3349" s="37">
        <v>1</v>
      </c>
      <c r="E3349" s="38">
        <v>0</v>
      </c>
      <c r="F3349" s="39">
        <v>0</v>
      </c>
      <c r="G3349" s="40">
        <f t="shared" ref="G3349" si="10964">-1/($E$8*$B3349)</f>
        <v>-6.6720250521921085E-2</v>
      </c>
      <c r="I3349" s="37">
        <v>1</v>
      </c>
      <c r="J3349" s="41">
        <v>0</v>
      </c>
      <c r="K3349" s="39">
        <v>0</v>
      </c>
      <c r="L3349" s="40">
        <v>0</v>
      </c>
      <c r="N3349" s="37">
        <f t="shared" ref="N3349" si="10965">D3349*I3349+F3349*I3352-E3349*J3349-G3349*J3352</f>
        <v>0.99243993652175022</v>
      </c>
      <c r="O3349" s="41">
        <f t="shared" ref="O3349" si="10966">(D3349*J3349+E3349*I3349+F3349*J3352+G3349*I3352)</f>
        <v>0</v>
      </c>
      <c r="P3349" s="39">
        <f t="shared" ref="P3349" si="10967">D3349*K3349+F3349*K3352-E3349*L3349-G3349*L3352</f>
        <v>0</v>
      </c>
      <c r="Q3349" s="40">
        <f t="shared" ref="Q3349" si="10968">(D3349*L3349+E3349*K3349+F3349*L3352+G3349*K3352)</f>
        <v>-6.6720250521921085E-2</v>
      </c>
      <c r="S3349" s="37">
        <v>1</v>
      </c>
      <c r="T3349" s="38">
        <v>0</v>
      </c>
      <c r="U3349" s="39">
        <v>0</v>
      </c>
      <c r="V3349" s="40">
        <f t="shared" ref="V3349" si="10969">-1/($T$8*$B3349)</f>
        <v>-0.13066597077244338</v>
      </c>
      <c r="X3349" s="37">
        <f t="shared" ref="X3349" si="10970">N3349*S3349+P3349*S3352-O3349*T3349-Q3349*T3352</f>
        <v>0.99243993652175022</v>
      </c>
      <c r="Y3349" s="41">
        <f t="shared" ref="Y3349" si="10971">(N3349*T3349+O3349*S3349+P3349*T3352+Q3349*S3352)</f>
        <v>0</v>
      </c>
      <c r="Z3349" s="39">
        <f t="shared" ref="Z3349" si="10972">N3349*U3349+P3349*U3352-O3349*V3349-Q3349*V3352</f>
        <v>0</v>
      </c>
      <c r="AA3349" s="40">
        <f t="shared" ref="AA3349" si="10973">(N3349*V3349+O3349*U3349+P3349*V3352+Q3349*U3352)</f>
        <v>-0.19639837826087764</v>
      </c>
      <c r="AB3349" s="8"/>
      <c r="AC3349" s="37">
        <v>1</v>
      </c>
      <c r="AD3349" s="38">
        <v>0</v>
      </c>
      <c r="AE3349" s="39">
        <v>0</v>
      </c>
      <c r="AF3349" s="40">
        <v>0</v>
      </c>
      <c r="AH3349" s="37">
        <f>X3349*AC3349+Z3349*AC3352-Y3349*AD3349-AA3349*AD3352</f>
        <v>0.97587625492301566</v>
      </c>
      <c r="AI3349" s="41">
        <f>(X3349*AD3349+Y3349*AC3349+Z3349*AD3352+AA3349*AC3352)</f>
        <v>0</v>
      </c>
      <c r="AJ3349" s="39">
        <f>X3349*AE3349+Z3349*AE3352-Y3349*AF3349-AA3349*AF3352</f>
        <v>0</v>
      </c>
      <c r="AK3349" s="40">
        <f>(X3349*AF3349+Y3349*AE3349+Z3349*AF3352+AA3349*AE3352)</f>
        <v>-0.19639837826087764</v>
      </c>
      <c r="AL3349" s="8"/>
      <c r="AM3349" s="43">
        <f t="shared" ref="AM3349" si="10974">20*LOG((2*$AH$8)/(($AH$8*AH3349+AJ3349+$AH$8*AH3352+AJ3352)^2+($AH$8*AI3349+AK3349+$AH$8*AI3352+AK3352)^2)^0.5)</f>
        <v>-9.4268153629871722E-5</v>
      </c>
      <c r="AO3349" s="148">
        <f t="shared" ref="AO3349" si="10975">((AH3349^2+AI3349^2)/(AH3352^2+AI3352^2))^0.5</f>
        <v>4.9688614077342566</v>
      </c>
      <c r="AP3349" s="4"/>
      <c r="AQ3349" s="44"/>
      <c r="AR3349" s="44"/>
      <c r="AS3349" s="44"/>
      <c r="AT3349" s="44"/>
    </row>
    <row r="3350" spans="2:46" ht="18.649999999999999" customHeight="1" thickBot="1">
      <c r="D3350" s="45"/>
      <c r="G3350" s="46"/>
      <c r="I3350" s="45"/>
      <c r="L3350" s="46"/>
      <c r="N3350" s="45"/>
      <c r="Q3350" s="46"/>
      <c r="S3350" s="45"/>
      <c r="V3350" s="46"/>
      <c r="X3350" s="45"/>
      <c r="AA3350" s="46"/>
      <c r="AC3350" s="45"/>
      <c r="AF3350" s="46"/>
      <c r="AH3350" s="45"/>
      <c r="AK3350" s="46"/>
      <c r="AO3350" s="149"/>
      <c r="AP3350" s="149"/>
      <c r="AQ3350" s="44"/>
      <c r="AR3350" s="44"/>
      <c r="AS3350" s="44"/>
      <c r="AT3350" s="44"/>
    </row>
    <row r="3351" spans="2:46" ht="18.649999999999999" customHeight="1" thickBot="1">
      <c r="D3351" s="227" t="s">
        <v>70</v>
      </c>
      <c r="E3351" s="228"/>
      <c r="F3351" s="229" t="s">
        <v>71</v>
      </c>
      <c r="G3351" s="230"/>
      <c r="H3351" s="203"/>
      <c r="I3351" s="231" t="s">
        <v>15</v>
      </c>
      <c r="J3351" s="232"/>
      <c r="K3351" s="233" t="s">
        <v>16</v>
      </c>
      <c r="L3351" s="234"/>
      <c r="M3351" s="30"/>
      <c r="N3351" s="231" t="s">
        <v>72</v>
      </c>
      <c r="O3351" s="232"/>
      <c r="P3351" s="233" t="s">
        <v>73</v>
      </c>
      <c r="Q3351" s="234"/>
      <c r="R3351" s="30"/>
      <c r="S3351" s="227" t="s">
        <v>74</v>
      </c>
      <c r="T3351" s="228"/>
      <c r="U3351" s="229" t="s">
        <v>75</v>
      </c>
      <c r="V3351" s="230"/>
      <c r="W3351" s="8"/>
      <c r="X3351" s="231" t="s">
        <v>76</v>
      </c>
      <c r="Y3351" s="232"/>
      <c r="Z3351" s="233" t="s">
        <v>77</v>
      </c>
      <c r="AA3351" s="234"/>
      <c r="AB3351" s="8"/>
      <c r="AC3351" s="231" t="s">
        <v>78</v>
      </c>
      <c r="AD3351" s="232"/>
      <c r="AE3351" s="233" t="s">
        <v>17</v>
      </c>
      <c r="AF3351" s="234"/>
      <c r="AG3351" s="8"/>
      <c r="AH3351" s="231" t="s">
        <v>79</v>
      </c>
      <c r="AI3351" s="232"/>
      <c r="AJ3351" s="233" t="s">
        <v>80</v>
      </c>
      <c r="AK3351" s="234"/>
      <c r="AL3351" s="8"/>
      <c r="AM3351" s="52" t="s">
        <v>84</v>
      </c>
      <c r="AO3351" s="150" t="s">
        <v>85</v>
      </c>
      <c r="AP3351" s="149"/>
      <c r="AQ3351" s="44"/>
      <c r="AR3351" s="44"/>
      <c r="AS3351" s="44"/>
      <c r="AT3351" s="44"/>
    </row>
    <row r="3352" spans="2:46" ht="18.649999999999999" customHeight="1" thickTop="1" thickBot="1">
      <c r="D3352" s="37">
        <v>0</v>
      </c>
      <c r="E3352" s="41">
        <v>0</v>
      </c>
      <c r="F3352" s="39">
        <v>1</v>
      </c>
      <c r="G3352" s="40">
        <v>0</v>
      </c>
      <c r="I3352" s="37">
        <v>0</v>
      </c>
      <c r="J3352" s="41">
        <f t="shared" ref="J3352" si="10976">IF(0=(1-$J$8*$K$8*$B3349^2),10^14,$B3349*$K$8/(1-$J$8*$K$8*$B3349^2))</f>
        <v>-0.11330987847184347</v>
      </c>
      <c r="K3352" s="39">
        <v>1</v>
      </c>
      <c r="L3352" s="40">
        <v>0</v>
      </c>
      <c r="N3352" s="37">
        <f t="shared" ref="N3352" si="10977">D3352*I3349+F3352*I3352-E3352*J3349-G3352*J3352</f>
        <v>0</v>
      </c>
      <c r="O3352" s="41">
        <f t="shared" ref="O3352" si="10978">(D3352*J3349+E3352*I3349+F3352*J3352+G3352*I3352)</f>
        <v>-0.11330987847184347</v>
      </c>
      <c r="P3352" s="39">
        <f t="shared" ref="P3352" si="10979">D3352*K3349+F3352*K3352-E3352*L3349-G3352*L3352</f>
        <v>1</v>
      </c>
      <c r="Q3352" s="40">
        <f t="shared" ref="Q3352" si="10980">(D3352*L3349+E3352*K3349+F3352*L3352+G3352*K3352)</f>
        <v>0</v>
      </c>
      <c r="S3352" s="37">
        <v>0</v>
      </c>
      <c r="T3352" s="41">
        <v>0</v>
      </c>
      <c r="U3352" s="39">
        <v>1</v>
      </c>
      <c r="V3352" s="40">
        <v>0</v>
      </c>
      <c r="X3352" s="37">
        <f t="shared" ref="X3352" si="10981">N3352*S3349+P3352*S3352-O3352*T3349-Q3352*T3352</f>
        <v>0</v>
      </c>
      <c r="Y3352" s="41">
        <f t="shared" ref="Y3352" si="10982">(N3352*T3349+O3352*S3349+P3352*T3352+Q3352*S3352)</f>
        <v>-0.11330987847184347</v>
      </c>
      <c r="Z3352" s="39">
        <f t="shared" ref="Z3352" si="10983">N3352*U3349+P3352*U3352-O3352*V3349-Q3352*V3352</f>
        <v>0.98519425473136901</v>
      </c>
      <c r="AA3352" s="40">
        <f t="shared" ref="AA3352" si="10984">(N3352*V3349+O3352*U3349+P3352*V3352+Q3352*U3352)</f>
        <v>0</v>
      </c>
      <c r="AB3352" s="8"/>
      <c r="AC3352" s="37">
        <v>0</v>
      </c>
      <c r="AD3352" s="40">
        <f>-1/($AD$8*$B3349)</f>
        <v>-8.4337160751566276E-2</v>
      </c>
      <c r="AE3352" s="39">
        <v>1</v>
      </c>
      <c r="AF3352" s="40">
        <v>0</v>
      </c>
      <c r="AH3352" s="37">
        <f>X3352*AC3349+Z3352*AC3352-Y3352*AD3349-AA3352*AD3352</f>
        <v>0</v>
      </c>
      <c r="AI3352" s="41">
        <f>(X3352*AD3349+Y3352*AC3349+Z3352*AD3352+AA3352*AC3352)</f>
        <v>-0.19639836470464248</v>
      </c>
      <c r="AJ3352" s="39">
        <f>X3352*AE3349+Z3352*AE3352-Y3352*AF3349-AA3352*AF3352</f>
        <v>0.98519425473136901</v>
      </c>
      <c r="AK3352" s="40">
        <f>(X3352*AF3349+Y3352*AE3349+Z3352*AF3352+AA3352*AE3352)</f>
        <v>0</v>
      </c>
      <c r="AL3352" s="8"/>
      <c r="AM3352" s="54">
        <f t="shared" ref="AM3352" si="10985">(180/PI())*ATAN(-1*(($AH3340*AI3349+AK3349+$AH$8*AI3352+AK3352)/($AH$8*AH3349+AJ3349+$AH$8*AH3352+AJ3352)))</f>
        <v>11.326299596325844</v>
      </c>
      <c r="AO3352" s="151">
        <f t="shared" ref="AO3352" si="10986">20*LOG(((($AH$8*AH3349+AJ3349-$AH$8*AH3352-AJ3352)^2+($AH$8*AI3349+AK3349-$AH$8*AI3352-AK3352)^2)/(($AH$8*AH3349+AJ3349+$AH$8*AH3352+AJ3352)^2+($AH$8*AI3349+AK3349+$AH$8*AI3352+AK3352)^2))^0.5)</f>
        <v>-46.634240237825829</v>
      </c>
      <c r="AP3352" s="149"/>
      <c r="AQ3352" s="44"/>
      <c r="AR3352" s="44"/>
      <c r="AS3352" s="44"/>
      <c r="AT3352" s="44"/>
    </row>
    <row r="3353" spans="2:46" ht="18.649999999999999" customHeight="1">
      <c r="AO3353" s="48"/>
    </row>
    <row r="3354" spans="2:46" ht="18.649999999999999" customHeight="1" thickBot="1">
      <c r="E3354" s="29" t="s">
        <v>9</v>
      </c>
      <c r="J3354" s="29" t="s">
        <v>10</v>
      </c>
      <c r="O3354" s="29" t="s">
        <v>11</v>
      </c>
      <c r="T3354" s="29" t="s">
        <v>12</v>
      </c>
      <c r="Y3354" s="29" t="s">
        <v>13</v>
      </c>
      <c r="AD3354" s="29" t="s">
        <v>12</v>
      </c>
      <c r="AI3354" s="29" t="s">
        <v>81</v>
      </c>
    </row>
    <row r="3355" spans="2:46" ht="18.649999999999999" customHeight="1" thickBot="1">
      <c r="B3355" s="28"/>
      <c r="D3355" s="227" t="s">
        <v>70</v>
      </c>
      <c r="E3355" s="228"/>
      <c r="F3355" s="229" t="s">
        <v>71</v>
      </c>
      <c r="G3355" s="230"/>
      <c r="H3355" s="203"/>
      <c r="I3355" s="231" t="s">
        <v>15</v>
      </c>
      <c r="J3355" s="232"/>
      <c r="K3355" s="233" t="s">
        <v>16</v>
      </c>
      <c r="L3355" s="234"/>
      <c r="M3355" s="30"/>
      <c r="N3355" s="231" t="s">
        <v>72</v>
      </c>
      <c r="O3355" s="232"/>
      <c r="P3355" s="233" t="s">
        <v>73</v>
      </c>
      <c r="Q3355" s="234"/>
      <c r="R3355" s="30"/>
      <c r="S3355" s="227" t="s">
        <v>74</v>
      </c>
      <c r="T3355" s="228"/>
      <c r="U3355" s="229" t="s">
        <v>75</v>
      </c>
      <c r="V3355" s="230"/>
      <c r="W3355" s="8"/>
      <c r="X3355" s="231" t="s">
        <v>76</v>
      </c>
      <c r="Y3355" s="232"/>
      <c r="Z3355" s="233" t="s">
        <v>77</v>
      </c>
      <c r="AA3355" s="234"/>
      <c r="AB3355" s="8"/>
      <c r="AC3355" s="231" t="s">
        <v>78</v>
      </c>
      <c r="AD3355" s="232"/>
      <c r="AE3355" s="233" t="s">
        <v>17</v>
      </c>
      <c r="AF3355" s="234"/>
      <c r="AG3355" s="8"/>
      <c r="AH3355" s="231" t="s">
        <v>79</v>
      </c>
      <c r="AI3355" s="232"/>
      <c r="AJ3355" s="233" t="s">
        <v>80</v>
      </c>
      <c r="AK3355" s="234"/>
      <c r="AL3355" s="8"/>
      <c r="AM3355" s="35" t="s">
        <v>82</v>
      </c>
      <c r="AO3355" s="147" t="s">
        <v>83</v>
      </c>
      <c r="AP3355" s="4"/>
      <c r="AQ3355" s="44"/>
      <c r="AR3355" s="44"/>
      <c r="AS3355" s="44"/>
      <c r="AT3355" s="44"/>
    </row>
    <row r="3356" spans="2:46" ht="18.649999999999999" customHeight="1" thickTop="1" thickBot="1">
      <c r="B3356" s="55">
        <v>9.5999999999999392</v>
      </c>
      <c r="D3356" s="37">
        <v>1</v>
      </c>
      <c r="E3356" s="38">
        <v>0</v>
      </c>
      <c r="F3356" s="39">
        <v>0</v>
      </c>
      <c r="G3356" s="40">
        <f t="shared" ref="G3356" si="10987">-1/($E$8*$B3356)</f>
        <v>-6.6581250000000411E-2</v>
      </c>
      <c r="I3356" s="37">
        <v>1</v>
      </c>
      <c r="J3356" s="41">
        <v>0</v>
      </c>
      <c r="K3356" s="39">
        <v>0</v>
      </c>
      <c r="L3356" s="40">
        <v>0</v>
      </c>
      <c r="N3356" s="37">
        <f t="shared" ref="N3356" si="10988">D3356*I3356+F3356*I3359-E3356*J3356-G3356*J3359</f>
        <v>0.99247147626982879</v>
      </c>
      <c r="O3356" s="41">
        <f t="shared" ref="O3356" si="10989">(D3356*J3356+E3356*I3356+F3356*J3359+G3356*I3359)</f>
        <v>0</v>
      </c>
      <c r="P3356" s="39">
        <f t="shared" ref="P3356" si="10990">D3356*K3356+F3356*K3359-E3356*L3356-G3356*L3359</f>
        <v>0</v>
      </c>
      <c r="Q3356" s="40">
        <f t="shared" ref="Q3356" si="10991">(D3356*L3356+E3356*K3356+F3356*L3359+G3356*K3359)</f>
        <v>-6.6581250000000411E-2</v>
      </c>
      <c r="S3356" s="37">
        <v>1</v>
      </c>
      <c r="T3356" s="38">
        <v>0</v>
      </c>
      <c r="U3356" s="39">
        <v>0</v>
      </c>
      <c r="V3356" s="40">
        <f t="shared" ref="V3356" si="10992">-1/($T$8*$B3356)</f>
        <v>-0.13039375000000081</v>
      </c>
      <c r="X3356" s="37">
        <f t="shared" ref="X3356" si="10993">N3356*S3356+P3356*S3359-O3356*T3356-Q3356*T3359</f>
        <v>0.99247147626982879</v>
      </c>
      <c r="Y3356" s="41">
        <f t="shared" ref="Y3356" si="10994">(N3356*T3356+O3356*S3356+P3356*T3359+Q3356*S3359)</f>
        <v>0</v>
      </c>
      <c r="Z3356" s="39">
        <f t="shared" ref="Z3356" si="10995">N3356*U3356+P3356*U3359-O3356*V3356-Q3356*V3359</f>
        <v>0</v>
      </c>
      <c r="AA3356" s="40">
        <f t="shared" ref="AA3356" si="10996">(N3356*V3356+O3356*U3356+P3356*V3359+Q3356*U3359)</f>
        <v>-0.19599332755886018</v>
      </c>
      <c r="AB3356" s="8"/>
      <c r="AC3356" s="37">
        <v>1</v>
      </c>
      <c r="AD3356" s="38">
        <v>0</v>
      </c>
      <c r="AE3356" s="39">
        <v>0</v>
      </c>
      <c r="AF3356" s="40">
        <v>0</v>
      </c>
      <c r="AH3356" s="37">
        <f>X3356*AC3356+Z3356*AC3359-Y3356*AD3356-AA3356*AD3359</f>
        <v>0.97597639199887232</v>
      </c>
      <c r="AI3356" s="41">
        <f>(X3356*AD3356+Y3356*AC3356+Z3356*AD3359+AA3356*AC3359)</f>
        <v>0</v>
      </c>
      <c r="AJ3356" s="39">
        <f>X3356*AE3356+Z3356*AE3359-Y3356*AF3356-AA3356*AF3359</f>
        <v>0</v>
      </c>
      <c r="AK3356" s="40">
        <f>(X3356*AF3356+Y3356*AE3356+Z3356*AF3359+AA3356*AE3359)</f>
        <v>-0.19599332755886018</v>
      </c>
      <c r="AL3356" s="8"/>
      <c r="AM3356" s="43">
        <f t="shared" ref="AM3356" si="10997">20*LOG((2*$AH$8)/(($AH$8*AH3356+AJ3356+$AH$8*AH3359+AJ3359)^2+($AH$8*AI3356+AK3356+$AH$8*AI3359+AK3359)^2)^0.5)</f>
        <v>-9.3493415963123288E-5</v>
      </c>
      <c r="AO3356" s="148">
        <f t="shared" ref="AO3356" si="10998">((AH3356^2+AI3356^2)/(AH3359^2+AI3359^2))^0.5</f>
        <v>4.9796412522731641</v>
      </c>
      <c r="AP3356" s="4"/>
      <c r="AQ3356" s="44"/>
      <c r="AR3356" s="44"/>
      <c r="AS3356" s="44"/>
      <c r="AT3356" s="44"/>
    </row>
    <row r="3357" spans="2:46" ht="18.649999999999999" customHeight="1" thickBot="1">
      <c r="D3357" s="45"/>
      <c r="G3357" s="46"/>
      <c r="I3357" s="45"/>
      <c r="L3357" s="46"/>
      <c r="N3357" s="45"/>
      <c r="Q3357" s="46"/>
      <c r="S3357" s="45"/>
      <c r="V3357" s="46"/>
      <c r="X3357" s="45"/>
      <c r="AA3357" s="46"/>
      <c r="AC3357" s="45"/>
      <c r="AF3357" s="46"/>
      <c r="AH3357" s="45"/>
      <c r="AK3357" s="46"/>
      <c r="AO3357" s="149"/>
      <c r="AP3357" s="149"/>
      <c r="AQ3357" s="44"/>
      <c r="AR3357" s="44"/>
      <c r="AS3357" s="44"/>
      <c r="AT3357" s="44"/>
    </row>
    <row r="3358" spans="2:46" ht="18.649999999999999" customHeight="1" thickBot="1">
      <c r="D3358" s="227" t="s">
        <v>70</v>
      </c>
      <c r="E3358" s="228"/>
      <c r="F3358" s="229" t="s">
        <v>71</v>
      </c>
      <c r="G3358" s="230"/>
      <c r="H3358" s="203"/>
      <c r="I3358" s="231" t="s">
        <v>15</v>
      </c>
      <c r="J3358" s="232"/>
      <c r="K3358" s="233" t="s">
        <v>16</v>
      </c>
      <c r="L3358" s="234"/>
      <c r="M3358" s="30"/>
      <c r="N3358" s="231" t="s">
        <v>72</v>
      </c>
      <c r="O3358" s="232"/>
      <c r="P3358" s="233" t="s">
        <v>73</v>
      </c>
      <c r="Q3358" s="234"/>
      <c r="R3358" s="30"/>
      <c r="S3358" s="227" t="s">
        <v>74</v>
      </c>
      <c r="T3358" s="228"/>
      <c r="U3358" s="229" t="s">
        <v>75</v>
      </c>
      <c r="V3358" s="230"/>
      <c r="W3358" s="8"/>
      <c r="X3358" s="231" t="s">
        <v>76</v>
      </c>
      <c r="Y3358" s="232"/>
      <c r="Z3358" s="233" t="s">
        <v>77</v>
      </c>
      <c r="AA3358" s="234"/>
      <c r="AB3358" s="8"/>
      <c r="AC3358" s="231" t="s">
        <v>78</v>
      </c>
      <c r="AD3358" s="232"/>
      <c r="AE3358" s="233" t="s">
        <v>17</v>
      </c>
      <c r="AF3358" s="234"/>
      <c r="AG3358" s="8"/>
      <c r="AH3358" s="231" t="s">
        <v>79</v>
      </c>
      <c r="AI3358" s="232"/>
      <c r="AJ3358" s="233" t="s">
        <v>80</v>
      </c>
      <c r="AK3358" s="234"/>
      <c r="AL3358" s="8"/>
      <c r="AM3358" s="52" t="s">
        <v>84</v>
      </c>
      <c r="AO3358" s="150" t="s">
        <v>85</v>
      </c>
      <c r="AP3358" s="149"/>
      <c r="AQ3358" s="44"/>
      <c r="AR3358" s="44"/>
      <c r="AS3358" s="44"/>
      <c r="AT3358" s="44"/>
    </row>
    <row r="3359" spans="2:46" ht="18.649999999999999" customHeight="1" thickTop="1" thickBot="1">
      <c r="D3359" s="37">
        <v>0</v>
      </c>
      <c r="E3359" s="41">
        <v>0</v>
      </c>
      <c r="F3359" s="39">
        <v>1</v>
      </c>
      <c r="G3359" s="40">
        <v>0</v>
      </c>
      <c r="I3359" s="37">
        <v>0</v>
      </c>
      <c r="J3359" s="41">
        <f t="shared" ref="J3359" si="10999">IF(0=(1-$J$8*$K$8*$B3356^2),10^14,$B3356*$K$8/(1-$J$8*$K$8*$B3356^2))</f>
        <v>-0.11307273038837699</v>
      </c>
      <c r="K3359" s="39">
        <v>1</v>
      </c>
      <c r="L3359" s="40">
        <v>0</v>
      </c>
      <c r="N3359" s="37">
        <f t="shared" ref="N3359" si="11000">D3359*I3356+F3359*I3359-E3359*J3356-G3359*J3359</f>
        <v>0</v>
      </c>
      <c r="O3359" s="41">
        <f t="shared" ref="O3359" si="11001">(D3359*J3356+E3359*I3356+F3359*J3359+G3359*I3359)</f>
        <v>-0.11307273038837699</v>
      </c>
      <c r="P3359" s="39">
        <f t="shared" ref="P3359" si="11002">D3359*K3356+F3359*K3359-E3359*L3356-G3359*L3359</f>
        <v>1</v>
      </c>
      <c r="Q3359" s="40">
        <f t="shared" ref="Q3359" si="11003">(D3359*L3356+E3359*K3356+F3359*L3359+G3359*K3359)</f>
        <v>0</v>
      </c>
      <c r="S3359" s="37">
        <v>0</v>
      </c>
      <c r="T3359" s="41">
        <v>0</v>
      </c>
      <c r="U3359" s="39">
        <v>1</v>
      </c>
      <c r="V3359" s="40">
        <v>0</v>
      </c>
      <c r="X3359" s="37">
        <f t="shared" ref="X3359" si="11004">N3359*S3356+P3359*S3359-O3359*T3356-Q3359*T3359</f>
        <v>0</v>
      </c>
      <c r="Y3359" s="41">
        <f t="shared" ref="Y3359" si="11005">(N3359*T3356+O3359*S3356+P3359*T3359+Q3359*S3359)</f>
        <v>-0.11307273038837699</v>
      </c>
      <c r="Z3359" s="39">
        <f t="shared" ref="Z3359" si="11006">N3359*U3356+P3359*U3359-O3359*V3356-Q3359*V3359</f>
        <v>0.98525602266192047</v>
      </c>
      <c r="AA3359" s="40">
        <f t="shared" ref="AA3359" si="11007">(N3359*V3356+O3359*U3356+P3359*V3359+Q3359*U3359)</f>
        <v>0</v>
      </c>
      <c r="AB3359" s="8"/>
      <c r="AC3359" s="37">
        <v>0</v>
      </c>
      <c r="AD3359" s="40">
        <f>-1/($AD$8*$B3356)</f>
        <v>-8.4161458333333855E-2</v>
      </c>
      <c r="AE3359" s="39">
        <v>1</v>
      </c>
      <c r="AF3359" s="40">
        <v>0</v>
      </c>
      <c r="AH3359" s="37">
        <f>X3359*AC3356+Z3359*AC3359-Y3359*AD3356-AA3359*AD3359</f>
        <v>0</v>
      </c>
      <c r="AI3359" s="41">
        <f>(X3359*AD3356+Y3359*AC3356+Z3359*AD3359+AA3359*AC3359)</f>
        <v>-0.19599331408730444</v>
      </c>
      <c r="AJ3359" s="39">
        <f>X3359*AE3356+Z3359*AE3359-Y3359*AF3356-AA3359*AF3359</f>
        <v>0.98525602266192047</v>
      </c>
      <c r="AK3359" s="40">
        <f>(X3359*AF3356+Y3359*AE3356+Z3359*AF3359+AA3359*AE3359)</f>
        <v>0</v>
      </c>
      <c r="AL3359" s="8"/>
      <c r="AM3359" s="54">
        <f t="shared" ref="AM3359" si="11008">(180/PI())*ATAN(-1*(($AH3347*AI3356+AK3356+$AH$8*AI3359+AK3359)/($AH$8*AH3356+AJ3356+$AH$8*AH3359+AJ3359)))</f>
        <v>11.302633203649535</v>
      </c>
      <c r="AO3359" s="151">
        <f t="shared" ref="AO3359" si="11009">20*LOG(((($AH$8*AH3356+AJ3356-$AH$8*AH3359-AJ3359)^2+($AH$8*AI3356+AK3356-$AH$8*AI3359-AK3359)^2)/(($AH$8*AH3356+AJ3356+$AH$8*AH3359+AJ3359)^2+($AH$8*AI3356+AK3356+$AH$8*AI3359+AK3359)^2))^0.5)</f>
        <v>-46.670079580999172</v>
      </c>
      <c r="AP3359" s="149"/>
      <c r="AQ3359" s="44"/>
      <c r="AR3359" s="44"/>
      <c r="AS3359" s="44"/>
      <c r="AT3359" s="44"/>
    </row>
    <row r="3360" spans="2:46" ht="18.649999999999999" customHeight="1">
      <c r="AO3360" s="48"/>
    </row>
    <row r="3361" spans="2:46" ht="18.649999999999999" customHeight="1" thickBot="1">
      <c r="E3361" s="29" t="s">
        <v>9</v>
      </c>
      <c r="J3361" s="29" t="s">
        <v>10</v>
      </c>
      <c r="O3361" s="29" t="s">
        <v>11</v>
      </c>
      <c r="T3361" s="29" t="s">
        <v>12</v>
      </c>
      <c r="Y3361" s="29" t="s">
        <v>13</v>
      </c>
      <c r="AD3361" s="29" t="s">
        <v>12</v>
      </c>
      <c r="AI3361" s="29" t="s">
        <v>81</v>
      </c>
    </row>
    <row r="3362" spans="2:46" ht="18.649999999999999" customHeight="1" thickBot="1">
      <c r="B3362" s="28"/>
      <c r="D3362" s="227" t="s">
        <v>70</v>
      </c>
      <c r="E3362" s="228"/>
      <c r="F3362" s="229" t="s">
        <v>71</v>
      </c>
      <c r="G3362" s="230"/>
      <c r="H3362" s="203"/>
      <c r="I3362" s="231" t="s">
        <v>15</v>
      </c>
      <c r="J3362" s="232"/>
      <c r="K3362" s="233" t="s">
        <v>16</v>
      </c>
      <c r="L3362" s="234"/>
      <c r="M3362" s="30"/>
      <c r="N3362" s="231" t="s">
        <v>72</v>
      </c>
      <c r="O3362" s="232"/>
      <c r="P3362" s="233" t="s">
        <v>73</v>
      </c>
      <c r="Q3362" s="234"/>
      <c r="R3362" s="30"/>
      <c r="S3362" s="227" t="s">
        <v>74</v>
      </c>
      <c r="T3362" s="228"/>
      <c r="U3362" s="229" t="s">
        <v>75</v>
      </c>
      <c r="V3362" s="230"/>
      <c r="W3362" s="8"/>
      <c r="X3362" s="231" t="s">
        <v>76</v>
      </c>
      <c r="Y3362" s="232"/>
      <c r="Z3362" s="233" t="s">
        <v>77</v>
      </c>
      <c r="AA3362" s="234"/>
      <c r="AB3362" s="8"/>
      <c r="AC3362" s="231" t="s">
        <v>78</v>
      </c>
      <c r="AD3362" s="232"/>
      <c r="AE3362" s="233" t="s">
        <v>17</v>
      </c>
      <c r="AF3362" s="234"/>
      <c r="AG3362" s="8"/>
      <c r="AH3362" s="231" t="s">
        <v>79</v>
      </c>
      <c r="AI3362" s="232"/>
      <c r="AJ3362" s="233" t="s">
        <v>80</v>
      </c>
      <c r="AK3362" s="234"/>
      <c r="AL3362" s="8"/>
      <c r="AM3362" s="35" t="s">
        <v>82</v>
      </c>
      <c r="AO3362" s="147" t="s">
        <v>83</v>
      </c>
      <c r="AP3362" s="4"/>
      <c r="AQ3362" s="44"/>
      <c r="AR3362" s="44"/>
      <c r="AS3362" s="44"/>
      <c r="AT3362" s="44"/>
    </row>
    <row r="3363" spans="2:46" ht="18.649999999999999" customHeight="1" thickTop="1" thickBot="1">
      <c r="B3363" s="55">
        <v>9.6199999999999406</v>
      </c>
      <c r="D3363" s="37">
        <v>1</v>
      </c>
      <c r="E3363" s="38">
        <v>0</v>
      </c>
      <c r="F3363" s="39">
        <v>0</v>
      </c>
      <c r="G3363" s="40">
        <f t="shared" ref="G3363" si="11010">-1/($E$8*$B3363)</f>
        <v>-6.644282744282784E-2</v>
      </c>
      <c r="I3363" s="37">
        <v>1</v>
      </c>
      <c r="J3363" s="41">
        <v>0</v>
      </c>
      <c r="K3363" s="39">
        <v>0</v>
      </c>
      <c r="L3363" s="40">
        <v>0</v>
      </c>
      <c r="N3363" s="37">
        <f t="shared" ref="N3363" si="11011">D3363*I3363+F3363*I3366-E3363*J3363-G3363*J3366</f>
        <v>0.99250281890876602</v>
      </c>
      <c r="O3363" s="41">
        <f t="shared" ref="O3363" si="11012">(D3363*J3363+E3363*I3363+F3363*J3366+G3363*I3366)</f>
        <v>0</v>
      </c>
      <c r="P3363" s="39">
        <f t="shared" ref="P3363" si="11013">D3363*K3363+F3363*K3366-E3363*L3363-G3363*L3366</f>
        <v>0</v>
      </c>
      <c r="Q3363" s="40">
        <f t="shared" ref="Q3363" si="11014">(D3363*L3363+E3363*K3363+F3363*L3366+G3363*K3366)</f>
        <v>-6.644282744282784E-2</v>
      </c>
      <c r="S3363" s="37">
        <v>1</v>
      </c>
      <c r="T3363" s="38">
        <v>0</v>
      </c>
      <c r="U3363" s="39">
        <v>0</v>
      </c>
      <c r="V3363" s="40">
        <f t="shared" ref="V3363" si="11015">-1/($T$8*$B3363)</f>
        <v>-0.13012266112266191</v>
      </c>
      <c r="X3363" s="37">
        <f t="shared" ref="X3363" si="11016">N3363*S3363+P3363*S3366-O3363*T3363-Q3363*T3366</f>
        <v>0.99250281890876602</v>
      </c>
      <c r="Y3363" s="41">
        <f t="shared" ref="Y3363" si="11017">(N3363*T3363+O3363*S3363+P3363*T3366+Q3363*S3366)</f>
        <v>0</v>
      </c>
      <c r="Z3363" s="39">
        <f t="shared" ref="Z3363" si="11018">N3363*U3363+P3363*U3366-O3363*V3363-Q3363*V3366</f>
        <v>0</v>
      </c>
      <c r="AA3363" s="40">
        <f t="shared" ref="AA3363" si="11019">(N3363*V3363+O3363*U3363+P3363*V3366+Q3363*U3366)</f>
        <v>-0.19558993541097988</v>
      </c>
      <c r="AB3363" s="8"/>
      <c r="AC3363" s="37">
        <v>1</v>
      </c>
      <c r="AD3363" s="38">
        <v>0</v>
      </c>
      <c r="AE3363" s="39">
        <v>0</v>
      </c>
      <c r="AF3363" s="40">
        <v>0</v>
      </c>
      <c r="AH3363" s="37">
        <f>X3363*AC3363+Z3363*AC3366-Y3363*AD3363-AA3363*AD3366</f>
        <v>0.97607590744147887</v>
      </c>
      <c r="AI3363" s="41">
        <f>(X3363*AD3363+Y3363*AC3363+Z3363*AD3366+AA3363*AC3366)</f>
        <v>0</v>
      </c>
      <c r="AJ3363" s="39">
        <f>X3363*AE3363+Z3363*AE3366-Y3363*AF3363-AA3363*AF3366</f>
        <v>0</v>
      </c>
      <c r="AK3363" s="40">
        <f>(X3363*AF3363+Y3363*AE3363+Z3363*AF3366+AA3363*AE3366)</f>
        <v>-0.19558993541097988</v>
      </c>
      <c r="AL3363" s="8"/>
      <c r="AM3363" s="43">
        <f t="shared" ref="AM3363" si="11020">20*LOG((2*$AH$8)/(($AH$8*AH3363+AJ3363+$AH$8*AH3366+AJ3366)^2+($AH$8*AI3363+AK3363+$AH$8*AI3366+AK3366)^2)^0.5)</f>
        <v>-9.272660292385519E-5</v>
      </c>
      <c r="AO3363" s="148">
        <f t="shared" ref="AO3363" si="11021">((AH3363^2+AI3363^2)/(AH3366^2+AI3366^2))^0.5</f>
        <v>4.9904202493863945</v>
      </c>
      <c r="AP3363" s="4"/>
      <c r="AQ3363" s="44"/>
      <c r="AR3363" s="44"/>
      <c r="AS3363" s="44"/>
      <c r="AT3363" s="44"/>
    </row>
    <row r="3364" spans="2:46" ht="18.649999999999999" customHeight="1" thickBot="1">
      <c r="D3364" s="45"/>
      <c r="G3364" s="46"/>
      <c r="I3364" s="45"/>
      <c r="L3364" s="46"/>
      <c r="N3364" s="45"/>
      <c r="Q3364" s="46"/>
      <c r="S3364" s="45"/>
      <c r="V3364" s="46"/>
      <c r="X3364" s="45"/>
      <c r="AA3364" s="46"/>
      <c r="AC3364" s="45"/>
      <c r="AF3364" s="46"/>
      <c r="AH3364" s="45"/>
      <c r="AK3364" s="46"/>
      <c r="AO3364" s="149"/>
      <c r="AP3364" s="149"/>
      <c r="AQ3364" s="44"/>
      <c r="AR3364" s="44"/>
      <c r="AS3364" s="44"/>
      <c r="AT3364" s="44"/>
    </row>
    <row r="3365" spans="2:46" ht="18.649999999999999" customHeight="1" thickBot="1">
      <c r="D3365" s="227" t="s">
        <v>70</v>
      </c>
      <c r="E3365" s="228"/>
      <c r="F3365" s="229" t="s">
        <v>71</v>
      </c>
      <c r="G3365" s="230"/>
      <c r="H3365" s="203"/>
      <c r="I3365" s="231" t="s">
        <v>15</v>
      </c>
      <c r="J3365" s="232"/>
      <c r="K3365" s="233" t="s">
        <v>16</v>
      </c>
      <c r="L3365" s="234"/>
      <c r="M3365" s="30"/>
      <c r="N3365" s="231" t="s">
        <v>72</v>
      </c>
      <c r="O3365" s="232"/>
      <c r="P3365" s="233" t="s">
        <v>73</v>
      </c>
      <c r="Q3365" s="234"/>
      <c r="R3365" s="30"/>
      <c r="S3365" s="227" t="s">
        <v>74</v>
      </c>
      <c r="T3365" s="228"/>
      <c r="U3365" s="229" t="s">
        <v>75</v>
      </c>
      <c r="V3365" s="230"/>
      <c r="W3365" s="8"/>
      <c r="X3365" s="231" t="s">
        <v>76</v>
      </c>
      <c r="Y3365" s="232"/>
      <c r="Z3365" s="233" t="s">
        <v>77</v>
      </c>
      <c r="AA3365" s="234"/>
      <c r="AB3365" s="8"/>
      <c r="AC3365" s="231" t="s">
        <v>78</v>
      </c>
      <c r="AD3365" s="232"/>
      <c r="AE3365" s="233" t="s">
        <v>17</v>
      </c>
      <c r="AF3365" s="234"/>
      <c r="AG3365" s="8"/>
      <c r="AH3365" s="231" t="s">
        <v>79</v>
      </c>
      <c r="AI3365" s="232"/>
      <c r="AJ3365" s="233" t="s">
        <v>80</v>
      </c>
      <c r="AK3365" s="234"/>
      <c r="AL3365" s="8"/>
      <c r="AM3365" s="52" t="s">
        <v>84</v>
      </c>
      <c r="AO3365" s="150" t="s">
        <v>85</v>
      </c>
      <c r="AP3365" s="149"/>
      <c r="AQ3365" s="44"/>
      <c r="AR3365" s="44"/>
      <c r="AS3365" s="44"/>
      <c r="AT3365" s="44"/>
    </row>
    <row r="3366" spans="2:46" ht="18.649999999999999" customHeight="1" thickTop="1" thickBot="1">
      <c r="D3366" s="37">
        <v>0</v>
      </c>
      <c r="E3366" s="41">
        <v>0</v>
      </c>
      <c r="F3366" s="39">
        <v>1</v>
      </c>
      <c r="G3366" s="40">
        <v>0</v>
      </c>
      <c r="I3366" s="37">
        <v>0</v>
      </c>
      <c r="J3366" s="41">
        <f t="shared" ref="J3366" si="11022">IF(0=(1-$J$8*$K$8*$B3363^2),10^14,$B3363*$K$8/(1-$J$8*$K$8*$B3363^2))</f>
        <v>-0.11283657513950685</v>
      </c>
      <c r="K3366" s="39">
        <v>1</v>
      </c>
      <c r="L3366" s="40">
        <v>0</v>
      </c>
      <c r="N3366" s="37">
        <f t="shared" ref="N3366" si="11023">D3366*I3363+F3366*I3366-E3366*J3363-G3366*J3366</f>
        <v>0</v>
      </c>
      <c r="O3366" s="41">
        <f t="shared" ref="O3366" si="11024">(D3366*J3363+E3366*I3363+F3366*J3366+G3366*I3366)</f>
        <v>-0.11283657513950685</v>
      </c>
      <c r="P3366" s="39">
        <f t="shared" ref="P3366" si="11025">D3366*K3363+F3366*K3366-E3366*L3363-G3366*L3366</f>
        <v>1</v>
      </c>
      <c r="Q3366" s="40">
        <f t="shared" ref="Q3366" si="11026">(D3366*L3363+E3366*K3363+F3366*L3366+G3366*K3366)</f>
        <v>0</v>
      </c>
      <c r="S3366" s="37">
        <v>0</v>
      </c>
      <c r="T3366" s="41">
        <v>0</v>
      </c>
      <c r="U3366" s="39">
        <v>1</v>
      </c>
      <c r="V3366" s="40">
        <v>0</v>
      </c>
      <c r="X3366" s="37">
        <f t="shared" ref="X3366" si="11027">N3366*S3363+P3366*S3366-O3366*T3363-Q3366*T3366</f>
        <v>0</v>
      </c>
      <c r="Y3366" s="41">
        <f t="shared" ref="Y3366" si="11028">(N3366*T3363+O3366*S3363+P3366*T3366+Q3366*S3366)</f>
        <v>-0.11283657513950685</v>
      </c>
      <c r="Z3366" s="39">
        <f t="shared" ref="Z3366" si="11029">N3366*U3363+P3366*U3366-O3366*V3363-Q3366*V3366</f>
        <v>0.98531740457088013</v>
      </c>
      <c r="AA3366" s="40">
        <f t="shared" ref="AA3366" si="11030">(N3366*V3363+O3366*U3363+P3366*V3366+Q3366*U3366)</f>
        <v>0</v>
      </c>
      <c r="AB3366" s="8"/>
      <c r="AC3366" s="37">
        <v>0</v>
      </c>
      <c r="AD3366" s="40">
        <f>-1/($AD$8*$B3363)</f>
        <v>-8.3986486486486989E-2</v>
      </c>
      <c r="AE3366" s="39">
        <v>1</v>
      </c>
      <c r="AF3366" s="40">
        <v>0</v>
      </c>
      <c r="AH3366" s="37">
        <f>X3366*AC3363+Z3366*AC3366-Y3366*AD3363-AA3366*AD3366</f>
        <v>0</v>
      </c>
      <c r="AI3366" s="41">
        <f>(X3366*AD3363+Y3366*AC3363+Z3366*AD3366+AA3366*AC3366)</f>
        <v>-0.1955899220233995</v>
      </c>
      <c r="AJ3366" s="39">
        <f>X3366*AE3363+Z3366*AE3366-Y3366*AF3363-AA3366*AF3366</f>
        <v>0.98531740457088013</v>
      </c>
      <c r="AK3366" s="40">
        <f>(X3366*AF3363+Y3366*AE3363+Z3366*AF3366+AA3366*AE3366)</f>
        <v>0</v>
      </c>
      <c r="AL3366" s="8"/>
      <c r="AM3366" s="54">
        <f t="shared" ref="AM3366" si="11031">(180/PI())*ATAN(-1*(($AH3354*AI3363+AK3363+$AH$8*AI3366+AK3366)/($AH$8*AH3363+AJ3363+$AH$8*AH3366+AJ3366)))</f>
        <v>11.279065648564028</v>
      </c>
      <c r="AO3366" s="151">
        <f t="shared" ref="AO3366" si="11032">20*LOG(((($AH$8*AH3363+AJ3363-$AH$8*AH3366-AJ3366)^2+($AH$8*AI3363+AK3363-$AH$8*AI3366-AK3366)^2)/(($AH$8*AH3363+AJ3363+$AH$8*AH3366+AJ3366)^2+($AH$8*AI3363+AK3363+$AH$8*AI3366+AK3366)^2))^0.5)</f>
        <v>-46.705845980906851</v>
      </c>
      <c r="AP3366" s="149"/>
      <c r="AQ3366" s="44"/>
      <c r="AR3366" s="44"/>
      <c r="AS3366" s="44"/>
      <c r="AT3366" s="44"/>
    </row>
    <row r="3367" spans="2:46" ht="18.649999999999999" customHeight="1">
      <c r="AO3367" s="48"/>
    </row>
    <row r="3368" spans="2:46" ht="18.649999999999999" customHeight="1" thickBot="1">
      <c r="E3368" s="29" t="s">
        <v>9</v>
      </c>
      <c r="J3368" s="29" t="s">
        <v>10</v>
      </c>
      <c r="O3368" s="29" t="s">
        <v>11</v>
      </c>
      <c r="T3368" s="29" t="s">
        <v>12</v>
      </c>
      <c r="Y3368" s="29" t="s">
        <v>13</v>
      </c>
      <c r="AD3368" s="29" t="s">
        <v>12</v>
      </c>
      <c r="AI3368" s="29" t="s">
        <v>81</v>
      </c>
    </row>
    <row r="3369" spans="2:46" ht="18.649999999999999" customHeight="1" thickBot="1">
      <c r="B3369" s="28"/>
      <c r="D3369" s="227" t="s">
        <v>70</v>
      </c>
      <c r="E3369" s="228"/>
      <c r="F3369" s="229" t="s">
        <v>71</v>
      </c>
      <c r="G3369" s="230"/>
      <c r="H3369" s="203"/>
      <c r="I3369" s="231" t="s">
        <v>15</v>
      </c>
      <c r="J3369" s="232"/>
      <c r="K3369" s="233" t="s">
        <v>16</v>
      </c>
      <c r="L3369" s="234"/>
      <c r="M3369" s="30"/>
      <c r="N3369" s="231" t="s">
        <v>72</v>
      </c>
      <c r="O3369" s="232"/>
      <c r="P3369" s="233" t="s">
        <v>73</v>
      </c>
      <c r="Q3369" s="234"/>
      <c r="R3369" s="30"/>
      <c r="S3369" s="227" t="s">
        <v>74</v>
      </c>
      <c r="T3369" s="228"/>
      <c r="U3369" s="229" t="s">
        <v>75</v>
      </c>
      <c r="V3369" s="230"/>
      <c r="W3369" s="8"/>
      <c r="X3369" s="231" t="s">
        <v>76</v>
      </c>
      <c r="Y3369" s="232"/>
      <c r="Z3369" s="233" t="s">
        <v>77</v>
      </c>
      <c r="AA3369" s="234"/>
      <c r="AB3369" s="8"/>
      <c r="AC3369" s="231" t="s">
        <v>78</v>
      </c>
      <c r="AD3369" s="232"/>
      <c r="AE3369" s="233" t="s">
        <v>17</v>
      </c>
      <c r="AF3369" s="234"/>
      <c r="AG3369" s="8"/>
      <c r="AH3369" s="231" t="s">
        <v>79</v>
      </c>
      <c r="AI3369" s="232"/>
      <c r="AJ3369" s="233" t="s">
        <v>80</v>
      </c>
      <c r="AK3369" s="234"/>
      <c r="AL3369" s="8"/>
      <c r="AM3369" s="35" t="s">
        <v>82</v>
      </c>
      <c r="AO3369" s="147" t="s">
        <v>83</v>
      </c>
      <c r="AP3369" s="4"/>
      <c r="AQ3369" s="44"/>
      <c r="AR3369" s="44"/>
      <c r="AS3369" s="44"/>
      <c r="AT3369" s="44"/>
    </row>
    <row r="3370" spans="2:46" ht="18.649999999999999" customHeight="1" thickTop="1" thickBot="1">
      <c r="B3370" s="55">
        <v>9.6399999999999402</v>
      </c>
      <c r="D3370" s="37">
        <v>1</v>
      </c>
      <c r="E3370" s="38">
        <v>0</v>
      </c>
      <c r="F3370" s="39">
        <v>0</v>
      </c>
      <c r="G3370" s="40">
        <f t="shared" ref="G3370" si="11033">-1/($E$8*$B3370)</f>
        <v>-6.6304979253112434E-2</v>
      </c>
      <c r="I3370" s="37">
        <v>1</v>
      </c>
      <c r="J3370" s="41">
        <v>0</v>
      </c>
      <c r="K3370" s="39">
        <v>0</v>
      </c>
      <c r="L3370" s="40">
        <v>0</v>
      </c>
      <c r="N3370" s="37">
        <f t="shared" ref="N3370" si="11034">D3370*I3370+F3370*I3373-E3370*J3370-G3370*J3373</f>
        <v>0.99253396607884059</v>
      </c>
      <c r="O3370" s="41">
        <f t="shared" ref="O3370" si="11035">(D3370*J3370+E3370*I3370+F3370*J3373+G3370*I3373)</f>
        <v>0</v>
      </c>
      <c r="P3370" s="39">
        <f t="shared" ref="P3370" si="11036">D3370*K3370+F3370*K3373-E3370*L3370-G3370*L3373</f>
        <v>0</v>
      </c>
      <c r="Q3370" s="40">
        <f t="shared" ref="Q3370" si="11037">(D3370*L3370+E3370*K3370+F3370*L3373+G3370*K3373)</f>
        <v>-6.6304979253112434E-2</v>
      </c>
      <c r="S3370" s="37">
        <v>1</v>
      </c>
      <c r="T3370" s="38">
        <v>0</v>
      </c>
      <c r="U3370" s="39">
        <v>0</v>
      </c>
      <c r="V3370" s="40">
        <f t="shared" ref="V3370" si="11038">-1/($T$8*$B3370)</f>
        <v>-0.12985269709543648</v>
      </c>
      <c r="X3370" s="37">
        <f t="shared" ref="X3370" si="11039">N3370*S3370+P3370*S3373-O3370*T3370-Q3370*T3373</f>
        <v>0.99253396607884059</v>
      </c>
      <c r="Y3370" s="41">
        <f t="shared" ref="Y3370" si="11040">(N3370*T3370+O3370*S3370+P3370*T3373+Q3370*S3373)</f>
        <v>0</v>
      </c>
      <c r="Z3370" s="39">
        <f t="shared" ref="Z3370" si="11041">N3370*U3370+P3370*U3373-O3370*V3370-Q3370*V3373</f>
        <v>0</v>
      </c>
      <c r="AA3370" s="40">
        <f t="shared" ref="AA3370" si="11042">(N3370*V3370+O3370*U3370+P3370*V3373+Q3370*U3373)</f>
        <v>-0.19518819170728036</v>
      </c>
      <c r="AB3370" s="8"/>
      <c r="AC3370" s="37">
        <v>1</v>
      </c>
      <c r="AD3370" s="38">
        <v>0</v>
      </c>
      <c r="AE3370" s="39">
        <v>0</v>
      </c>
      <c r="AF3370" s="40">
        <v>0</v>
      </c>
      <c r="AH3370" s="37">
        <f>X3370*AC3370+Z3370*AC3373-Y3370*AD3370-AA3370*AD3373</f>
        <v>0.97617480638071841</v>
      </c>
      <c r="AI3370" s="41">
        <f>(X3370*AD3370+Y3370*AC3370+Z3370*AD3373+AA3370*AC3373)</f>
        <v>0</v>
      </c>
      <c r="AJ3370" s="39">
        <f>X3370*AE3370+Z3370*AE3373-Y3370*AF3370-AA3370*AF3373</f>
        <v>0</v>
      </c>
      <c r="AK3370" s="40">
        <f>(X3370*AF3370+Y3370*AE3370+Z3370*AF3373+AA3370*AE3373)</f>
        <v>-0.19518819170728036</v>
      </c>
      <c r="AL3370" s="8"/>
      <c r="AM3370" s="43">
        <f t="shared" ref="AM3370" si="11043">20*LOG((2*$AH$8)/(($AH$8*AH3370+AJ3370+$AH$8*AH3373+AJ3373)^2+($AH$8*AI3370+AK3370+$AH$8*AI3373+AK3373)^2)^0.5)</f>
        <v>-9.1967617670214708E-5</v>
      </c>
      <c r="AO3370" s="148">
        <f t="shared" ref="AO3370" si="11044">((AH3370^2+AI3370^2)/(AH3373^2+AI3373^2))^0.5</f>
        <v>5.0011984043692568</v>
      </c>
      <c r="AP3370" s="4"/>
      <c r="AQ3370" s="44"/>
      <c r="AR3370" s="44"/>
      <c r="AS3370" s="44"/>
      <c r="AT3370" s="44"/>
    </row>
    <row r="3371" spans="2:46" ht="18.649999999999999" customHeight="1" thickBot="1">
      <c r="D3371" s="45"/>
      <c r="G3371" s="46"/>
      <c r="I3371" s="45"/>
      <c r="L3371" s="46"/>
      <c r="N3371" s="45"/>
      <c r="Q3371" s="46"/>
      <c r="S3371" s="45"/>
      <c r="V3371" s="46"/>
      <c r="X3371" s="45"/>
      <c r="AA3371" s="46"/>
      <c r="AC3371" s="45"/>
      <c r="AF3371" s="46"/>
      <c r="AH3371" s="45"/>
      <c r="AK3371" s="46"/>
      <c r="AO3371" s="149"/>
      <c r="AP3371" s="149"/>
      <c r="AQ3371" s="44"/>
      <c r="AR3371" s="44"/>
      <c r="AS3371" s="44"/>
      <c r="AT3371" s="44"/>
    </row>
    <row r="3372" spans="2:46" ht="18.649999999999999" customHeight="1" thickBot="1">
      <c r="D3372" s="227" t="s">
        <v>70</v>
      </c>
      <c r="E3372" s="228"/>
      <c r="F3372" s="229" t="s">
        <v>71</v>
      </c>
      <c r="G3372" s="230"/>
      <c r="H3372" s="203"/>
      <c r="I3372" s="231" t="s">
        <v>15</v>
      </c>
      <c r="J3372" s="232"/>
      <c r="K3372" s="233" t="s">
        <v>16</v>
      </c>
      <c r="L3372" s="234"/>
      <c r="M3372" s="30"/>
      <c r="N3372" s="231" t="s">
        <v>72</v>
      </c>
      <c r="O3372" s="232"/>
      <c r="P3372" s="233" t="s">
        <v>73</v>
      </c>
      <c r="Q3372" s="234"/>
      <c r="R3372" s="30"/>
      <c r="S3372" s="227" t="s">
        <v>74</v>
      </c>
      <c r="T3372" s="228"/>
      <c r="U3372" s="229" t="s">
        <v>75</v>
      </c>
      <c r="V3372" s="230"/>
      <c r="W3372" s="8"/>
      <c r="X3372" s="231" t="s">
        <v>76</v>
      </c>
      <c r="Y3372" s="232"/>
      <c r="Z3372" s="233" t="s">
        <v>77</v>
      </c>
      <c r="AA3372" s="234"/>
      <c r="AB3372" s="8"/>
      <c r="AC3372" s="231" t="s">
        <v>78</v>
      </c>
      <c r="AD3372" s="232"/>
      <c r="AE3372" s="233" t="s">
        <v>17</v>
      </c>
      <c r="AF3372" s="234"/>
      <c r="AG3372" s="8"/>
      <c r="AH3372" s="231" t="s">
        <v>79</v>
      </c>
      <c r="AI3372" s="232"/>
      <c r="AJ3372" s="233" t="s">
        <v>80</v>
      </c>
      <c r="AK3372" s="234"/>
      <c r="AL3372" s="8"/>
      <c r="AM3372" s="52" t="s">
        <v>84</v>
      </c>
      <c r="AO3372" s="150" t="s">
        <v>85</v>
      </c>
      <c r="AP3372" s="149"/>
      <c r="AQ3372" s="44"/>
      <c r="AR3372" s="44"/>
      <c r="AS3372" s="44"/>
      <c r="AT3372" s="44"/>
    </row>
    <row r="3373" spans="2:46" ht="18.649999999999999" customHeight="1" thickTop="1" thickBot="1">
      <c r="D3373" s="37">
        <v>0</v>
      </c>
      <c r="E3373" s="41">
        <v>0</v>
      </c>
      <c r="F3373" s="39">
        <v>1</v>
      </c>
      <c r="G3373" s="40">
        <v>0</v>
      </c>
      <c r="I3373" s="37">
        <v>0</v>
      </c>
      <c r="J3373" s="41">
        <f t="shared" ref="J3373" si="11045">IF(0=(1-$J$8*$K$8*$B3370^2),10^14,$B3370*$K$8/(1-$J$8*$K$8*$B3370^2))</f>
        <v>-0.11260140648952814</v>
      </c>
      <c r="K3373" s="39">
        <v>1</v>
      </c>
      <c r="L3373" s="40">
        <v>0</v>
      </c>
      <c r="N3373" s="37">
        <f t="shared" ref="N3373" si="11046">D3373*I3370+F3373*I3373-E3373*J3370-G3373*J3373</f>
        <v>0</v>
      </c>
      <c r="O3373" s="41">
        <f t="shared" ref="O3373" si="11047">(D3373*J3370+E3373*I3370+F3373*J3373+G3373*I3373)</f>
        <v>-0.11260140648952814</v>
      </c>
      <c r="P3373" s="39">
        <f t="shared" ref="P3373" si="11048">D3373*K3370+F3373*K3373-E3373*L3370-G3373*L3373</f>
        <v>1</v>
      </c>
      <c r="Q3373" s="40">
        <f t="shared" ref="Q3373" si="11049">(D3373*L3370+E3373*K3370+F3373*L3373+G3373*K3373)</f>
        <v>0</v>
      </c>
      <c r="S3373" s="37">
        <v>0</v>
      </c>
      <c r="T3373" s="41">
        <v>0</v>
      </c>
      <c r="U3373" s="39">
        <v>1</v>
      </c>
      <c r="V3373" s="40">
        <v>0</v>
      </c>
      <c r="X3373" s="37">
        <f t="shared" ref="X3373" si="11050">N3373*S3370+P3373*S3373-O3373*T3370-Q3373*T3373</f>
        <v>0</v>
      </c>
      <c r="Y3373" s="41">
        <f t="shared" ref="Y3373" si="11051">(N3373*T3370+O3373*S3370+P3373*T3373+Q3373*S3373)</f>
        <v>-0.11260140648952814</v>
      </c>
      <c r="Z3373" s="39">
        <f t="shared" ref="Z3373" si="11052">N3373*U3370+P3373*U3373-O3373*V3370-Q3373*V3373</f>
        <v>0.98537840367059515</v>
      </c>
      <c r="AA3373" s="40">
        <f t="shared" ref="AA3373" si="11053">(N3373*V3370+O3373*U3370+P3373*V3373+Q3373*U3373)</f>
        <v>0</v>
      </c>
      <c r="AB3373" s="8"/>
      <c r="AC3373" s="37">
        <v>0</v>
      </c>
      <c r="AD3373" s="40">
        <f>-1/($AD$8*$B3370)</f>
        <v>-8.381224066390093E-2</v>
      </c>
      <c r="AE3373" s="39">
        <v>1</v>
      </c>
      <c r="AF3373" s="40">
        <v>0</v>
      </c>
      <c r="AH3373" s="37">
        <f>X3373*AC3370+Z3373*AC3373-Y3373*AD3370-AA3373*AD3373</f>
        <v>0</v>
      </c>
      <c r="AI3373" s="41">
        <f>(X3373*AD3370+Y3373*AC3370+Z3373*AD3373+AA3373*AC3373)</f>
        <v>-0.19518817840297858</v>
      </c>
      <c r="AJ3373" s="39">
        <f>X3373*AE3370+Z3373*AE3373-Y3373*AF3370-AA3373*AF3373</f>
        <v>0.98537840367059515</v>
      </c>
      <c r="AK3373" s="40">
        <f>(X3373*AF3370+Y3373*AE3370+Z3373*AF3373+AA3373*AE3373)</f>
        <v>0</v>
      </c>
      <c r="AL3373" s="8"/>
      <c r="AM3373" s="54">
        <f t="shared" ref="AM3373" si="11054">(180/PI())*ATAN(-1*(($AH3361*AI3370+AK3370+$AH$8*AI3373+AK3373)/($AH$8*AH3370+AJ3370+$AH$8*AH3373+AJ3373)))</f>
        <v>11.255596312340581</v>
      </c>
      <c r="AO3373" s="151">
        <f t="shared" ref="AO3373" si="11055">20*LOG(((($AH$8*AH3370+AJ3370-$AH$8*AH3373-AJ3373)^2+($AH$8*AI3370+AK3370-$AH$8*AI3373-AK3373)^2)/(($AH$8*AH3370+AJ3370+$AH$8*AH3373+AJ3373)^2+($AH$8*AI3370+AK3370+$AH$8*AI3373+AK3373)^2))^0.5)</f>
        <v>-46.741539730088235</v>
      </c>
      <c r="AP3373" s="149"/>
      <c r="AQ3373" s="44"/>
      <c r="AR3373" s="44"/>
      <c r="AS3373" s="44"/>
      <c r="AT3373" s="44"/>
    </row>
    <row r="3374" spans="2:46" ht="18.649999999999999" customHeight="1">
      <c r="AO3374" s="48"/>
    </row>
    <row r="3375" spans="2:46" ht="18.649999999999999" customHeight="1" thickBot="1">
      <c r="E3375" s="29" t="s">
        <v>9</v>
      </c>
      <c r="J3375" s="29" t="s">
        <v>10</v>
      </c>
      <c r="O3375" s="29" t="s">
        <v>11</v>
      </c>
      <c r="T3375" s="29" t="s">
        <v>12</v>
      </c>
      <c r="Y3375" s="29" t="s">
        <v>13</v>
      </c>
      <c r="AD3375" s="29" t="s">
        <v>12</v>
      </c>
      <c r="AI3375" s="29" t="s">
        <v>81</v>
      </c>
    </row>
    <row r="3376" spans="2:46" ht="18.649999999999999" customHeight="1" thickBot="1">
      <c r="B3376" s="28"/>
      <c r="D3376" s="227" t="s">
        <v>70</v>
      </c>
      <c r="E3376" s="228"/>
      <c r="F3376" s="229" t="s">
        <v>71</v>
      </c>
      <c r="G3376" s="230"/>
      <c r="H3376" s="203"/>
      <c r="I3376" s="231" t="s">
        <v>15</v>
      </c>
      <c r="J3376" s="232"/>
      <c r="K3376" s="233" t="s">
        <v>16</v>
      </c>
      <c r="L3376" s="234"/>
      <c r="M3376" s="30"/>
      <c r="N3376" s="231" t="s">
        <v>72</v>
      </c>
      <c r="O3376" s="232"/>
      <c r="P3376" s="233" t="s">
        <v>73</v>
      </c>
      <c r="Q3376" s="234"/>
      <c r="R3376" s="30"/>
      <c r="S3376" s="227" t="s">
        <v>74</v>
      </c>
      <c r="T3376" s="228"/>
      <c r="U3376" s="229" t="s">
        <v>75</v>
      </c>
      <c r="V3376" s="230"/>
      <c r="W3376" s="8"/>
      <c r="X3376" s="231" t="s">
        <v>76</v>
      </c>
      <c r="Y3376" s="232"/>
      <c r="Z3376" s="233" t="s">
        <v>77</v>
      </c>
      <c r="AA3376" s="234"/>
      <c r="AB3376" s="8"/>
      <c r="AC3376" s="231" t="s">
        <v>78</v>
      </c>
      <c r="AD3376" s="232"/>
      <c r="AE3376" s="233" t="s">
        <v>17</v>
      </c>
      <c r="AF3376" s="234"/>
      <c r="AG3376" s="8"/>
      <c r="AH3376" s="231" t="s">
        <v>79</v>
      </c>
      <c r="AI3376" s="232"/>
      <c r="AJ3376" s="233" t="s">
        <v>80</v>
      </c>
      <c r="AK3376" s="234"/>
      <c r="AL3376" s="8"/>
      <c r="AM3376" s="35" t="s">
        <v>82</v>
      </c>
      <c r="AO3376" s="147" t="s">
        <v>83</v>
      </c>
      <c r="AP3376" s="4"/>
      <c r="AQ3376" s="44"/>
      <c r="AR3376" s="44"/>
      <c r="AS3376" s="44"/>
      <c r="AT3376" s="44"/>
    </row>
    <row r="3377" spans="1:46" ht="18.649999999999999" customHeight="1" thickTop="1" thickBot="1">
      <c r="B3377" s="55">
        <v>9.6599999999999397</v>
      </c>
      <c r="D3377" s="37">
        <v>1</v>
      </c>
      <c r="E3377" s="38">
        <v>0</v>
      </c>
      <c r="F3377" s="39">
        <v>0</v>
      </c>
      <c r="G3377" s="40">
        <f t="shared" ref="G3377" si="11056">-1/($E$8*$B3377)</f>
        <v>-6.6167701863354439E-2</v>
      </c>
      <c r="I3377" s="37">
        <v>1</v>
      </c>
      <c r="J3377" s="41">
        <v>0</v>
      </c>
      <c r="K3377" s="39">
        <v>0</v>
      </c>
      <c r="L3377" s="40">
        <v>0</v>
      </c>
      <c r="N3377" s="37">
        <f t="shared" ref="N3377" si="11057">D3377*I3377+F3377*I3380-E3377*J3377-G3377*J3380</f>
        <v>0.99256491940329128</v>
      </c>
      <c r="O3377" s="41">
        <f t="shared" ref="O3377" si="11058">(D3377*J3377+E3377*I3377+F3377*J3380+G3377*I3380)</f>
        <v>0</v>
      </c>
      <c r="P3377" s="39">
        <f t="shared" ref="P3377" si="11059">D3377*K3377+F3377*K3380-E3377*L3377-G3377*L3380</f>
        <v>0</v>
      </c>
      <c r="Q3377" s="40">
        <f t="shared" ref="Q3377" si="11060">(D3377*L3377+E3377*K3377+F3377*L3380+G3377*K3380)</f>
        <v>-6.6167701863354439E-2</v>
      </c>
      <c r="S3377" s="37">
        <v>1</v>
      </c>
      <c r="T3377" s="38">
        <v>0</v>
      </c>
      <c r="U3377" s="39">
        <v>0</v>
      </c>
      <c r="V3377" s="40">
        <f t="shared" ref="V3377" si="11061">-1/($T$8*$B3377)</f>
        <v>-0.12958385093167782</v>
      </c>
      <c r="X3377" s="37">
        <f t="shared" ref="X3377" si="11062">N3377*S3377+P3377*S3380-O3377*T3377-Q3377*T3380</f>
        <v>0.99256491940329128</v>
      </c>
      <c r="Y3377" s="41">
        <f t="shared" ref="Y3377" si="11063">(N3377*T3377+O3377*S3377+P3377*T3380+Q3377*S3380)</f>
        <v>0</v>
      </c>
      <c r="Z3377" s="39">
        <f t="shared" ref="Z3377" si="11064">N3377*U3377+P3377*U3380-O3377*V3377-Q3377*V3380</f>
        <v>0</v>
      </c>
      <c r="AA3377" s="40">
        <f t="shared" ref="AA3377" si="11065">(N3377*V3377+O3377*U3377+P3377*V3380+Q3377*U3380)</f>
        <v>-0.19478808641932335</v>
      </c>
      <c r="AB3377" s="8"/>
      <c r="AC3377" s="37">
        <v>1</v>
      </c>
      <c r="AD3377" s="38">
        <v>0</v>
      </c>
      <c r="AE3377" s="39">
        <v>0</v>
      </c>
      <c r="AF3377" s="40">
        <v>0</v>
      </c>
      <c r="AH3377" s="37">
        <f>X3377*AC3377+Z3377*AC3380-Y3377*AD3377-AA3377*AD3380</f>
        <v>0.97627309389371641</v>
      </c>
      <c r="AI3377" s="41">
        <f>(X3377*AD3377+Y3377*AC3377+Z3377*AD3380+AA3377*AC3380)</f>
        <v>0</v>
      </c>
      <c r="AJ3377" s="39">
        <f>X3377*AE3377+Z3377*AE3380-Y3377*AF3377-AA3377*AF3380</f>
        <v>0</v>
      </c>
      <c r="AK3377" s="40">
        <f>(X3377*AF3377+Y3377*AE3377+Z3377*AF3380+AA3377*AE3380)</f>
        <v>-0.19478808641932335</v>
      </c>
      <c r="AL3377" s="8"/>
      <c r="AM3377" s="43">
        <f t="shared" ref="AM3377" si="11066">20*LOG((2*$AH$8)/(($AH$8*AH3377+AJ3377+$AH$8*AH3380+AJ3380)^2+($AH$8*AI3377+AK3377+$AH$8*AI3380+AK3380)^2)^0.5)</f>
        <v>-9.1216364724942063E-5</v>
      </c>
      <c r="AO3377" s="148">
        <f t="shared" ref="AO3377" si="11067">((AH3377^2+AI3377^2)/(AH3380^2+AI3380^2))^0.5</f>
        <v>5.0119757224729904</v>
      </c>
      <c r="AP3377" s="4"/>
      <c r="AQ3377" s="44"/>
      <c r="AR3377" s="44"/>
      <c r="AS3377" s="44"/>
      <c r="AT3377" s="44"/>
    </row>
    <row r="3378" spans="1:46" ht="18.649999999999999" customHeight="1" thickBot="1">
      <c r="D3378" s="45"/>
      <c r="G3378" s="46"/>
      <c r="I3378" s="45"/>
      <c r="L3378" s="46"/>
      <c r="N3378" s="45"/>
      <c r="Q3378" s="46"/>
      <c r="S3378" s="45"/>
      <c r="V3378" s="46"/>
      <c r="X3378" s="45"/>
      <c r="AA3378" s="46"/>
      <c r="AC3378" s="45"/>
      <c r="AF3378" s="46"/>
      <c r="AH3378" s="45"/>
      <c r="AK3378" s="46"/>
      <c r="AO3378" s="149"/>
      <c r="AP3378" s="149"/>
      <c r="AQ3378" s="44"/>
      <c r="AR3378" s="44"/>
      <c r="AS3378" s="44"/>
      <c r="AT3378" s="44"/>
    </row>
    <row r="3379" spans="1:46" ht="18.649999999999999" customHeight="1" thickBot="1">
      <c r="D3379" s="227" t="s">
        <v>70</v>
      </c>
      <c r="E3379" s="228"/>
      <c r="F3379" s="229" t="s">
        <v>71</v>
      </c>
      <c r="G3379" s="230"/>
      <c r="H3379" s="203"/>
      <c r="I3379" s="231" t="s">
        <v>15</v>
      </c>
      <c r="J3379" s="232"/>
      <c r="K3379" s="233" t="s">
        <v>16</v>
      </c>
      <c r="L3379" s="234"/>
      <c r="M3379" s="30"/>
      <c r="N3379" s="231" t="s">
        <v>72</v>
      </c>
      <c r="O3379" s="232"/>
      <c r="P3379" s="233" t="s">
        <v>73</v>
      </c>
      <c r="Q3379" s="234"/>
      <c r="R3379" s="30"/>
      <c r="S3379" s="227" t="s">
        <v>74</v>
      </c>
      <c r="T3379" s="228"/>
      <c r="U3379" s="229" t="s">
        <v>75</v>
      </c>
      <c r="V3379" s="230"/>
      <c r="W3379" s="8"/>
      <c r="X3379" s="231" t="s">
        <v>76</v>
      </c>
      <c r="Y3379" s="232"/>
      <c r="Z3379" s="233" t="s">
        <v>77</v>
      </c>
      <c r="AA3379" s="234"/>
      <c r="AB3379" s="8"/>
      <c r="AC3379" s="231" t="s">
        <v>78</v>
      </c>
      <c r="AD3379" s="232"/>
      <c r="AE3379" s="233" t="s">
        <v>17</v>
      </c>
      <c r="AF3379" s="234"/>
      <c r="AG3379" s="8"/>
      <c r="AH3379" s="231" t="s">
        <v>79</v>
      </c>
      <c r="AI3379" s="232"/>
      <c r="AJ3379" s="233" t="s">
        <v>80</v>
      </c>
      <c r="AK3379" s="234"/>
      <c r="AL3379" s="8"/>
      <c r="AM3379" s="52" t="s">
        <v>84</v>
      </c>
      <c r="AO3379" s="150" t="s">
        <v>85</v>
      </c>
      <c r="AP3379" s="149"/>
      <c r="AQ3379" s="44"/>
      <c r="AR3379" s="44"/>
      <c r="AS3379" s="44"/>
      <c r="AT3379" s="44"/>
    </row>
    <row r="3380" spans="1:46" ht="18.649999999999999" customHeight="1" thickTop="1" thickBot="1">
      <c r="D3380" s="37">
        <v>0</v>
      </c>
      <c r="E3380" s="41">
        <v>0</v>
      </c>
      <c r="F3380" s="39">
        <v>1</v>
      </c>
      <c r="G3380" s="40">
        <v>0</v>
      </c>
      <c r="I3380" s="37">
        <v>0</v>
      </c>
      <c r="J3380" s="41">
        <f t="shared" ref="J3380" si="11068">IF(0=(1-$J$8*$K$8*$B3377^2),10^14,$B3377*$K$8/(1-$J$8*$K$8*$B3377^2))</f>
        <v>-0.11236721825496035</v>
      </c>
      <c r="K3380" s="39">
        <v>1</v>
      </c>
      <c r="L3380" s="40">
        <v>0</v>
      </c>
      <c r="N3380" s="37">
        <f t="shared" ref="N3380" si="11069">D3380*I3377+F3380*I3380-E3380*J3377-G3380*J3380</f>
        <v>0</v>
      </c>
      <c r="O3380" s="41">
        <f t="shared" ref="O3380" si="11070">(D3380*J3377+E3380*I3377+F3380*J3380+G3380*I3380)</f>
        <v>-0.11236721825496035</v>
      </c>
      <c r="P3380" s="39">
        <f t="shared" ref="P3380" si="11071">D3380*K3377+F3380*K3380-E3380*L3377-G3380*L3380</f>
        <v>1</v>
      </c>
      <c r="Q3380" s="40">
        <f t="shared" ref="Q3380" si="11072">(D3380*L3377+E3380*K3377+F3380*L3380+G3380*K3380)</f>
        <v>0</v>
      </c>
      <c r="S3380" s="37">
        <v>0</v>
      </c>
      <c r="T3380" s="41">
        <v>0</v>
      </c>
      <c r="U3380" s="39">
        <v>1</v>
      </c>
      <c r="V3380" s="40">
        <v>0</v>
      </c>
      <c r="X3380" s="37">
        <f t="shared" ref="X3380" si="11073">N3380*S3377+P3380*S3380-O3380*T3377-Q3380*T3380</f>
        <v>0</v>
      </c>
      <c r="Y3380" s="41">
        <f t="shared" ref="Y3380" si="11074">(N3380*T3377+O3380*S3377+P3380*T3380+Q3380*S3380)</f>
        <v>-0.11236721825496035</v>
      </c>
      <c r="Z3380" s="39">
        <f t="shared" ref="Z3380" si="11075">N3380*U3377+P3380*U3380-O3380*V3377-Q3380*V3380</f>
        <v>0.98543902314004195</v>
      </c>
      <c r="AA3380" s="40">
        <f t="shared" ref="AA3380" si="11076">(N3380*V3377+O3380*U3377+P3380*V3380+Q3380*U3380)</f>
        <v>0</v>
      </c>
      <c r="AB3380" s="8"/>
      <c r="AC3380" s="37">
        <v>0</v>
      </c>
      <c r="AD3380" s="40">
        <f>-1/($AD$8*$B3377)</f>
        <v>-8.3638716356108173E-2</v>
      </c>
      <c r="AE3380" s="39">
        <v>1</v>
      </c>
      <c r="AF3380" s="40">
        <v>0</v>
      </c>
      <c r="AH3380" s="37">
        <f>X3380*AC3377+Z3380*AC3380-Y3380*AD3377-AA3380*AD3380</f>
        <v>0</v>
      </c>
      <c r="AI3380" s="41">
        <f>(X3380*AD3377+Y3380*AC3377+Z3380*AD3380+AA3380*AC3380)</f>
        <v>-0.19478807319761066</v>
      </c>
      <c r="AJ3380" s="39">
        <f>X3380*AE3377+Z3380*AE3380-Y3380*AF3377-AA3380*AF3380</f>
        <v>0.98543902314004195</v>
      </c>
      <c r="AK3380" s="40">
        <f>(X3380*AF3377+Y3380*AE3377+Z3380*AF3380+AA3380*AE3380)</f>
        <v>0</v>
      </c>
      <c r="AL3380" s="8"/>
      <c r="AM3380" s="54">
        <f t="shared" ref="AM3380" si="11077">(180/PI())*ATAN(-1*(($AH3368*AI3377+AK3377+$AH$8*AI3380+AK3380)/($AH$8*AH3377+AJ3377+$AH$8*AH3380+AJ3380)))</f>
        <v>11.232224581410932</v>
      </c>
      <c r="AO3380" s="151">
        <f t="shared" ref="AO3380" si="11078">20*LOG(((($AH$8*AH3377+AJ3377-$AH$8*AH3380-AJ3380)^2+($AH$8*AI3377+AK3377-$AH$8*AI3380-AK3380)^2)/(($AH$8*AH3377+AJ3377+$AH$8*AH3380+AJ3380)^2+($AH$8*AI3377+AK3377+$AH$8*AI3380+AK3380)^2))^0.5)</f>
        <v>-46.777161119352151</v>
      </c>
      <c r="AP3380" s="149"/>
      <c r="AQ3380" s="44"/>
      <c r="AR3380" s="44"/>
      <c r="AS3380" s="44"/>
      <c r="AT3380" s="44"/>
    </row>
    <row r="3381" spans="1:46" ht="18.649999999999999" customHeight="1">
      <c r="AO3381" s="48"/>
    </row>
    <row r="3382" spans="1:46" ht="18.649999999999999" customHeight="1" thickBot="1">
      <c r="A3382">
        <v>0</v>
      </c>
      <c r="E3382" s="29" t="s">
        <v>9</v>
      </c>
      <c r="J3382" s="29" t="s">
        <v>10</v>
      </c>
      <c r="O3382" s="29" t="s">
        <v>11</v>
      </c>
      <c r="T3382" s="29" t="s">
        <v>12</v>
      </c>
      <c r="Y3382" s="29" t="s">
        <v>13</v>
      </c>
      <c r="AD3382" s="29" t="s">
        <v>12</v>
      </c>
      <c r="AI3382" s="29" t="s">
        <v>81</v>
      </c>
    </row>
    <row r="3383" spans="1:46" ht="18.649999999999999" customHeight="1" thickBot="1">
      <c r="B3383" s="28"/>
      <c r="D3383" s="227" t="s">
        <v>70</v>
      </c>
      <c r="E3383" s="228"/>
      <c r="F3383" s="229" t="s">
        <v>71</v>
      </c>
      <c r="G3383" s="230"/>
      <c r="H3383" s="203"/>
      <c r="I3383" s="231" t="s">
        <v>15</v>
      </c>
      <c r="J3383" s="232"/>
      <c r="K3383" s="233" t="s">
        <v>16</v>
      </c>
      <c r="L3383" s="234"/>
      <c r="M3383" s="30"/>
      <c r="N3383" s="231" t="s">
        <v>72</v>
      </c>
      <c r="O3383" s="232"/>
      <c r="P3383" s="233" t="s">
        <v>73</v>
      </c>
      <c r="Q3383" s="234"/>
      <c r="R3383" s="30"/>
      <c r="S3383" s="227" t="s">
        <v>74</v>
      </c>
      <c r="T3383" s="228"/>
      <c r="U3383" s="229" t="s">
        <v>75</v>
      </c>
      <c r="V3383" s="230"/>
      <c r="W3383" s="8"/>
      <c r="X3383" s="231" t="s">
        <v>76</v>
      </c>
      <c r="Y3383" s="232"/>
      <c r="Z3383" s="233" t="s">
        <v>77</v>
      </c>
      <c r="AA3383" s="234"/>
      <c r="AB3383" s="8"/>
      <c r="AC3383" s="231" t="s">
        <v>78</v>
      </c>
      <c r="AD3383" s="232"/>
      <c r="AE3383" s="233" t="s">
        <v>17</v>
      </c>
      <c r="AF3383" s="234"/>
      <c r="AG3383" s="8"/>
      <c r="AH3383" s="231" t="s">
        <v>79</v>
      </c>
      <c r="AI3383" s="232"/>
      <c r="AJ3383" s="233" t="s">
        <v>80</v>
      </c>
      <c r="AK3383" s="234"/>
      <c r="AL3383" s="8"/>
      <c r="AM3383" s="35" t="s">
        <v>82</v>
      </c>
      <c r="AO3383" s="147" t="s">
        <v>83</v>
      </c>
      <c r="AP3383" s="4"/>
      <c r="AQ3383" s="44"/>
      <c r="AR3383" s="44"/>
      <c r="AS3383" s="44"/>
      <c r="AT3383" s="44"/>
    </row>
    <row r="3384" spans="1:46" ht="18.649999999999999" customHeight="1" thickTop="1" thickBot="1">
      <c r="B3384" s="55">
        <v>9.6799999999999393</v>
      </c>
      <c r="D3384" s="37">
        <v>1</v>
      </c>
      <c r="E3384" s="38">
        <v>0</v>
      </c>
      <c r="F3384" s="39">
        <v>0</v>
      </c>
      <c r="G3384" s="40">
        <f t="shared" ref="G3384" si="11079">-1/($E$8*$B3384)</f>
        <v>-6.60309917355376E-2</v>
      </c>
      <c r="I3384" s="37">
        <v>1</v>
      </c>
      <c r="J3384" s="41">
        <v>0</v>
      </c>
      <c r="K3384" s="39">
        <v>0</v>
      </c>
      <c r="L3384" s="40">
        <v>0</v>
      </c>
      <c r="N3384" s="37">
        <f t="shared" ref="N3384" si="11080">D3384*I3384+F3384*I3387-E3384*J3384-G3384*J3387</f>
        <v>0.99259568048852975</v>
      </c>
      <c r="O3384" s="41">
        <f t="shared" ref="O3384" si="11081">(D3384*J3384+E3384*I3384+F3384*J3387+G3384*I3387)</f>
        <v>0</v>
      </c>
      <c r="P3384" s="39">
        <f t="shared" ref="P3384" si="11082">D3384*K3384+F3384*K3387-E3384*L3384-G3384*L3387</f>
        <v>0</v>
      </c>
      <c r="Q3384" s="40">
        <f t="shared" ref="Q3384" si="11083">(D3384*L3384+E3384*K3384+F3384*L3387+G3384*K3387)</f>
        <v>-6.60309917355376E-2</v>
      </c>
      <c r="S3384" s="37">
        <v>1</v>
      </c>
      <c r="T3384" s="38">
        <v>0</v>
      </c>
      <c r="U3384" s="39">
        <v>0</v>
      </c>
      <c r="V3384" s="40">
        <f t="shared" ref="V3384" si="11084">-1/($T$8*$B3384)</f>
        <v>-0.12931611570248014</v>
      </c>
      <c r="X3384" s="37">
        <f t="shared" ref="X3384" si="11085">N3384*S3384+P3384*S3387-O3384*T3384-Q3384*T3387</f>
        <v>0.99259568048852975</v>
      </c>
      <c r="Y3384" s="41">
        <f t="shared" ref="Y3384" si="11086">(N3384*T3384+O3384*S3384+P3384*T3387+Q3384*S3387)</f>
        <v>0</v>
      </c>
      <c r="Z3384" s="39">
        <f t="shared" ref="Z3384" si="11087">N3384*U3384+P3384*U3387-O3384*V3384-Q3384*V3387</f>
        <v>0</v>
      </c>
      <c r="AA3384" s="40">
        <f t="shared" ref="AA3384" si="11088">(N3384*V3384+O3384*U3384+P3384*V3387+Q3384*U3387)</f>
        <v>-0.19438960959937435</v>
      </c>
      <c r="AB3384" s="8"/>
      <c r="AC3384" s="37">
        <v>1</v>
      </c>
      <c r="AD3384" s="38">
        <v>0</v>
      </c>
      <c r="AE3384" s="39">
        <v>0</v>
      </c>
      <c r="AF3384" s="40">
        <v>0</v>
      </c>
      <c r="AH3384" s="37">
        <f>X3384*AC3384+Z3384*AC3387-Y3384*AD3384-AA3384*AD3387</f>
        <v>0.97637077500549097</v>
      </c>
      <c r="AI3384" s="41">
        <f>(X3384*AD3384+Y3384*AC3384+Z3384*AD3387+AA3384*AC3387)</f>
        <v>0</v>
      </c>
      <c r="AJ3384" s="39">
        <f>X3384*AE3384+Z3384*AE3387-Y3384*AF3384-AA3384*AF3387</f>
        <v>0</v>
      </c>
      <c r="AK3384" s="40">
        <f>(X3384*AF3384+Y3384*AE3384+Z3384*AF3387+AA3384*AE3387)</f>
        <v>-0.19438960959937435</v>
      </c>
      <c r="AL3384" s="8"/>
      <c r="AM3384" s="43">
        <f t="shared" ref="AM3384" si="11089">20*LOG((2*$AH$8)/(($AH$8*AH3384+AJ3384+$AH$8*AH3387+AJ3387)^2+($AH$8*AI3384+AK3384+$AH$8*AI3387+AK3387)^2)^0.5)</f>
        <v>-9.047274997054721E-5</v>
      </c>
      <c r="AO3384" s="148">
        <f t="shared" ref="AO3384" si="11090">((AH3384^2+AI3384^2)/(AH3387^2+AI3387^2))^0.5</f>
        <v>5.0227522089052217</v>
      </c>
      <c r="AP3384" s="4"/>
      <c r="AQ3384" s="44"/>
      <c r="AR3384" s="44"/>
      <c r="AS3384" s="44"/>
      <c r="AT3384" s="44"/>
    </row>
    <row r="3385" spans="1:46" ht="18.649999999999999" customHeight="1" thickBot="1">
      <c r="D3385" s="45"/>
      <c r="G3385" s="46"/>
      <c r="I3385" s="45"/>
      <c r="L3385" s="46"/>
      <c r="N3385" s="45"/>
      <c r="Q3385" s="46"/>
      <c r="S3385" s="45"/>
      <c r="V3385" s="46"/>
      <c r="X3385" s="45"/>
      <c r="AA3385" s="46"/>
      <c r="AC3385" s="45"/>
      <c r="AF3385" s="46"/>
      <c r="AH3385" s="45"/>
      <c r="AK3385" s="46"/>
      <c r="AO3385" s="149"/>
      <c r="AP3385" s="149"/>
      <c r="AQ3385" s="44"/>
      <c r="AR3385" s="44"/>
      <c r="AS3385" s="44"/>
      <c r="AT3385" s="44"/>
    </row>
    <row r="3386" spans="1:46" ht="18.649999999999999" customHeight="1" thickBot="1">
      <c r="D3386" s="227" t="s">
        <v>70</v>
      </c>
      <c r="E3386" s="228"/>
      <c r="F3386" s="229" t="s">
        <v>71</v>
      </c>
      <c r="G3386" s="230"/>
      <c r="H3386" s="203"/>
      <c r="I3386" s="231" t="s">
        <v>15</v>
      </c>
      <c r="J3386" s="232"/>
      <c r="K3386" s="233" t="s">
        <v>16</v>
      </c>
      <c r="L3386" s="234"/>
      <c r="M3386" s="30"/>
      <c r="N3386" s="231" t="s">
        <v>72</v>
      </c>
      <c r="O3386" s="232"/>
      <c r="P3386" s="233" t="s">
        <v>73</v>
      </c>
      <c r="Q3386" s="234"/>
      <c r="R3386" s="30"/>
      <c r="S3386" s="227" t="s">
        <v>74</v>
      </c>
      <c r="T3386" s="228"/>
      <c r="U3386" s="229" t="s">
        <v>75</v>
      </c>
      <c r="V3386" s="230"/>
      <c r="W3386" s="8"/>
      <c r="X3386" s="231" t="s">
        <v>76</v>
      </c>
      <c r="Y3386" s="232"/>
      <c r="Z3386" s="233" t="s">
        <v>77</v>
      </c>
      <c r="AA3386" s="234"/>
      <c r="AB3386" s="8"/>
      <c r="AC3386" s="231" t="s">
        <v>78</v>
      </c>
      <c r="AD3386" s="232"/>
      <c r="AE3386" s="233" t="s">
        <v>17</v>
      </c>
      <c r="AF3386" s="234"/>
      <c r="AG3386" s="8"/>
      <c r="AH3386" s="231" t="s">
        <v>79</v>
      </c>
      <c r="AI3386" s="232"/>
      <c r="AJ3386" s="233" t="s">
        <v>80</v>
      </c>
      <c r="AK3386" s="234"/>
      <c r="AL3386" s="8"/>
      <c r="AM3386" s="52" t="s">
        <v>84</v>
      </c>
      <c r="AO3386" s="150" t="s">
        <v>85</v>
      </c>
      <c r="AP3386" s="149"/>
      <c r="AQ3386" s="44"/>
      <c r="AR3386" s="44"/>
      <c r="AS3386" s="44"/>
      <c r="AT3386" s="44"/>
    </row>
    <row r="3387" spans="1:46" ht="18.649999999999999" customHeight="1" thickTop="1" thickBot="1">
      <c r="D3387" s="37">
        <v>0</v>
      </c>
      <c r="E3387" s="41">
        <v>0</v>
      </c>
      <c r="F3387" s="39">
        <v>1</v>
      </c>
      <c r="G3387" s="40">
        <v>0</v>
      </c>
      <c r="I3387" s="37">
        <v>0</v>
      </c>
      <c r="J3387" s="41">
        <f t="shared" ref="J3387" si="11091">IF(0=(1-$J$8*$K$8*$B3384^2),10^14,$B3384*$K$8/(1-$J$8*$K$8*$B3384^2))</f>
        <v>-0.11213400430400068</v>
      </c>
      <c r="K3387" s="39">
        <v>1</v>
      </c>
      <c r="L3387" s="40">
        <v>0</v>
      </c>
      <c r="N3387" s="37">
        <f t="shared" ref="N3387" si="11092">D3387*I3384+F3387*I3387-E3387*J3384-G3387*J3387</f>
        <v>0</v>
      </c>
      <c r="O3387" s="41">
        <f t="shared" ref="O3387" si="11093">(D3387*J3384+E3387*I3384+F3387*J3387+G3387*I3387)</f>
        <v>-0.11213400430400068</v>
      </c>
      <c r="P3387" s="39">
        <f t="shared" ref="P3387" si="11094">D3387*K3384+F3387*K3387-E3387*L3384-G3387*L3387</f>
        <v>1</v>
      </c>
      <c r="Q3387" s="40">
        <f t="shared" ref="Q3387" si="11095">(D3387*L3384+E3387*K3384+F3387*L3387+G3387*K3387)</f>
        <v>0</v>
      </c>
      <c r="S3387" s="37">
        <v>0</v>
      </c>
      <c r="T3387" s="41">
        <v>0</v>
      </c>
      <c r="U3387" s="39">
        <v>1</v>
      </c>
      <c r="V3387" s="40">
        <v>0</v>
      </c>
      <c r="X3387" s="37">
        <f t="shared" ref="X3387" si="11096">N3387*S3384+P3387*S3387-O3387*T3384-Q3387*T3387</f>
        <v>0</v>
      </c>
      <c r="Y3387" s="41">
        <f t="shared" ref="Y3387" si="11097">(N3387*T3384+O3387*S3384+P3387*T3387+Q3387*S3387)</f>
        <v>-0.11213400430400068</v>
      </c>
      <c r="Z3387" s="39">
        <f t="shared" ref="Z3387" si="11098">N3387*U3384+P3387*U3387-O3387*V3384-Q3387*V3387</f>
        <v>0.98549926612524141</v>
      </c>
      <c r="AA3387" s="40">
        <f t="shared" ref="AA3387" si="11099">(N3387*V3384+O3387*U3384+P3387*V3387+Q3387*U3387)</f>
        <v>0</v>
      </c>
      <c r="AB3387" s="8"/>
      <c r="AC3387" s="37">
        <v>0</v>
      </c>
      <c r="AD3387" s="40">
        <f>-1/($AD$8*$B3384)</f>
        <v>-8.3465909090909604E-2</v>
      </c>
      <c r="AE3387" s="39">
        <v>1</v>
      </c>
      <c r="AF3387" s="40">
        <v>0</v>
      </c>
      <c r="AH3387" s="37">
        <f>X3387*AC3384+Z3387*AC3387-Y3387*AD3384-AA3387*AD3387</f>
        <v>0</v>
      </c>
      <c r="AI3387" s="41">
        <f>(X3387*AD3384+Y3387*AC3384+Z3387*AD3387+AA3387*AC3387)</f>
        <v>-0.19438959645956821</v>
      </c>
      <c r="AJ3387" s="39">
        <f>X3387*AE3384+Z3387*AE3387-Y3387*AF3384-AA3387*AF3387</f>
        <v>0.98549926612524141</v>
      </c>
      <c r="AK3387" s="40">
        <f>(X3387*AF3384+Y3387*AE3384+Z3387*AF3387+AA3387*AE3387)</f>
        <v>0</v>
      </c>
      <c r="AL3387" s="8"/>
      <c r="AM3387" s="54">
        <f t="shared" ref="AM3387" si="11100">(180/PI())*ATAN(-1*(($AH3375*AI3384+AK3384+$AH$8*AI3387+AK3387)/($AH$8*AH3384+AJ3384+$AH$8*AH3387+AJ3387)))</f>
        <v>11.208949847313551</v>
      </c>
      <c r="AO3387" s="151">
        <f t="shared" ref="AO3387" si="11101">20*LOG(((($AH$8*AH3384+AJ3384-$AH$8*AH3387-AJ3387)^2+($AH$8*AI3384+AK3384-$AH$8*AI3387-AK3387)^2)/(($AH$8*AH3384+AJ3384+$AH$8*AH3387+AJ3387)^2+($AH$8*AI3384+AK3384+$AH$8*AI3387+AK3387)^2))^0.5)</f>
        <v>-46.812710437791416</v>
      </c>
      <c r="AP3387" s="149"/>
      <c r="AQ3387" s="44"/>
      <c r="AR3387" s="44"/>
      <c r="AS3387" s="44"/>
      <c r="AT3387" s="44"/>
    </row>
    <row r="3388" spans="1:46" ht="18.649999999999999" customHeight="1">
      <c r="AO3388" s="48"/>
    </row>
    <row r="3389" spans="1:46" ht="18.649999999999999" customHeight="1" thickBot="1">
      <c r="E3389" s="29" t="s">
        <v>9</v>
      </c>
      <c r="J3389" s="29" t="s">
        <v>10</v>
      </c>
      <c r="O3389" s="29" t="s">
        <v>11</v>
      </c>
      <c r="T3389" s="29" t="s">
        <v>12</v>
      </c>
      <c r="Y3389" s="29" t="s">
        <v>13</v>
      </c>
      <c r="AD3389" s="29" t="s">
        <v>12</v>
      </c>
      <c r="AI3389" s="29" t="s">
        <v>81</v>
      </c>
    </row>
    <row r="3390" spans="1:46" ht="18.649999999999999" customHeight="1" thickBot="1">
      <c r="B3390" s="28"/>
      <c r="D3390" s="227" t="s">
        <v>70</v>
      </c>
      <c r="E3390" s="228"/>
      <c r="F3390" s="229" t="s">
        <v>71</v>
      </c>
      <c r="G3390" s="230"/>
      <c r="H3390" s="203"/>
      <c r="I3390" s="231" t="s">
        <v>15</v>
      </c>
      <c r="J3390" s="232"/>
      <c r="K3390" s="233" t="s">
        <v>16</v>
      </c>
      <c r="L3390" s="234"/>
      <c r="M3390" s="30"/>
      <c r="N3390" s="231" t="s">
        <v>72</v>
      </c>
      <c r="O3390" s="232"/>
      <c r="P3390" s="233" t="s">
        <v>73</v>
      </c>
      <c r="Q3390" s="234"/>
      <c r="R3390" s="30"/>
      <c r="S3390" s="227" t="s">
        <v>74</v>
      </c>
      <c r="T3390" s="228"/>
      <c r="U3390" s="229" t="s">
        <v>75</v>
      </c>
      <c r="V3390" s="230"/>
      <c r="W3390" s="8"/>
      <c r="X3390" s="231" t="s">
        <v>76</v>
      </c>
      <c r="Y3390" s="232"/>
      <c r="Z3390" s="233" t="s">
        <v>77</v>
      </c>
      <c r="AA3390" s="234"/>
      <c r="AB3390" s="8"/>
      <c r="AC3390" s="231" t="s">
        <v>78</v>
      </c>
      <c r="AD3390" s="232"/>
      <c r="AE3390" s="233" t="s">
        <v>17</v>
      </c>
      <c r="AF3390" s="234"/>
      <c r="AG3390" s="8"/>
      <c r="AH3390" s="231" t="s">
        <v>79</v>
      </c>
      <c r="AI3390" s="232"/>
      <c r="AJ3390" s="233" t="s">
        <v>80</v>
      </c>
      <c r="AK3390" s="234"/>
      <c r="AL3390" s="8"/>
      <c r="AM3390" s="35" t="s">
        <v>82</v>
      </c>
      <c r="AO3390" s="147" t="s">
        <v>83</v>
      </c>
      <c r="AP3390" s="4"/>
      <c r="AQ3390" s="44"/>
      <c r="AR3390" s="44"/>
      <c r="AS3390" s="44"/>
      <c r="AT3390" s="44"/>
    </row>
    <row r="3391" spans="1:46" ht="18" customHeight="1" thickTop="1" thickBot="1">
      <c r="B3391" s="55">
        <v>9.6999999999999407</v>
      </c>
      <c r="D3391" s="37">
        <v>1</v>
      </c>
      <c r="E3391" s="38">
        <v>0</v>
      </c>
      <c r="F3391" s="39">
        <v>0</v>
      </c>
      <c r="G3391" s="40">
        <f t="shared" ref="G3391" si="11102">-1/($E$8*$B3391)</f>
        <v>-6.5894845360825141E-2</v>
      </c>
      <c r="I3391" s="37">
        <v>1</v>
      </c>
      <c r="J3391" s="41">
        <v>0</v>
      </c>
      <c r="K3391" s="39">
        <v>0</v>
      </c>
      <c r="L3391" s="40">
        <v>0</v>
      </c>
      <c r="N3391" s="37">
        <f t="shared" ref="N3391" si="11103">D3391*I3391+F3391*I3394-E3391*J3391-G3391*J3394</f>
        <v>0.99262625092434909</v>
      </c>
      <c r="O3391" s="41">
        <f t="shared" ref="O3391" si="11104">(D3391*J3391+E3391*I3391+F3391*J3394+G3391*I3394)</f>
        <v>0</v>
      </c>
      <c r="P3391" s="39">
        <f t="shared" ref="P3391" si="11105">D3391*K3391+F3391*K3394-E3391*L3391-G3391*L3394</f>
        <v>0</v>
      </c>
      <c r="Q3391" s="40">
        <f t="shared" ref="Q3391" si="11106">(D3391*L3391+E3391*K3391+F3391*L3394+G3391*K3394)</f>
        <v>-6.5894845360825141E-2</v>
      </c>
      <c r="S3391" s="37">
        <v>1</v>
      </c>
      <c r="T3391" s="38">
        <v>0</v>
      </c>
      <c r="U3391" s="39">
        <v>0</v>
      </c>
      <c r="V3391" s="40">
        <f t="shared" ref="V3391" si="11107">-1/($T$8*$B3391)</f>
        <v>-0.12904948453608325</v>
      </c>
      <c r="X3391" s="37">
        <f t="shared" ref="X3391" si="11108">N3391*S3391+P3391*S3394-O3391*T3391-Q3391*T3394</f>
        <v>0.99262625092434909</v>
      </c>
      <c r="Y3391" s="41">
        <f t="shared" ref="Y3391" si="11109">(N3391*T3391+O3391*S3391+P3391*T3394+Q3391*S3394)</f>
        <v>0</v>
      </c>
      <c r="Z3391" s="39">
        <f t="shared" ref="Z3391" si="11110">N3391*U3391+P3391*U3394-O3391*V3391-Q3391*V3394</f>
        <v>0</v>
      </c>
      <c r="AA3391" s="40">
        <f t="shared" ref="AA3391" si="11111">(N3391*V3391+O3391*U3391+P3391*V3394+Q3391*U3394)</f>
        <v>-0.19399275137959721</v>
      </c>
      <c r="AB3391" s="8"/>
      <c r="AC3391" s="37">
        <v>1</v>
      </c>
      <c r="AD3391" s="38">
        <v>0</v>
      </c>
      <c r="AE3391" s="39">
        <v>0</v>
      </c>
      <c r="AF3391" s="40">
        <v>0</v>
      </c>
      <c r="AH3391" s="37">
        <f>X3391*AC3391+Z3391*AC3394-Y3391*AD3391-AA3391*AD3394</f>
        <v>0.97646785468959174</v>
      </c>
      <c r="AI3391" s="41">
        <f>(X3391*AD3391+Y3391*AC3391+Z3391*AD3394+AA3391*AC3394)</f>
        <v>0</v>
      </c>
      <c r="AJ3391" s="39">
        <f>X3391*AE3391+Z3391*AE3394-Y3391*AF3391-AA3391*AF3394</f>
        <v>0</v>
      </c>
      <c r="AK3391" s="40">
        <f>(X3391*AF3391+Y3391*AE3391+Z3391*AF3394+AA3391*AE3394)</f>
        <v>-0.19399275137959721</v>
      </c>
      <c r="AL3391" s="8"/>
      <c r="AM3391" s="43">
        <f t="shared" ref="AM3391" si="11112">20*LOG((2*$AH$8)/(($AH$8*AH3391+AJ3391+$AH$8*AH3394+AJ3394)^2+($AH$8*AI3391+AK3391+$AH$8*AI3394+AK3394)^2)^0.5)</f>
        <v>-8.9736680621342621E-5</v>
      </c>
      <c r="AO3391" s="148">
        <f t="shared" ref="AO3391" si="11113">((AH3391^2+AI3391^2)/(AH3394^2+AI3394^2))^0.5</f>
        <v>5.0335278688304133</v>
      </c>
      <c r="AP3391" s="4"/>
      <c r="AQ3391" s="44"/>
      <c r="AR3391" s="44"/>
      <c r="AS3391" s="44"/>
      <c r="AT3391" s="44"/>
    </row>
    <row r="3392" spans="1:46" ht="18.649999999999999" customHeight="1" thickBot="1">
      <c r="D3392" s="45"/>
      <c r="G3392" s="46"/>
      <c r="I3392" s="45"/>
      <c r="L3392" s="46"/>
      <c r="N3392" s="45"/>
      <c r="Q3392" s="46"/>
      <c r="S3392" s="45"/>
      <c r="V3392" s="46"/>
      <c r="X3392" s="45"/>
      <c r="AA3392" s="46"/>
      <c r="AC3392" s="45"/>
      <c r="AF3392" s="46"/>
      <c r="AH3392" s="45"/>
      <c r="AK3392" s="46"/>
      <c r="AO3392" s="149"/>
      <c r="AP3392" s="149"/>
      <c r="AQ3392" s="44"/>
      <c r="AR3392" s="44"/>
      <c r="AS3392" s="44"/>
      <c r="AT3392" s="44"/>
    </row>
    <row r="3393" spans="2:46" ht="18.649999999999999" customHeight="1" thickBot="1">
      <c r="D3393" s="227" t="s">
        <v>70</v>
      </c>
      <c r="E3393" s="228"/>
      <c r="F3393" s="229" t="s">
        <v>71</v>
      </c>
      <c r="G3393" s="230"/>
      <c r="H3393" s="203"/>
      <c r="I3393" s="231" t="s">
        <v>15</v>
      </c>
      <c r="J3393" s="232"/>
      <c r="K3393" s="233" t="s">
        <v>16</v>
      </c>
      <c r="L3393" s="234"/>
      <c r="M3393" s="30"/>
      <c r="N3393" s="231" t="s">
        <v>72</v>
      </c>
      <c r="O3393" s="232"/>
      <c r="P3393" s="233" t="s">
        <v>73</v>
      </c>
      <c r="Q3393" s="234"/>
      <c r="R3393" s="30"/>
      <c r="S3393" s="227" t="s">
        <v>74</v>
      </c>
      <c r="T3393" s="228"/>
      <c r="U3393" s="229" t="s">
        <v>75</v>
      </c>
      <c r="V3393" s="230"/>
      <c r="W3393" s="8"/>
      <c r="X3393" s="231" t="s">
        <v>76</v>
      </c>
      <c r="Y3393" s="232"/>
      <c r="Z3393" s="233" t="s">
        <v>77</v>
      </c>
      <c r="AA3393" s="234"/>
      <c r="AB3393" s="8"/>
      <c r="AC3393" s="231" t="s">
        <v>78</v>
      </c>
      <c r="AD3393" s="232"/>
      <c r="AE3393" s="233" t="s">
        <v>17</v>
      </c>
      <c r="AF3393" s="234"/>
      <c r="AG3393" s="8"/>
      <c r="AH3393" s="231" t="s">
        <v>79</v>
      </c>
      <c r="AI3393" s="232"/>
      <c r="AJ3393" s="233" t="s">
        <v>80</v>
      </c>
      <c r="AK3393" s="234"/>
      <c r="AL3393" s="8"/>
      <c r="AM3393" s="52" t="s">
        <v>84</v>
      </c>
      <c r="AO3393" s="150" t="s">
        <v>85</v>
      </c>
      <c r="AP3393" s="149"/>
      <c r="AQ3393" s="44"/>
      <c r="AR3393" s="44"/>
      <c r="AS3393" s="44"/>
      <c r="AT3393" s="44"/>
    </row>
    <row r="3394" spans="2:46" ht="18.649999999999999" customHeight="1" thickTop="1" thickBot="1">
      <c r="D3394" s="37">
        <v>0</v>
      </c>
      <c r="E3394" s="41">
        <v>0</v>
      </c>
      <c r="F3394" s="39">
        <v>1</v>
      </c>
      <c r="G3394" s="40">
        <v>0</v>
      </c>
      <c r="I3394" s="37">
        <v>0</v>
      </c>
      <c r="J3394" s="41">
        <f t="shared" ref="J3394" si="11114">IF(0=(1-$J$8*$K$8*$B3391^2),10^14,$B3391*$K$8/(1-$J$8*$K$8*$B3391^2))</f>
        <v>-0.11190175855598418</v>
      </c>
      <c r="K3394" s="39">
        <v>1</v>
      </c>
      <c r="L3394" s="40">
        <v>0</v>
      </c>
      <c r="N3394" s="37">
        <f t="shared" ref="N3394" si="11115">D3394*I3391+F3394*I3394-E3394*J3391-G3394*J3394</f>
        <v>0</v>
      </c>
      <c r="O3394" s="41">
        <f t="shared" ref="O3394" si="11116">(D3394*J3391+E3394*I3391+F3394*J3394+G3394*I3394)</f>
        <v>-0.11190175855598418</v>
      </c>
      <c r="P3394" s="39">
        <f t="shared" ref="P3394" si="11117">D3394*K3391+F3394*K3394-E3394*L3391-G3394*L3394</f>
        <v>1</v>
      </c>
      <c r="Q3394" s="40">
        <f t="shared" ref="Q3394" si="11118">(D3394*L3391+E3394*K3391+F3394*L3394+G3394*K3394)</f>
        <v>0</v>
      </c>
      <c r="S3394" s="37">
        <v>0</v>
      </c>
      <c r="T3394" s="41">
        <v>0</v>
      </c>
      <c r="U3394" s="39">
        <v>1</v>
      </c>
      <c r="V3394" s="40">
        <v>0</v>
      </c>
      <c r="X3394" s="37">
        <f t="shared" ref="X3394" si="11119">N3394*S3391+P3394*S3394-O3394*T3391-Q3394*T3394</f>
        <v>0</v>
      </c>
      <c r="Y3394" s="41">
        <f t="shared" ref="Y3394" si="11120">(N3394*T3391+O3394*S3391+P3394*T3394+Q3394*S3394)</f>
        <v>-0.11190175855598418</v>
      </c>
      <c r="Z3394" s="39">
        <f t="shared" ref="Z3394" si="11121">N3394*U3391+P3394*U3394-O3394*V3391-Q3394*V3394</f>
        <v>0.98555913573966902</v>
      </c>
      <c r="AA3394" s="40">
        <f t="shared" ref="AA3394" si="11122">(N3394*V3391+O3394*U3391+P3394*V3394+Q3394*U3394)</f>
        <v>0</v>
      </c>
      <c r="AB3394" s="8"/>
      <c r="AC3394" s="37">
        <v>0</v>
      </c>
      <c r="AD3394" s="40">
        <f>-1/($AD$8*$B3391)</f>
        <v>-8.3293814432990193E-2</v>
      </c>
      <c r="AE3394" s="39">
        <v>1</v>
      </c>
      <c r="AF3394" s="40">
        <v>0</v>
      </c>
      <c r="AH3394" s="37">
        <f>X3394*AC3391+Z3394*AC3394-Y3394*AD3391-AA3394*AD3394</f>
        <v>0</v>
      </c>
      <c r="AI3394" s="41">
        <f>(X3394*AD3391+Y3394*AC3391+Z3394*AD3394+AA3394*AC3394)</f>
        <v>-0.19399273832102237</v>
      </c>
      <c r="AJ3394" s="39">
        <f>X3394*AE3391+Z3394*AE3394-Y3394*AF3391-AA3394*AF3394</f>
        <v>0.98555913573966902</v>
      </c>
      <c r="AK3394" s="40">
        <f>(X3394*AF3391+Y3394*AE3391+Z3394*AF3394+AA3394*AE3394)</f>
        <v>0</v>
      </c>
      <c r="AL3394" s="8"/>
      <c r="AM3394" s="54">
        <f t="shared" ref="AM3394" si="11123">(180/PI())*ATAN(-1*(($AH3382*AI3391+AK3391+$AH$8*AI3394+AK3394)/($AH$8*AH3391+AJ3391+$AH$8*AH3394+AJ3394)))</f>
        <v>11.18577150664056</v>
      </c>
      <c r="AO3394" s="151">
        <f t="shared" ref="AO3394" si="11124">20*LOG(((($AH$8*AH3391+AJ3391-$AH$8*AH3394-AJ3394)^2+($AH$8*AI3391+AK3391-$AH$8*AI3394-AK3394)^2)/(($AH$8*AH3391+AJ3391+$AH$8*AH3394+AJ3394)^2+($AH$8*AI3391+AK3391+$AH$8*AI3394+AK3394)^2))^0.5)</f>
        <v>-46.84818797279469</v>
      </c>
      <c r="AP3394" s="149"/>
      <c r="AQ3394" s="44"/>
      <c r="AR3394" s="44"/>
      <c r="AS3394" s="44"/>
      <c r="AT3394" s="44"/>
    </row>
    <row r="3395" spans="2:46" ht="18.649999999999999" customHeight="1">
      <c r="AO3395" s="48"/>
    </row>
    <row r="3396" spans="2:46" ht="18.649999999999999" customHeight="1" thickBot="1">
      <c r="E3396" s="29" t="s">
        <v>9</v>
      </c>
      <c r="J3396" s="29" t="s">
        <v>10</v>
      </c>
      <c r="O3396" s="29" t="s">
        <v>11</v>
      </c>
      <c r="T3396" s="29" t="s">
        <v>12</v>
      </c>
      <c r="Y3396" s="29" t="s">
        <v>13</v>
      </c>
      <c r="AD3396" s="29" t="s">
        <v>12</v>
      </c>
      <c r="AI3396" s="29" t="s">
        <v>81</v>
      </c>
    </row>
    <row r="3397" spans="2:46" ht="18.649999999999999" customHeight="1" thickBot="1">
      <c r="B3397" s="28"/>
      <c r="D3397" s="227" t="s">
        <v>70</v>
      </c>
      <c r="E3397" s="228"/>
      <c r="F3397" s="229" t="s">
        <v>71</v>
      </c>
      <c r="G3397" s="230"/>
      <c r="H3397" s="203"/>
      <c r="I3397" s="231" t="s">
        <v>15</v>
      </c>
      <c r="J3397" s="232"/>
      <c r="K3397" s="233" t="s">
        <v>16</v>
      </c>
      <c r="L3397" s="234"/>
      <c r="M3397" s="30"/>
      <c r="N3397" s="231" t="s">
        <v>72</v>
      </c>
      <c r="O3397" s="232"/>
      <c r="P3397" s="233" t="s">
        <v>73</v>
      </c>
      <c r="Q3397" s="234"/>
      <c r="R3397" s="30"/>
      <c r="S3397" s="227" t="s">
        <v>74</v>
      </c>
      <c r="T3397" s="228"/>
      <c r="U3397" s="229" t="s">
        <v>75</v>
      </c>
      <c r="V3397" s="230"/>
      <c r="W3397" s="8"/>
      <c r="X3397" s="231" t="s">
        <v>76</v>
      </c>
      <c r="Y3397" s="232"/>
      <c r="Z3397" s="233" t="s">
        <v>77</v>
      </c>
      <c r="AA3397" s="234"/>
      <c r="AB3397" s="8"/>
      <c r="AC3397" s="231" t="s">
        <v>78</v>
      </c>
      <c r="AD3397" s="232"/>
      <c r="AE3397" s="233" t="s">
        <v>17</v>
      </c>
      <c r="AF3397" s="234"/>
      <c r="AG3397" s="8"/>
      <c r="AH3397" s="231" t="s">
        <v>79</v>
      </c>
      <c r="AI3397" s="232"/>
      <c r="AJ3397" s="233" t="s">
        <v>80</v>
      </c>
      <c r="AK3397" s="234"/>
      <c r="AL3397" s="8"/>
      <c r="AM3397" s="35" t="s">
        <v>82</v>
      </c>
      <c r="AO3397" s="147" t="s">
        <v>83</v>
      </c>
      <c r="AP3397" s="4"/>
      <c r="AQ3397" s="44"/>
      <c r="AR3397" s="44"/>
      <c r="AS3397" s="44"/>
      <c r="AT3397" s="44"/>
    </row>
    <row r="3398" spans="2:46" ht="18.649999999999999" customHeight="1" thickTop="1" thickBot="1">
      <c r="B3398" s="55">
        <v>9.7199999999999402</v>
      </c>
      <c r="D3398" s="37">
        <v>1</v>
      </c>
      <c r="E3398" s="38">
        <v>0</v>
      </c>
      <c r="F3398" s="39">
        <v>0</v>
      </c>
      <c r="G3398" s="40">
        <f t="shared" ref="G3398" si="11125">-1/($E$8*$B3398)</f>
        <v>-6.5759259259259656E-2</v>
      </c>
      <c r="I3398" s="37">
        <v>1</v>
      </c>
      <c r="J3398" s="41">
        <v>0</v>
      </c>
      <c r="K3398" s="39">
        <v>0</v>
      </c>
      <c r="L3398" s="40">
        <v>0</v>
      </c>
      <c r="N3398" s="37">
        <f t="shared" ref="N3398" si="11126">D3398*I3398+F3398*I3401-E3398*J3398-G3398*J3401</f>
        <v>0.99265663228412959</v>
      </c>
      <c r="O3398" s="41">
        <f t="shared" ref="O3398" si="11127">(D3398*J3398+E3398*I3398+F3398*J3401+G3398*I3401)</f>
        <v>0</v>
      </c>
      <c r="P3398" s="39">
        <f t="shared" ref="P3398" si="11128">D3398*K3398+F3398*K3401-E3398*L3398-G3398*L3401</f>
        <v>0</v>
      </c>
      <c r="Q3398" s="40">
        <f t="shared" ref="Q3398" si="11129">(D3398*L3398+E3398*K3398+F3398*L3401+G3398*K3401)</f>
        <v>-6.5759259259259656E-2</v>
      </c>
      <c r="S3398" s="37">
        <v>1</v>
      </c>
      <c r="T3398" s="38">
        <v>0</v>
      </c>
      <c r="U3398" s="39">
        <v>0</v>
      </c>
      <c r="V3398" s="40">
        <f t="shared" ref="V3398" si="11130">-1/($T$8*$B3398)</f>
        <v>-0.12878395061728473</v>
      </c>
      <c r="X3398" s="37">
        <f t="shared" ref="X3398" si="11131">N3398*S3398+P3398*S3401-O3398*T3398-Q3398*T3401</f>
        <v>0.99265663228412959</v>
      </c>
      <c r="Y3398" s="41">
        <f t="shared" ref="Y3398" si="11132">(N3398*T3398+O3398*S3398+P3398*T3401+Q3398*S3401)</f>
        <v>0</v>
      </c>
      <c r="Z3398" s="39">
        <f t="shared" ref="Z3398" si="11133">N3398*U3398+P3398*U3401-O3398*V3398-Q3398*V3401</f>
        <v>0</v>
      </c>
      <c r="AA3398" s="40">
        <f t="shared" ref="AA3398" si="11134">(N3398*V3398+O3398*U3398+P3398*V3401+Q3398*U3401)</f>
        <v>-0.19359750197125916</v>
      </c>
      <c r="AB3398" s="8"/>
      <c r="AC3398" s="37">
        <v>1</v>
      </c>
      <c r="AD3398" s="38">
        <v>0</v>
      </c>
      <c r="AE3398" s="39">
        <v>0</v>
      </c>
      <c r="AF3398" s="40">
        <v>0</v>
      </c>
      <c r="AH3398" s="37">
        <f>X3398*AC3398+Z3398*AC3401-Y3398*AD3398-AA3398*AD3401</f>
        <v>0.97656433786873043</v>
      </c>
      <c r="AI3398" s="41">
        <f>(X3398*AD3398+Y3398*AC3398+Z3398*AD3401+AA3398*AC3401)</f>
        <v>0</v>
      </c>
      <c r="AJ3398" s="39">
        <f>X3398*AE3398+Z3398*AE3401-Y3398*AF3398-AA3398*AF3401</f>
        <v>0</v>
      </c>
      <c r="AK3398" s="40">
        <f>(X3398*AF3398+Y3398*AE3398+Z3398*AF3401+AA3398*AE3401)</f>
        <v>-0.19359750197125916</v>
      </c>
      <c r="AL3398" s="8"/>
      <c r="AM3398" s="43">
        <f t="shared" ref="AM3398" si="11135">20*LOG((2*$AH$8)/(($AH$8*AH3398+AJ3398+$AH$8*AH3401+AJ3401)^2+($AH$8*AI3398+AK3398+$AH$8*AI3401+AK3401)^2)^0.5)</f>
        <v>-8.9008065192583129E-5</v>
      </c>
      <c r="AO3398" s="148">
        <f t="shared" ref="AO3398" si="11136">((AH3398^2+AI3398^2)/(AH3401^2+AI3401^2))^0.5</f>
        <v>5.0443027073703117</v>
      </c>
      <c r="AP3398" s="4"/>
      <c r="AQ3398" s="44"/>
      <c r="AR3398" s="44"/>
      <c r="AS3398" s="44"/>
      <c r="AT3398" s="44"/>
    </row>
    <row r="3399" spans="2:46" ht="18.649999999999999" customHeight="1" thickBot="1">
      <c r="D3399" s="45"/>
      <c r="G3399" s="46"/>
      <c r="I3399" s="45"/>
      <c r="L3399" s="46"/>
      <c r="N3399" s="45"/>
      <c r="Q3399" s="46"/>
      <c r="S3399" s="45"/>
      <c r="V3399" s="46"/>
      <c r="X3399" s="45"/>
      <c r="AA3399" s="46"/>
      <c r="AC3399" s="45"/>
      <c r="AF3399" s="46"/>
      <c r="AH3399" s="45"/>
      <c r="AK3399" s="46"/>
      <c r="AO3399" s="149"/>
      <c r="AP3399" s="149"/>
      <c r="AQ3399" s="44"/>
      <c r="AR3399" s="44"/>
      <c r="AS3399" s="44"/>
      <c r="AT3399" s="44"/>
    </row>
    <row r="3400" spans="2:46" ht="18.649999999999999" customHeight="1" thickBot="1">
      <c r="D3400" s="227" t="s">
        <v>70</v>
      </c>
      <c r="E3400" s="228"/>
      <c r="F3400" s="229" t="s">
        <v>71</v>
      </c>
      <c r="G3400" s="230"/>
      <c r="H3400" s="203"/>
      <c r="I3400" s="231" t="s">
        <v>15</v>
      </c>
      <c r="J3400" s="232"/>
      <c r="K3400" s="233" t="s">
        <v>16</v>
      </c>
      <c r="L3400" s="234"/>
      <c r="M3400" s="30"/>
      <c r="N3400" s="231" t="s">
        <v>72</v>
      </c>
      <c r="O3400" s="232"/>
      <c r="P3400" s="233" t="s">
        <v>73</v>
      </c>
      <c r="Q3400" s="234"/>
      <c r="R3400" s="30"/>
      <c r="S3400" s="227" t="s">
        <v>74</v>
      </c>
      <c r="T3400" s="228"/>
      <c r="U3400" s="229" t="s">
        <v>75</v>
      </c>
      <c r="V3400" s="230"/>
      <c r="W3400" s="8"/>
      <c r="X3400" s="231" t="s">
        <v>76</v>
      </c>
      <c r="Y3400" s="232"/>
      <c r="Z3400" s="233" t="s">
        <v>77</v>
      </c>
      <c r="AA3400" s="234"/>
      <c r="AB3400" s="8"/>
      <c r="AC3400" s="231" t="s">
        <v>78</v>
      </c>
      <c r="AD3400" s="232"/>
      <c r="AE3400" s="233" t="s">
        <v>17</v>
      </c>
      <c r="AF3400" s="234"/>
      <c r="AG3400" s="8"/>
      <c r="AH3400" s="231" t="s">
        <v>79</v>
      </c>
      <c r="AI3400" s="232"/>
      <c r="AJ3400" s="233" t="s">
        <v>80</v>
      </c>
      <c r="AK3400" s="234"/>
      <c r="AL3400" s="8"/>
      <c r="AM3400" s="52" t="s">
        <v>84</v>
      </c>
      <c r="AO3400" s="150" t="s">
        <v>85</v>
      </c>
      <c r="AP3400" s="149"/>
      <c r="AQ3400" s="44"/>
      <c r="AR3400" s="44"/>
      <c r="AS3400" s="44"/>
      <c r="AT3400" s="44"/>
    </row>
    <row r="3401" spans="2:46" ht="18.649999999999999" customHeight="1" thickTop="1" thickBot="1">
      <c r="D3401" s="37">
        <v>0</v>
      </c>
      <c r="E3401" s="41">
        <v>0</v>
      </c>
      <c r="F3401" s="39">
        <v>1</v>
      </c>
      <c r="G3401" s="40">
        <v>0</v>
      </c>
      <c r="I3401" s="37">
        <v>0</v>
      </c>
      <c r="J3401" s="41">
        <f t="shared" ref="J3401" si="11137">IF(0=(1-$J$8*$K$8*$B3398^2),10^14,$B3398*$K$8/(1-$J$8*$K$8*$B3398^2))</f>
        <v>-0.11167047498085053</v>
      </c>
      <c r="K3401" s="39">
        <v>1</v>
      </c>
      <c r="L3401" s="40">
        <v>0</v>
      </c>
      <c r="N3401" s="37">
        <f t="shared" ref="N3401" si="11138">D3401*I3398+F3401*I3401-E3401*J3398-G3401*J3401</f>
        <v>0</v>
      </c>
      <c r="O3401" s="41">
        <f t="shared" ref="O3401" si="11139">(D3401*J3398+E3401*I3398+F3401*J3401+G3401*I3401)</f>
        <v>-0.11167047498085053</v>
      </c>
      <c r="P3401" s="39">
        <f t="shared" ref="P3401" si="11140">D3401*K3398+F3401*K3401-E3401*L3398-G3401*L3401</f>
        <v>1</v>
      </c>
      <c r="Q3401" s="40">
        <f t="shared" ref="Q3401" si="11141">(D3401*L3398+E3401*K3398+F3401*L3401+G3401*K3401)</f>
        <v>0</v>
      </c>
      <c r="S3401" s="37">
        <v>0</v>
      </c>
      <c r="T3401" s="41">
        <v>0</v>
      </c>
      <c r="U3401" s="39">
        <v>1</v>
      </c>
      <c r="V3401" s="40">
        <v>0</v>
      </c>
      <c r="X3401" s="37">
        <f t="shared" ref="X3401" si="11142">N3401*S3398+P3401*S3401-O3401*T3398-Q3401*T3401</f>
        <v>0</v>
      </c>
      <c r="Y3401" s="41">
        <f t="shared" ref="Y3401" si="11143">(N3401*T3398+O3401*S3398+P3401*T3401+Q3401*S3401)</f>
        <v>-0.11167047498085053</v>
      </c>
      <c r="Z3401" s="39">
        <f t="shared" ref="Z3401" si="11144">N3401*U3398+P3401*U3401-O3401*V3398-Q3401*V3401</f>
        <v>0.98561863506465741</v>
      </c>
      <c r="AA3401" s="40">
        <f t="shared" ref="AA3401" si="11145">(N3401*V3398+O3401*U3398+P3401*V3401+Q3401*U3401)</f>
        <v>0</v>
      </c>
      <c r="AB3401" s="8"/>
      <c r="AC3401" s="37">
        <v>0</v>
      </c>
      <c r="AD3401" s="40">
        <f>-1/($AD$8*$B3398)</f>
        <v>-8.3122427983539596E-2</v>
      </c>
      <c r="AE3401" s="39">
        <v>1</v>
      </c>
      <c r="AF3401" s="40">
        <v>0</v>
      </c>
      <c r="AH3401" s="37">
        <f>X3401*AC3398+Z3401*AC3401-Y3401*AD3398-AA3401*AD3401</f>
        <v>0</v>
      </c>
      <c r="AI3401" s="41">
        <f>(X3401*AD3398+Y3401*AC3398+Z3401*AD3401+AA3401*AC3401)</f>
        <v>-0.19359748899324711</v>
      </c>
      <c r="AJ3401" s="39">
        <f>X3401*AE3398+Z3401*AE3401-Y3401*AF3398-AA3401*AF3401</f>
        <v>0.98561863506465741</v>
      </c>
      <c r="AK3401" s="40">
        <f>(X3401*AF3398+Y3401*AE3398+Z3401*AF3401+AA3401*AE3401)</f>
        <v>0</v>
      </c>
      <c r="AL3401" s="8"/>
      <c r="AM3401" s="54">
        <f t="shared" ref="AM3401" si="11146">(180/PI())*ATAN(-1*(($AH3389*AI3398+AK3398+$AH$8*AI3401+AK3401)/($AH$8*AH3398+AJ3398+$AH$8*AH3401+AJ3401)))</f>
        <v>11.162688960985298</v>
      </c>
      <c r="AO3401" s="151">
        <f t="shared" ref="AO3401" si="11147">20*LOG(((($AH$8*AH3398+AJ3398-$AH$8*AH3401-AJ3401)^2+($AH$8*AI3398+AK3398-$AH$8*AI3401-AK3401)^2)/(($AH$8*AH3398+AJ3398+$AH$8*AH3401+AJ3401)^2+($AH$8*AI3398+AK3398+$AH$8*AI3401+AK3401)^2))^0.5)</f>
        <v>-46.883594010060172</v>
      </c>
      <c r="AP3401" s="149"/>
      <c r="AQ3401" s="44"/>
      <c r="AR3401" s="44"/>
      <c r="AS3401" s="44"/>
      <c r="AT3401" s="44"/>
    </row>
    <row r="3402" spans="2:46" ht="18.649999999999999" customHeight="1">
      <c r="AO3402" s="48"/>
    </row>
    <row r="3403" spans="2:46" ht="18.649999999999999" customHeight="1" thickBot="1">
      <c r="E3403" s="29" t="s">
        <v>9</v>
      </c>
      <c r="J3403" s="29" t="s">
        <v>10</v>
      </c>
      <c r="O3403" s="29" t="s">
        <v>11</v>
      </c>
      <c r="T3403" s="29" t="s">
        <v>12</v>
      </c>
      <c r="Y3403" s="29" t="s">
        <v>13</v>
      </c>
      <c r="AD3403" s="29" t="s">
        <v>12</v>
      </c>
      <c r="AI3403" s="29" t="s">
        <v>81</v>
      </c>
    </row>
    <row r="3404" spans="2:46" ht="18.649999999999999" customHeight="1" thickBot="1">
      <c r="B3404" s="28"/>
      <c r="D3404" s="227" t="s">
        <v>70</v>
      </c>
      <c r="E3404" s="228"/>
      <c r="F3404" s="229" t="s">
        <v>71</v>
      </c>
      <c r="G3404" s="230"/>
      <c r="H3404" s="203"/>
      <c r="I3404" s="231" t="s">
        <v>15</v>
      </c>
      <c r="J3404" s="232"/>
      <c r="K3404" s="233" t="s">
        <v>16</v>
      </c>
      <c r="L3404" s="234"/>
      <c r="M3404" s="30"/>
      <c r="N3404" s="231" t="s">
        <v>72</v>
      </c>
      <c r="O3404" s="232"/>
      <c r="P3404" s="233" t="s">
        <v>73</v>
      </c>
      <c r="Q3404" s="234"/>
      <c r="R3404" s="30"/>
      <c r="S3404" s="227" t="s">
        <v>74</v>
      </c>
      <c r="T3404" s="228"/>
      <c r="U3404" s="229" t="s">
        <v>75</v>
      </c>
      <c r="V3404" s="230"/>
      <c r="W3404" s="8"/>
      <c r="X3404" s="231" t="s">
        <v>76</v>
      </c>
      <c r="Y3404" s="232"/>
      <c r="Z3404" s="233" t="s">
        <v>77</v>
      </c>
      <c r="AA3404" s="234"/>
      <c r="AB3404" s="8"/>
      <c r="AC3404" s="231" t="s">
        <v>78</v>
      </c>
      <c r="AD3404" s="232"/>
      <c r="AE3404" s="233" t="s">
        <v>17</v>
      </c>
      <c r="AF3404" s="234"/>
      <c r="AG3404" s="8"/>
      <c r="AH3404" s="231" t="s">
        <v>79</v>
      </c>
      <c r="AI3404" s="232"/>
      <c r="AJ3404" s="233" t="s">
        <v>80</v>
      </c>
      <c r="AK3404" s="234"/>
      <c r="AL3404" s="8"/>
      <c r="AM3404" s="35" t="s">
        <v>82</v>
      </c>
      <c r="AO3404" s="147" t="s">
        <v>83</v>
      </c>
      <c r="AP3404" s="4"/>
      <c r="AQ3404" s="44"/>
      <c r="AR3404" s="44"/>
      <c r="AS3404" s="44"/>
      <c r="AT3404" s="44"/>
    </row>
    <row r="3405" spans="2:46" ht="18.649999999999999" customHeight="1" thickTop="1" thickBot="1">
      <c r="B3405" s="55">
        <v>9.7399999999999398</v>
      </c>
      <c r="D3405" s="37">
        <v>1</v>
      </c>
      <c r="E3405" s="38">
        <v>0</v>
      </c>
      <c r="F3405" s="39">
        <v>0</v>
      </c>
      <c r="G3405" s="40">
        <f t="shared" ref="G3405" si="11148">-1/($E$8*$B3405)</f>
        <v>-6.5624229979466514E-2</v>
      </c>
      <c r="I3405" s="37">
        <v>1</v>
      </c>
      <c r="J3405" s="41">
        <v>0</v>
      </c>
      <c r="K3405" s="39">
        <v>0</v>
      </c>
      <c r="L3405" s="40">
        <v>0</v>
      </c>
      <c r="N3405" s="37">
        <f t="shared" ref="N3405" si="11149">D3405*I3405+F3405*I3408-E3405*J3405-G3405*J3408</f>
        <v>0.99268682612504267</v>
      </c>
      <c r="O3405" s="41">
        <f t="shared" ref="O3405" si="11150">(D3405*J3405+E3405*I3405+F3405*J3408+G3405*I3408)</f>
        <v>0</v>
      </c>
      <c r="P3405" s="39">
        <f t="shared" ref="P3405" si="11151">D3405*K3405+F3405*K3408-E3405*L3405-G3405*L3408</f>
        <v>0</v>
      </c>
      <c r="Q3405" s="40">
        <f t="shared" ref="Q3405" si="11152">(D3405*L3405+E3405*K3405+F3405*L3408+G3405*K3408)</f>
        <v>-6.5624229979466514E-2</v>
      </c>
      <c r="S3405" s="37">
        <v>1</v>
      </c>
      <c r="T3405" s="38">
        <v>0</v>
      </c>
      <c r="U3405" s="39">
        <v>0</v>
      </c>
      <c r="V3405" s="40">
        <f t="shared" ref="V3405" si="11153">-1/($T$8*$B3405)</f>
        <v>-0.12851950718685909</v>
      </c>
      <c r="X3405" s="37">
        <f t="shared" ref="X3405" si="11154">N3405*S3405+P3405*S3408-O3405*T3405-Q3405*T3408</f>
        <v>0.99268682612504267</v>
      </c>
      <c r="Y3405" s="41">
        <f t="shared" ref="Y3405" si="11155">(N3405*T3405+O3405*S3405+P3405*T3408+Q3405*S3408)</f>
        <v>0</v>
      </c>
      <c r="Z3405" s="39">
        <f t="shared" ref="Z3405" si="11156">N3405*U3405+P3405*U3408-O3405*V3405-Q3405*V3408</f>
        <v>0</v>
      </c>
      <c r="AA3405" s="40">
        <f t="shared" ref="AA3405" si="11157">(N3405*V3405+O3405*U3405+P3405*V3408+Q3405*U3408)</f>
        <v>-0.19320385166394427</v>
      </c>
      <c r="AB3405" s="8"/>
      <c r="AC3405" s="37">
        <v>1</v>
      </c>
      <c r="AD3405" s="38">
        <v>0</v>
      </c>
      <c r="AE3405" s="39">
        <v>0</v>
      </c>
      <c r="AF3405" s="40">
        <v>0</v>
      </c>
      <c r="AH3405" s="37">
        <f>X3405*AC3405+Z3405*AC3408-Y3405*AD3405-AA3405*AD3408</f>
        <v>0.97666022941540354</v>
      </c>
      <c r="AI3405" s="41">
        <f>(X3405*AD3405+Y3405*AC3405+Z3405*AD3408+AA3405*AC3408)</f>
        <v>0</v>
      </c>
      <c r="AJ3405" s="39">
        <f>X3405*AE3405+Z3405*AE3408-Y3405*AF3405-AA3405*AF3408</f>
        <v>0</v>
      </c>
      <c r="AK3405" s="40">
        <f>(X3405*AF3405+Y3405*AE3405+Z3405*AF3408+AA3405*AE3408)</f>
        <v>-0.19320385166394427</v>
      </c>
      <c r="AL3405" s="8"/>
      <c r="AM3405" s="43">
        <f t="shared" ref="AM3405" si="11158">20*LOG((2*$AH$8)/(($AH$8*AH3405+AJ3405+$AH$8*AH3408+AJ3408)^2+($AH$8*AI3405+AK3405+$AH$8*AI3408+AK3408)^2)^0.5)</f>
        <v>-8.828681349757158E-5</v>
      </c>
      <c r="AO3405" s="148">
        <f t="shared" ref="AO3405" si="11159">((AH3405^2+AI3405^2)/(AH3408^2+AI3408^2))^0.5</f>
        <v>5.0550767296043908</v>
      </c>
      <c r="AP3405" s="4"/>
      <c r="AQ3405" s="44"/>
      <c r="AR3405" s="44"/>
      <c r="AS3405" s="44"/>
      <c r="AT3405" s="44"/>
    </row>
    <row r="3406" spans="2:46" ht="18.649999999999999" customHeight="1" thickBot="1">
      <c r="D3406" s="45"/>
      <c r="G3406" s="46"/>
      <c r="I3406" s="45"/>
      <c r="L3406" s="46"/>
      <c r="N3406" s="45"/>
      <c r="Q3406" s="46"/>
      <c r="S3406" s="45"/>
      <c r="V3406" s="46"/>
      <c r="X3406" s="45"/>
      <c r="AA3406" s="46"/>
      <c r="AC3406" s="45"/>
      <c r="AF3406" s="46"/>
      <c r="AH3406" s="45"/>
      <c r="AK3406" s="46"/>
      <c r="AO3406" s="149"/>
      <c r="AP3406" s="149"/>
      <c r="AQ3406" s="44"/>
      <c r="AR3406" s="44"/>
      <c r="AS3406" s="44"/>
      <c r="AT3406" s="44"/>
    </row>
    <row r="3407" spans="2:46" ht="18.649999999999999" customHeight="1" thickBot="1">
      <c r="D3407" s="227" t="s">
        <v>70</v>
      </c>
      <c r="E3407" s="228"/>
      <c r="F3407" s="229" t="s">
        <v>71</v>
      </c>
      <c r="G3407" s="230"/>
      <c r="H3407" s="203"/>
      <c r="I3407" s="231" t="s">
        <v>15</v>
      </c>
      <c r="J3407" s="232"/>
      <c r="K3407" s="233" t="s">
        <v>16</v>
      </c>
      <c r="L3407" s="234"/>
      <c r="M3407" s="30"/>
      <c r="N3407" s="231" t="s">
        <v>72</v>
      </c>
      <c r="O3407" s="232"/>
      <c r="P3407" s="233" t="s">
        <v>73</v>
      </c>
      <c r="Q3407" s="234"/>
      <c r="R3407" s="30"/>
      <c r="S3407" s="227" t="s">
        <v>74</v>
      </c>
      <c r="T3407" s="228"/>
      <c r="U3407" s="229" t="s">
        <v>75</v>
      </c>
      <c r="V3407" s="230"/>
      <c r="W3407" s="8"/>
      <c r="X3407" s="231" t="s">
        <v>76</v>
      </c>
      <c r="Y3407" s="232"/>
      <c r="Z3407" s="233" t="s">
        <v>77</v>
      </c>
      <c r="AA3407" s="234"/>
      <c r="AB3407" s="8"/>
      <c r="AC3407" s="231" t="s">
        <v>78</v>
      </c>
      <c r="AD3407" s="232"/>
      <c r="AE3407" s="233" t="s">
        <v>17</v>
      </c>
      <c r="AF3407" s="234"/>
      <c r="AG3407" s="8"/>
      <c r="AH3407" s="231" t="s">
        <v>79</v>
      </c>
      <c r="AI3407" s="232"/>
      <c r="AJ3407" s="233" t="s">
        <v>80</v>
      </c>
      <c r="AK3407" s="234"/>
      <c r="AL3407" s="8"/>
      <c r="AM3407" s="52" t="s">
        <v>84</v>
      </c>
      <c r="AO3407" s="150" t="s">
        <v>85</v>
      </c>
      <c r="AP3407" s="149"/>
      <c r="AQ3407" s="44"/>
      <c r="AR3407" s="44"/>
      <c r="AS3407" s="44"/>
      <c r="AT3407" s="44"/>
    </row>
    <row r="3408" spans="2:46" ht="18.649999999999999" customHeight="1" thickTop="1" thickBot="1">
      <c r="D3408" s="37">
        <v>0</v>
      </c>
      <c r="E3408" s="41">
        <v>0</v>
      </c>
      <c r="F3408" s="39">
        <v>1</v>
      </c>
      <c r="G3408" s="40">
        <v>0</v>
      </c>
      <c r="I3408" s="37">
        <v>0</v>
      </c>
      <c r="J3408" s="41">
        <f t="shared" ref="J3408" si="11160">IF(0=(1-$J$8*$K$8*$B3405^2),10^14,$B3405*$K$8/(1-$J$8*$K$8*$B3405^2))</f>
        <v>-0.11144014759861769</v>
      </c>
      <c r="K3408" s="39">
        <v>1</v>
      </c>
      <c r="L3408" s="40">
        <v>0</v>
      </c>
      <c r="N3408" s="37">
        <f t="shared" ref="N3408" si="11161">D3408*I3405+F3408*I3408-E3408*J3405-G3408*J3408</f>
        <v>0</v>
      </c>
      <c r="O3408" s="41">
        <f t="shared" ref="O3408" si="11162">(D3408*J3405+E3408*I3405+F3408*J3408+G3408*I3408)</f>
        <v>-0.11144014759861769</v>
      </c>
      <c r="P3408" s="39">
        <f t="shared" ref="P3408" si="11163">D3408*K3405+F3408*K3408-E3408*L3405-G3408*L3408</f>
        <v>1</v>
      </c>
      <c r="Q3408" s="40">
        <f t="shared" ref="Q3408" si="11164">(D3408*L3405+E3408*K3405+F3408*L3408+G3408*K3408)</f>
        <v>0</v>
      </c>
      <c r="S3408" s="37">
        <v>0</v>
      </c>
      <c r="T3408" s="41">
        <v>0</v>
      </c>
      <c r="U3408" s="39">
        <v>1</v>
      </c>
      <c r="V3408" s="40">
        <v>0</v>
      </c>
      <c r="X3408" s="37">
        <f t="shared" ref="X3408" si="11165">N3408*S3405+P3408*S3408-O3408*T3405-Q3408*T3408</f>
        <v>0</v>
      </c>
      <c r="Y3408" s="41">
        <f t="shared" ref="Y3408" si="11166">(N3408*T3405+O3408*S3405+P3408*T3408+Q3408*S3408)</f>
        <v>-0.11144014759861769</v>
      </c>
      <c r="Z3408" s="39">
        <f t="shared" ref="Z3408" si="11167">N3408*U3405+P3408*U3408-O3408*V3405-Q3408*V3408</f>
        <v>0.98567776714979483</v>
      </c>
      <c r="AA3408" s="40">
        <f t="shared" ref="AA3408" si="11168">(N3408*V3405+O3408*U3405+P3408*V3408+Q3408*U3408)</f>
        <v>0</v>
      </c>
      <c r="AB3408" s="8"/>
      <c r="AC3408" s="37">
        <v>0</v>
      </c>
      <c r="AD3408" s="40">
        <f>-1/($AD$8*$B3405)</f>
        <v>-8.2951745379877304E-2</v>
      </c>
      <c r="AE3408" s="39">
        <v>1</v>
      </c>
      <c r="AF3408" s="40">
        <v>0</v>
      </c>
      <c r="AH3408" s="37">
        <f>X3408*AC3405+Z3408*AC3408-Y3408*AD3405-AA3408*AD3408</f>
        <v>0</v>
      </c>
      <c r="AI3408" s="41">
        <f>(X3408*AD3405+Y3408*AC3405+Z3408*AD3408+AA3408*AC3408)</f>
        <v>-0.19320383876583347</v>
      </c>
      <c r="AJ3408" s="39">
        <f>X3408*AE3405+Z3408*AE3408-Y3408*AF3405-AA3408*AF3408</f>
        <v>0.98567776714979483</v>
      </c>
      <c r="AK3408" s="40">
        <f>(X3408*AF3405+Y3408*AE3405+Z3408*AF3408+AA3408*AE3408)</f>
        <v>0</v>
      </c>
      <c r="AL3408" s="8"/>
      <c r="AM3408" s="54">
        <f t="shared" ref="AM3408" si="11169">(180/PI())*ATAN(-1*(($AH3396*AI3405+AK3405+$AH$8*AI3408+AK3408)/($AH$8*AH3405+AJ3405+$AH$8*AH3408+AJ3408)))</f>
        <v>11.13970161689056</v>
      </c>
      <c r="AO3408" s="151">
        <f t="shared" ref="AO3408" si="11170">20*LOG(((($AH$8*AH3405+AJ3405-$AH$8*AH3408-AJ3408)^2+($AH$8*AI3405+AK3405-$AH$8*AI3408-AK3408)^2)/(($AH$8*AH3405+AJ3405+$AH$8*AH3408+AJ3408)^2+($AH$8*AI3405+AK3405+$AH$8*AI3408+AK3408)^2))^0.5)</f>
        <v>-46.918928833608902</v>
      </c>
      <c r="AP3408" s="149"/>
      <c r="AQ3408" s="44"/>
      <c r="AR3408" s="44"/>
      <c r="AS3408" s="44"/>
      <c r="AT3408" s="44"/>
    </row>
    <row r="3409" spans="2:46" ht="18.649999999999999" customHeight="1">
      <c r="AO3409" s="48"/>
    </row>
    <row r="3410" spans="2:46" ht="18.649999999999999" customHeight="1" thickBot="1">
      <c r="E3410" s="29" t="s">
        <v>9</v>
      </c>
      <c r="J3410" s="29" t="s">
        <v>10</v>
      </c>
      <c r="O3410" s="29" t="s">
        <v>11</v>
      </c>
      <c r="T3410" s="29" t="s">
        <v>12</v>
      </c>
      <c r="Y3410" s="29" t="s">
        <v>13</v>
      </c>
      <c r="AD3410" s="29" t="s">
        <v>12</v>
      </c>
      <c r="AI3410" s="29" t="s">
        <v>81</v>
      </c>
    </row>
    <row r="3411" spans="2:46" ht="18.649999999999999" customHeight="1" thickBot="1">
      <c r="B3411" s="28"/>
      <c r="D3411" s="227" t="s">
        <v>70</v>
      </c>
      <c r="E3411" s="228"/>
      <c r="F3411" s="229" t="s">
        <v>71</v>
      </c>
      <c r="G3411" s="230"/>
      <c r="H3411" s="203"/>
      <c r="I3411" s="231" t="s">
        <v>15</v>
      </c>
      <c r="J3411" s="232"/>
      <c r="K3411" s="233" t="s">
        <v>16</v>
      </c>
      <c r="L3411" s="234"/>
      <c r="M3411" s="30"/>
      <c r="N3411" s="231" t="s">
        <v>72</v>
      </c>
      <c r="O3411" s="232"/>
      <c r="P3411" s="233" t="s">
        <v>73</v>
      </c>
      <c r="Q3411" s="234"/>
      <c r="R3411" s="30"/>
      <c r="S3411" s="227" t="s">
        <v>74</v>
      </c>
      <c r="T3411" s="228"/>
      <c r="U3411" s="229" t="s">
        <v>75</v>
      </c>
      <c r="V3411" s="230"/>
      <c r="W3411" s="8"/>
      <c r="X3411" s="231" t="s">
        <v>76</v>
      </c>
      <c r="Y3411" s="232"/>
      <c r="Z3411" s="233" t="s">
        <v>77</v>
      </c>
      <c r="AA3411" s="234"/>
      <c r="AB3411" s="8"/>
      <c r="AC3411" s="231" t="s">
        <v>78</v>
      </c>
      <c r="AD3411" s="232"/>
      <c r="AE3411" s="233" t="s">
        <v>17</v>
      </c>
      <c r="AF3411" s="234"/>
      <c r="AG3411" s="8"/>
      <c r="AH3411" s="231" t="s">
        <v>79</v>
      </c>
      <c r="AI3411" s="232"/>
      <c r="AJ3411" s="233" t="s">
        <v>80</v>
      </c>
      <c r="AK3411" s="234"/>
      <c r="AL3411" s="8"/>
      <c r="AM3411" s="35" t="s">
        <v>82</v>
      </c>
      <c r="AO3411" s="147" t="s">
        <v>83</v>
      </c>
      <c r="AP3411" s="4"/>
      <c r="AQ3411" s="44"/>
      <c r="AR3411" s="44"/>
      <c r="AS3411" s="44"/>
      <c r="AT3411" s="44"/>
    </row>
    <row r="3412" spans="2:46" ht="18.649999999999999" customHeight="1" thickTop="1" thickBot="1">
      <c r="B3412" s="55">
        <v>9.7599999999999394</v>
      </c>
      <c r="D3412" s="37">
        <v>1</v>
      </c>
      <c r="E3412" s="38">
        <v>0</v>
      </c>
      <c r="F3412" s="39">
        <v>0</v>
      </c>
      <c r="G3412" s="40">
        <f t="shared" ref="G3412" si="11171">-1/($E$8*$B3412)</f>
        <v>-6.5489754098361053E-2</v>
      </c>
      <c r="I3412" s="37">
        <v>1</v>
      </c>
      <c r="J3412" s="41">
        <v>0</v>
      </c>
      <c r="K3412" s="39">
        <v>0</v>
      </c>
      <c r="L3412" s="40">
        <v>0</v>
      </c>
      <c r="N3412" s="37">
        <f t="shared" ref="N3412" si="11172">D3412*I3412+F3412*I3415-E3412*J3412-G3412*J3415</f>
        <v>0.99271683398825006</v>
      </c>
      <c r="O3412" s="41">
        <f t="shared" ref="O3412" si="11173">(D3412*J3412+E3412*I3412+F3412*J3415+G3412*I3415)</f>
        <v>0</v>
      </c>
      <c r="P3412" s="39">
        <f t="shared" ref="P3412" si="11174">D3412*K3412+F3412*K3415-E3412*L3412-G3412*L3415</f>
        <v>0</v>
      </c>
      <c r="Q3412" s="40">
        <f t="shared" ref="Q3412" si="11175">(D3412*L3412+E3412*K3412+F3412*L3415+G3412*K3415)</f>
        <v>-6.5489754098361053E-2</v>
      </c>
      <c r="S3412" s="37">
        <v>1</v>
      </c>
      <c r="T3412" s="38">
        <v>0</v>
      </c>
      <c r="U3412" s="39">
        <v>0</v>
      </c>
      <c r="V3412" s="40">
        <f t="shared" ref="V3412" si="11176">-1/($T$8*$B3412)</f>
        <v>-0.12825614754098438</v>
      </c>
      <c r="X3412" s="37">
        <f t="shared" ref="X3412" si="11177">N3412*S3412+P3412*S3415-O3412*T3412-Q3412*T3415</f>
        <v>0.99271683398825006</v>
      </c>
      <c r="Y3412" s="41">
        <f t="shared" ref="Y3412" si="11178">(N3412*T3412+O3412*S3412+P3412*T3415+Q3412*S3415)</f>
        <v>0</v>
      </c>
      <c r="Z3412" s="39">
        <f t="shared" ref="Z3412" si="11179">N3412*U3412+P3412*U3415-O3412*V3412-Q3412*V3415</f>
        <v>0</v>
      </c>
      <c r="AA3412" s="40">
        <f t="shared" ref="AA3412" si="11180">(N3412*V3412+O3412*U3412+P3412*V3415+Q3412*U3415)</f>
        <v>-0.19281179082477695</v>
      </c>
      <c r="AB3412" s="8"/>
      <c r="AC3412" s="37">
        <v>1</v>
      </c>
      <c r="AD3412" s="38">
        <v>0</v>
      </c>
      <c r="AE3412" s="39">
        <v>0</v>
      </c>
      <c r="AF3412" s="40">
        <v>0</v>
      </c>
      <c r="AH3412" s="37">
        <f>X3412*AC3412+Z3412*AC3415-Y3412*AD3412-AA3412*AD3415</f>
        <v>0.97675553415250416</v>
      </c>
      <c r="AI3412" s="41">
        <f>(X3412*AD3412+Y3412*AC3412+Z3412*AD3415+AA3412*AC3415)</f>
        <v>0</v>
      </c>
      <c r="AJ3412" s="39">
        <f>X3412*AE3412+Z3412*AE3415-Y3412*AF3412-AA3412*AF3415</f>
        <v>0</v>
      </c>
      <c r="AK3412" s="40">
        <f>(X3412*AF3412+Y3412*AE3412+Z3412*AF3415+AA3412*AE3415)</f>
        <v>-0.19281179082477695</v>
      </c>
      <c r="AL3412" s="8"/>
      <c r="AM3412" s="43">
        <f t="shared" ref="AM3412" si="11181">20*LOG((2*$AH$8)/(($AH$8*AH3412+AJ3412+$AH$8*AH3415+AJ3415)^2+($AH$8*AI3412+AK3412+$AH$8*AI3415+AK3415)^2)^0.5)</f>
        <v>-8.7572836609084046E-5</v>
      </c>
      <c r="AO3412" s="148">
        <f t="shared" ref="AO3412" si="11182">((AH3412^2+AI3412^2)/(AH3415^2+AI3415^2))^0.5</f>
        <v>5.065849940570291</v>
      </c>
      <c r="AP3412" s="4"/>
      <c r="AQ3412" s="44"/>
      <c r="AR3412" s="44"/>
      <c r="AS3412" s="44"/>
      <c r="AT3412" s="44"/>
    </row>
    <row r="3413" spans="2:46" ht="18.649999999999999" customHeight="1" thickBot="1">
      <c r="D3413" s="45"/>
      <c r="G3413" s="46"/>
      <c r="I3413" s="45"/>
      <c r="L3413" s="46"/>
      <c r="N3413" s="45"/>
      <c r="Q3413" s="46"/>
      <c r="S3413" s="45"/>
      <c r="V3413" s="46"/>
      <c r="X3413" s="45"/>
      <c r="AA3413" s="46"/>
      <c r="AC3413" s="45"/>
      <c r="AF3413" s="46"/>
      <c r="AH3413" s="45"/>
      <c r="AK3413" s="46"/>
      <c r="AO3413" s="149"/>
      <c r="AP3413" s="149"/>
      <c r="AQ3413" s="44"/>
      <c r="AR3413" s="44"/>
      <c r="AS3413" s="44"/>
      <c r="AT3413" s="44"/>
    </row>
    <row r="3414" spans="2:46" ht="18.649999999999999" customHeight="1" thickBot="1">
      <c r="D3414" s="227" t="s">
        <v>70</v>
      </c>
      <c r="E3414" s="228"/>
      <c r="F3414" s="229" t="s">
        <v>71</v>
      </c>
      <c r="G3414" s="230"/>
      <c r="H3414" s="203"/>
      <c r="I3414" s="231" t="s">
        <v>15</v>
      </c>
      <c r="J3414" s="232"/>
      <c r="K3414" s="233" t="s">
        <v>16</v>
      </c>
      <c r="L3414" s="234"/>
      <c r="M3414" s="30"/>
      <c r="N3414" s="231" t="s">
        <v>72</v>
      </c>
      <c r="O3414" s="232"/>
      <c r="P3414" s="233" t="s">
        <v>73</v>
      </c>
      <c r="Q3414" s="234"/>
      <c r="R3414" s="30"/>
      <c r="S3414" s="227" t="s">
        <v>74</v>
      </c>
      <c r="T3414" s="228"/>
      <c r="U3414" s="229" t="s">
        <v>75</v>
      </c>
      <c r="V3414" s="230"/>
      <c r="W3414" s="8"/>
      <c r="X3414" s="231" t="s">
        <v>76</v>
      </c>
      <c r="Y3414" s="232"/>
      <c r="Z3414" s="233" t="s">
        <v>77</v>
      </c>
      <c r="AA3414" s="234"/>
      <c r="AB3414" s="8"/>
      <c r="AC3414" s="231" t="s">
        <v>78</v>
      </c>
      <c r="AD3414" s="232"/>
      <c r="AE3414" s="233" t="s">
        <v>17</v>
      </c>
      <c r="AF3414" s="234"/>
      <c r="AG3414" s="8"/>
      <c r="AH3414" s="231" t="s">
        <v>79</v>
      </c>
      <c r="AI3414" s="232"/>
      <c r="AJ3414" s="233" t="s">
        <v>80</v>
      </c>
      <c r="AK3414" s="234"/>
      <c r="AL3414" s="8"/>
      <c r="AM3414" s="52" t="s">
        <v>84</v>
      </c>
      <c r="AO3414" s="150" t="s">
        <v>85</v>
      </c>
      <c r="AP3414" s="149"/>
      <c r="AQ3414" s="44"/>
      <c r="AR3414" s="44"/>
      <c r="AS3414" s="44"/>
      <c r="AT3414" s="44"/>
    </row>
    <row r="3415" spans="2:46" ht="18.649999999999999" customHeight="1" thickTop="1" thickBot="1">
      <c r="D3415" s="37">
        <v>0</v>
      </c>
      <c r="E3415" s="41">
        <v>0</v>
      </c>
      <c r="F3415" s="39">
        <v>1</v>
      </c>
      <c r="G3415" s="40">
        <v>0</v>
      </c>
      <c r="I3415" s="37">
        <v>0</v>
      </c>
      <c r="J3415" s="41">
        <f t="shared" ref="J3415" si="11183">IF(0=(1-$J$8*$K$8*$B3412^2),10^14,$B3412*$K$8/(1-$J$8*$K$8*$B3412^2))</f>
        <v>-0.11121077047886194</v>
      </c>
      <c r="K3415" s="39">
        <v>1</v>
      </c>
      <c r="L3415" s="40">
        <v>0</v>
      </c>
      <c r="N3415" s="37">
        <f t="shared" ref="N3415" si="11184">D3415*I3412+F3415*I3415-E3415*J3412-G3415*J3415</f>
        <v>0</v>
      </c>
      <c r="O3415" s="41">
        <f t="shared" ref="O3415" si="11185">(D3415*J3412+E3415*I3412+F3415*J3415+G3415*I3415)</f>
        <v>-0.11121077047886194</v>
      </c>
      <c r="P3415" s="39">
        <f t="shared" ref="P3415" si="11186">D3415*K3412+F3415*K3415-E3415*L3412-G3415*L3415</f>
        <v>1</v>
      </c>
      <c r="Q3415" s="40">
        <f t="shared" ref="Q3415" si="11187">(D3415*L3412+E3415*K3412+F3415*L3415+G3415*K3415)</f>
        <v>0</v>
      </c>
      <c r="S3415" s="37">
        <v>0</v>
      </c>
      <c r="T3415" s="41">
        <v>0</v>
      </c>
      <c r="U3415" s="39">
        <v>1</v>
      </c>
      <c r="V3415" s="40">
        <v>0</v>
      </c>
      <c r="X3415" s="37">
        <f t="shared" ref="X3415" si="11188">N3415*S3412+P3415*S3415-O3415*T3412-Q3415*T3415</f>
        <v>0</v>
      </c>
      <c r="Y3415" s="41">
        <f t="shared" ref="Y3415" si="11189">(N3415*T3412+O3415*S3412+P3415*T3415+Q3415*S3415)</f>
        <v>-0.11121077047886194</v>
      </c>
      <c r="Z3415" s="39">
        <f t="shared" ref="Z3415" si="11190">N3415*U3412+P3415*U3415-O3415*V3412-Q3415*V3415</f>
        <v>0.98573653501331648</v>
      </c>
      <c r="AA3415" s="40">
        <f t="shared" ref="AA3415" si="11191">(N3415*V3412+O3415*U3412+P3415*V3415+Q3415*U3415)</f>
        <v>0</v>
      </c>
      <c r="AB3415" s="8"/>
      <c r="AC3415" s="37">
        <v>0</v>
      </c>
      <c r="AD3415" s="40">
        <f>-1/($AD$8*$B3412)</f>
        <v>-8.2781762295082467E-2</v>
      </c>
      <c r="AE3415" s="39">
        <v>1</v>
      </c>
      <c r="AF3415" s="40">
        <v>0</v>
      </c>
      <c r="AH3415" s="37">
        <f>X3415*AC3412+Z3415*AC3415-Y3415*AD3412-AA3415*AD3415</f>
        <v>0</v>
      </c>
      <c r="AI3415" s="41">
        <f>(X3415*AD3412+Y3415*AC3412+Z3415*AD3415+AA3415*AC3415)</f>
        <v>-0.19281177800591254</v>
      </c>
      <c r="AJ3415" s="39">
        <f>X3415*AE3412+Z3415*AE3415-Y3415*AF3412-AA3415*AF3415</f>
        <v>0.98573653501331648</v>
      </c>
      <c r="AK3415" s="40">
        <f>(X3415*AF3412+Y3415*AE3412+Z3415*AF3415+AA3415*AE3415)</f>
        <v>0</v>
      </c>
      <c r="AL3415" s="8"/>
      <c r="AM3415" s="54">
        <f t="shared" ref="AM3415" si="11192">(180/PI())*ATAN(-1*(($AH3403*AI3412+AK3412+$AH$8*AI3415+AK3415)/($AH$8*AH3412+AJ3412+$AH$8*AH3415+AJ3415)))</f>
        <v>11.116808885797454</v>
      </c>
      <c r="AO3415" s="151">
        <f t="shared" ref="AO3415" si="11193">20*LOG(((($AH$8*AH3412+AJ3412-$AH$8*AH3415-AJ3415)^2+($AH$8*AI3412+AK3412-$AH$8*AI3415-AK3415)^2)/(($AH$8*AH3412+AJ3412+$AH$8*AH3415+AJ3415)^2+($AH$8*AI3412+AK3412+$AH$8*AI3415+AK3415)^2))^0.5)</f>
        <v>-46.954192725797185</v>
      </c>
      <c r="AP3415" s="149"/>
      <c r="AQ3415" s="44"/>
      <c r="AR3415" s="44"/>
      <c r="AS3415" s="44"/>
      <c r="AT3415" s="44"/>
    </row>
    <row r="3416" spans="2:46" ht="18.649999999999999" customHeight="1">
      <c r="AO3416" s="48"/>
    </row>
    <row r="3417" spans="2:46" ht="18.649999999999999" customHeight="1" thickBot="1">
      <c r="E3417" s="29" t="s">
        <v>9</v>
      </c>
      <c r="J3417" s="29" t="s">
        <v>10</v>
      </c>
      <c r="O3417" s="29" t="s">
        <v>11</v>
      </c>
      <c r="T3417" s="29" t="s">
        <v>12</v>
      </c>
      <c r="Y3417" s="29" t="s">
        <v>13</v>
      </c>
      <c r="AD3417" s="29" t="s">
        <v>12</v>
      </c>
      <c r="AI3417" s="29" t="s">
        <v>81</v>
      </c>
    </row>
    <row r="3418" spans="2:46" ht="18.649999999999999" customHeight="1" thickBot="1">
      <c r="B3418" s="28"/>
      <c r="D3418" s="227" t="s">
        <v>70</v>
      </c>
      <c r="E3418" s="228"/>
      <c r="F3418" s="229" t="s">
        <v>71</v>
      </c>
      <c r="G3418" s="230"/>
      <c r="H3418" s="203"/>
      <c r="I3418" s="231" t="s">
        <v>15</v>
      </c>
      <c r="J3418" s="232"/>
      <c r="K3418" s="233" t="s">
        <v>16</v>
      </c>
      <c r="L3418" s="234"/>
      <c r="M3418" s="30"/>
      <c r="N3418" s="231" t="s">
        <v>72</v>
      </c>
      <c r="O3418" s="232"/>
      <c r="P3418" s="233" t="s">
        <v>73</v>
      </c>
      <c r="Q3418" s="234"/>
      <c r="R3418" s="30"/>
      <c r="S3418" s="227" t="s">
        <v>74</v>
      </c>
      <c r="T3418" s="228"/>
      <c r="U3418" s="229" t="s">
        <v>75</v>
      </c>
      <c r="V3418" s="230"/>
      <c r="W3418" s="8"/>
      <c r="X3418" s="231" t="s">
        <v>76</v>
      </c>
      <c r="Y3418" s="232"/>
      <c r="Z3418" s="233" t="s">
        <v>77</v>
      </c>
      <c r="AA3418" s="234"/>
      <c r="AB3418" s="8"/>
      <c r="AC3418" s="231" t="s">
        <v>78</v>
      </c>
      <c r="AD3418" s="232"/>
      <c r="AE3418" s="233" t="s">
        <v>17</v>
      </c>
      <c r="AF3418" s="234"/>
      <c r="AG3418" s="8"/>
      <c r="AH3418" s="231" t="s">
        <v>79</v>
      </c>
      <c r="AI3418" s="232"/>
      <c r="AJ3418" s="233" t="s">
        <v>80</v>
      </c>
      <c r="AK3418" s="234"/>
      <c r="AL3418" s="8"/>
      <c r="AM3418" s="35" t="s">
        <v>82</v>
      </c>
      <c r="AO3418" s="147" t="s">
        <v>83</v>
      </c>
      <c r="AP3418" s="4"/>
      <c r="AQ3418" s="44"/>
      <c r="AR3418" s="44"/>
      <c r="AS3418" s="44"/>
      <c r="AT3418" s="44"/>
    </row>
    <row r="3419" spans="2:46" ht="18.649999999999999" customHeight="1" thickTop="1" thickBot="1">
      <c r="B3419" s="55">
        <v>9.7799999999999407</v>
      </c>
      <c r="D3419" s="37">
        <v>1</v>
      </c>
      <c r="E3419" s="38">
        <v>0</v>
      </c>
      <c r="F3419" s="39">
        <v>0</v>
      </c>
      <c r="G3419" s="40">
        <f t="shared" ref="G3419" si="11194">-1/($E$8*$B3419)</f>
        <v>-6.5355828220859294E-2</v>
      </c>
      <c r="I3419" s="37">
        <v>1</v>
      </c>
      <c r="J3419" s="41">
        <v>0</v>
      </c>
      <c r="K3419" s="39">
        <v>0</v>
      </c>
      <c r="L3419" s="40">
        <v>0</v>
      </c>
      <c r="N3419" s="37">
        <f t="shared" ref="N3419" si="11195">D3419*I3419+F3419*I3422-E3419*J3419-G3419*J3422</f>
        <v>0.99274665739910184</v>
      </c>
      <c r="O3419" s="41">
        <f t="shared" ref="O3419" si="11196">(D3419*J3419+E3419*I3419+F3419*J3422+G3419*I3422)</f>
        <v>0</v>
      </c>
      <c r="P3419" s="39">
        <f t="shared" ref="P3419" si="11197">D3419*K3419+F3419*K3422-E3419*L3419-G3419*L3422</f>
        <v>0</v>
      </c>
      <c r="Q3419" s="40">
        <f t="shared" ref="Q3419" si="11198">(D3419*L3419+E3419*K3419+F3419*L3422+G3419*K3422)</f>
        <v>-6.5355828220859294E-2</v>
      </c>
      <c r="S3419" s="37">
        <v>1</v>
      </c>
      <c r="T3419" s="38">
        <v>0</v>
      </c>
      <c r="U3419" s="39">
        <v>0</v>
      </c>
      <c r="V3419" s="40">
        <f t="shared" ref="V3419" si="11199">-1/($T$8*$B3419)</f>
        <v>-0.12799386503067561</v>
      </c>
      <c r="X3419" s="37">
        <f t="shared" ref="X3419" si="11200">N3419*S3419+P3419*S3422-O3419*T3419-Q3419*T3422</f>
        <v>0.99274665739910184</v>
      </c>
      <c r="Y3419" s="41">
        <f t="shared" ref="Y3419" si="11201">(N3419*T3419+O3419*S3419+P3419*T3422+Q3419*S3422)</f>
        <v>0</v>
      </c>
      <c r="Z3419" s="39">
        <f t="shared" ref="Z3419" si="11202">N3419*U3419+P3419*U3422-O3419*V3419-Q3419*V3422</f>
        <v>0</v>
      </c>
      <c r="AA3419" s="40">
        <f t="shared" ref="AA3419" si="11203">(N3419*V3419+O3419*U3419+P3419*V3422+Q3419*U3422)</f>
        <v>-0.19242130989765432</v>
      </c>
      <c r="AB3419" s="8"/>
      <c r="AC3419" s="37">
        <v>1</v>
      </c>
      <c r="AD3419" s="38">
        <v>0</v>
      </c>
      <c r="AE3419" s="39">
        <v>0</v>
      </c>
      <c r="AF3419" s="40">
        <v>0</v>
      </c>
      <c r="AH3419" s="37">
        <f>X3419*AC3419+Z3419*AC3422-Y3419*AD3419-AA3419*AD3422</f>
        <v>0.9768502568539269</v>
      </c>
      <c r="AI3419" s="41">
        <f>(X3419*AD3419+Y3419*AC3419+Z3419*AD3422+AA3419*AC3422)</f>
        <v>0</v>
      </c>
      <c r="AJ3419" s="39">
        <f>X3419*AE3419+Z3419*AE3422-Y3419*AF3419-AA3419*AF3422</f>
        <v>0</v>
      </c>
      <c r="AK3419" s="40">
        <f>(X3419*AF3419+Y3419*AE3419+Z3419*AF3422+AA3419*AE3422)</f>
        <v>-0.19242130989765432</v>
      </c>
      <c r="AL3419" s="8"/>
      <c r="AM3419" s="43">
        <f t="shared" ref="AM3419" si="11204">20*LOG((2*$AH$8)/(($AH$8*AH3419+AJ3419+$AH$8*AH3422+AJ3422)^2+($AH$8*AI3419+AK3419+$AH$8*AI3422+AK3422)^2)^0.5)</f>
        <v>-8.6866046854546818E-5</v>
      </c>
      <c r="AO3419" s="148">
        <f t="shared" ref="AO3419" si="11205">((AH3419^2+AI3419^2)/(AH3422^2+AI3422^2))^0.5</f>
        <v>5.0766223452642381</v>
      </c>
      <c r="AP3419" s="4"/>
      <c r="AQ3419" s="44"/>
      <c r="AR3419" s="44"/>
      <c r="AS3419" s="44"/>
      <c r="AT3419" s="44"/>
    </row>
    <row r="3420" spans="2:46" ht="18.649999999999999" customHeight="1" thickBot="1">
      <c r="D3420" s="45"/>
      <c r="G3420" s="46"/>
      <c r="I3420" s="45"/>
      <c r="L3420" s="46"/>
      <c r="N3420" s="45"/>
      <c r="Q3420" s="46"/>
      <c r="S3420" s="45"/>
      <c r="V3420" s="46"/>
      <c r="X3420" s="45"/>
      <c r="AA3420" s="46"/>
      <c r="AC3420" s="45"/>
      <c r="AF3420" s="46"/>
      <c r="AH3420" s="45"/>
      <c r="AK3420" s="46"/>
      <c r="AO3420" s="149"/>
      <c r="AP3420" s="149"/>
      <c r="AQ3420" s="44"/>
      <c r="AR3420" s="44"/>
      <c r="AS3420" s="44"/>
      <c r="AT3420" s="44"/>
    </row>
    <row r="3421" spans="2:46" ht="18.649999999999999" customHeight="1" thickBot="1">
      <c r="D3421" s="227" t="s">
        <v>70</v>
      </c>
      <c r="E3421" s="228"/>
      <c r="F3421" s="229" t="s">
        <v>71</v>
      </c>
      <c r="G3421" s="230"/>
      <c r="H3421" s="203"/>
      <c r="I3421" s="231" t="s">
        <v>15</v>
      </c>
      <c r="J3421" s="232"/>
      <c r="K3421" s="233" t="s">
        <v>16</v>
      </c>
      <c r="L3421" s="234"/>
      <c r="M3421" s="30"/>
      <c r="N3421" s="231" t="s">
        <v>72</v>
      </c>
      <c r="O3421" s="232"/>
      <c r="P3421" s="233" t="s">
        <v>73</v>
      </c>
      <c r="Q3421" s="234"/>
      <c r="R3421" s="30"/>
      <c r="S3421" s="227" t="s">
        <v>74</v>
      </c>
      <c r="T3421" s="228"/>
      <c r="U3421" s="229" t="s">
        <v>75</v>
      </c>
      <c r="V3421" s="230"/>
      <c r="W3421" s="8"/>
      <c r="X3421" s="231" t="s">
        <v>76</v>
      </c>
      <c r="Y3421" s="232"/>
      <c r="Z3421" s="233" t="s">
        <v>77</v>
      </c>
      <c r="AA3421" s="234"/>
      <c r="AB3421" s="8"/>
      <c r="AC3421" s="231" t="s">
        <v>78</v>
      </c>
      <c r="AD3421" s="232"/>
      <c r="AE3421" s="233" t="s">
        <v>17</v>
      </c>
      <c r="AF3421" s="234"/>
      <c r="AG3421" s="8"/>
      <c r="AH3421" s="231" t="s">
        <v>79</v>
      </c>
      <c r="AI3421" s="232"/>
      <c r="AJ3421" s="233" t="s">
        <v>80</v>
      </c>
      <c r="AK3421" s="234"/>
      <c r="AL3421" s="8"/>
      <c r="AM3421" s="52" t="s">
        <v>84</v>
      </c>
      <c r="AO3421" s="150" t="s">
        <v>85</v>
      </c>
      <c r="AP3421" s="149"/>
      <c r="AQ3421" s="44"/>
      <c r="AR3421" s="44"/>
      <c r="AS3421" s="44"/>
      <c r="AT3421" s="44"/>
    </row>
    <row r="3422" spans="2:46" ht="18.649999999999999" customHeight="1" thickTop="1" thickBot="1">
      <c r="D3422" s="37">
        <v>0</v>
      </c>
      <c r="E3422" s="41">
        <v>0</v>
      </c>
      <c r="F3422" s="39">
        <v>1</v>
      </c>
      <c r="G3422" s="40">
        <v>0</v>
      </c>
      <c r="I3422" s="37">
        <v>0</v>
      </c>
      <c r="J3422" s="41">
        <f t="shared" ref="J3422" si="11206">IF(0=(1-$J$8*$K$8*$B3419^2),10^14,$B3419*$K$8/(1-$J$8*$K$8*$B3419^2))</f>
        <v>-0.11098233774020458</v>
      </c>
      <c r="K3422" s="39">
        <v>1</v>
      </c>
      <c r="L3422" s="40">
        <v>0</v>
      </c>
      <c r="N3422" s="37">
        <f t="shared" ref="N3422" si="11207">D3422*I3419+F3422*I3422-E3422*J3419-G3422*J3422</f>
        <v>0</v>
      </c>
      <c r="O3422" s="41">
        <f t="shared" ref="O3422" si="11208">(D3422*J3419+E3422*I3419+F3422*J3422+G3422*I3422)</f>
        <v>-0.11098233774020458</v>
      </c>
      <c r="P3422" s="39">
        <f t="shared" ref="P3422" si="11209">D3422*K3419+F3422*K3422-E3422*L3419-G3422*L3422</f>
        <v>1</v>
      </c>
      <c r="Q3422" s="40">
        <f t="shared" ref="Q3422" si="11210">(D3422*L3419+E3422*K3419+F3422*L3422+G3422*K3422)</f>
        <v>0</v>
      </c>
      <c r="S3422" s="37">
        <v>0</v>
      </c>
      <c r="T3422" s="41">
        <v>0</v>
      </c>
      <c r="U3422" s="39">
        <v>1</v>
      </c>
      <c r="V3422" s="40">
        <v>0</v>
      </c>
      <c r="X3422" s="37">
        <f t="shared" ref="X3422" si="11211">N3422*S3419+P3422*S3422-O3422*T3419-Q3422*T3422</f>
        <v>0</v>
      </c>
      <c r="Y3422" s="41">
        <f t="shared" ref="Y3422" si="11212">(N3422*T3419+O3422*S3419+P3422*T3422+Q3422*S3422)</f>
        <v>-0.11098233774020458</v>
      </c>
      <c r="Z3422" s="39">
        <f t="shared" ref="Z3422" si="11213">N3422*U3419+P3422*U3422-O3422*V3419-Q3422*V3422</f>
        <v>0.98579494164249137</v>
      </c>
      <c r="AA3422" s="40">
        <f t="shared" ref="AA3422" si="11214">(N3422*V3419+O3422*U3419+P3422*V3422+Q3422*U3422)</f>
        <v>0</v>
      </c>
      <c r="AB3422" s="8"/>
      <c r="AC3422" s="37">
        <v>0</v>
      </c>
      <c r="AD3422" s="40">
        <f>-1/($AD$8*$B3419)</f>
        <v>-8.2612474437628314E-2</v>
      </c>
      <c r="AE3422" s="39">
        <v>1</v>
      </c>
      <c r="AF3422" s="40">
        <v>0</v>
      </c>
      <c r="AH3422" s="37">
        <f>X3422*AC3419+Z3422*AC3422-Y3422*AD3419-AA3422*AD3422</f>
        <v>0</v>
      </c>
      <c r="AI3422" s="41">
        <f>(X3422*AD3419+Y3422*AC3419+Z3422*AD3422+AA3422*AC3422)</f>
        <v>-0.1924212971573882</v>
      </c>
      <c r="AJ3422" s="39">
        <f>X3422*AE3419+Z3422*AE3422-Y3422*AF3419-AA3422*AF3422</f>
        <v>0.98579494164249137</v>
      </c>
      <c r="AK3422" s="40">
        <f>(X3422*AF3419+Y3422*AE3419+Z3422*AF3422+AA3422*AE3422)</f>
        <v>0</v>
      </c>
      <c r="AL3422" s="8"/>
      <c r="AM3422" s="54">
        <f t="shared" ref="AM3422" si="11215">(180/PI())*ATAN(-1*(($AH3410*AI3419+AK3419+$AH$8*AI3422+AK3422)/($AH$8*AH3419+AJ3419+$AH$8*AH3422+AJ3422)))</f>
        <v>11.094010183994911</v>
      </c>
      <c r="AO3422" s="151">
        <f t="shared" ref="AO3422" si="11216">20*LOG(((($AH$8*AH3419+AJ3419-$AH$8*AH3422-AJ3422)^2+($AH$8*AI3419+AK3419-$AH$8*AI3422-AK3422)^2)/(($AH$8*AH3419+AJ3419+$AH$8*AH3422+AJ3422)^2+($AH$8*AI3419+AK3419+$AH$8*AI3422+AK3422)^2))^0.5)</f>
        <v>-46.989385967329525</v>
      </c>
      <c r="AP3422" s="149"/>
      <c r="AQ3422" s="44"/>
      <c r="AR3422" s="44"/>
      <c r="AS3422" s="44"/>
      <c r="AT3422" s="44"/>
    </row>
    <row r="3423" spans="2:46" ht="18.649999999999999" customHeight="1">
      <c r="AO3423" s="48"/>
    </row>
    <row r="3424" spans="2:46" ht="18.649999999999999" customHeight="1" thickBot="1">
      <c r="E3424" s="29" t="s">
        <v>9</v>
      </c>
      <c r="J3424" s="29" t="s">
        <v>10</v>
      </c>
      <c r="O3424" s="29" t="s">
        <v>11</v>
      </c>
      <c r="T3424" s="29" t="s">
        <v>12</v>
      </c>
      <c r="Y3424" s="29" t="s">
        <v>13</v>
      </c>
      <c r="AD3424" s="29" t="s">
        <v>12</v>
      </c>
      <c r="AI3424" s="29" t="s">
        <v>81</v>
      </c>
    </row>
    <row r="3425" spans="2:46" ht="18.649999999999999" customHeight="1" thickBot="1">
      <c r="B3425" s="28"/>
      <c r="D3425" s="227" t="s">
        <v>70</v>
      </c>
      <c r="E3425" s="228"/>
      <c r="F3425" s="229" t="s">
        <v>71</v>
      </c>
      <c r="G3425" s="230"/>
      <c r="H3425" s="203"/>
      <c r="I3425" s="231" t="s">
        <v>15</v>
      </c>
      <c r="J3425" s="232"/>
      <c r="K3425" s="233" t="s">
        <v>16</v>
      </c>
      <c r="L3425" s="234"/>
      <c r="M3425" s="30"/>
      <c r="N3425" s="231" t="s">
        <v>72</v>
      </c>
      <c r="O3425" s="232"/>
      <c r="P3425" s="233" t="s">
        <v>73</v>
      </c>
      <c r="Q3425" s="234"/>
      <c r="R3425" s="30"/>
      <c r="S3425" s="227" t="s">
        <v>74</v>
      </c>
      <c r="T3425" s="228"/>
      <c r="U3425" s="229" t="s">
        <v>75</v>
      </c>
      <c r="V3425" s="230"/>
      <c r="W3425" s="8"/>
      <c r="X3425" s="231" t="s">
        <v>76</v>
      </c>
      <c r="Y3425" s="232"/>
      <c r="Z3425" s="233" t="s">
        <v>77</v>
      </c>
      <c r="AA3425" s="234"/>
      <c r="AB3425" s="8"/>
      <c r="AC3425" s="231" t="s">
        <v>78</v>
      </c>
      <c r="AD3425" s="232"/>
      <c r="AE3425" s="233" t="s">
        <v>17</v>
      </c>
      <c r="AF3425" s="234"/>
      <c r="AG3425" s="8"/>
      <c r="AH3425" s="231" t="s">
        <v>79</v>
      </c>
      <c r="AI3425" s="232"/>
      <c r="AJ3425" s="233" t="s">
        <v>80</v>
      </c>
      <c r="AK3425" s="234"/>
      <c r="AL3425" s="8"/>
      <c r="AM3425" s="35" t="s">
        <v>82</v>
      </c>
      <c r="AO3425" s="147" t="s">
        <v>83</v>
      </c>
      <c r="AP3425" s="4"/>
      <c r="AQ3425" s="44"/>
      <c r="AR3425" s="44"/>
      <c r="AS3425" s="44"/>
      <c r="AT3425" s="44"/>
    </row>
    <row r="3426" spans="2:46" ht="18.649999999999999" customHeight="1" thickTop="1" thickBot="1">
      <c r="B3426" s="55">
        <v>9.7999999999999297</v>
      </c>
      <c r="D3426" s="37">
        <v>1</v>
      </c>
      <c r="E3426" s="38">
        <v>0</v>
      </c>
      <c r="F3426" s="39">
        <v>0</v>
      </c>
      <c r="G3426" s="40">
        <f t="shared" ref="G3426" si="11217">-1/($E$8*$B3426)</f>
        <v>-6.5222448979592298E-2</v>
      </c>
      <c r="I3426" s="37">
        <v>1</v>
      </c>
      <c r="J3426" s="41">
        <v>0</v>
      </c>
      <c r="K3426" s="39">
        <v>0</v>
      </c>
      <c r="L3426" s="40">
        <v>0</v>
      </c>
      <c r="N3426" s="37">
        <f t="shared" ref="N3426" si="11218">D3426*I3426+F3426*I3429-E3426*J3426-G3426*J3429</f>
        <v>0.99277629786733013</v>
      </c>
      <c r="O3426" s="41">
        <f t="shared" ref="O3426" si="11219">(D3426*J3426+E3426*I3426+F3426*J3429+G3426*I3429)</f>
        <v>0</v>
      </c>
      <c r="P3426" s="39">
        <f t="shared" ref="P3426" si="11220">D3426*K3426+F3426*K3429-E3426*L3426-G3426*L3429</f>
        <v>0</v>
      </c>
      <c r="Q3426" s="40">
        <f t="shared" ref="Q3426" si="11221">(D3426*L3426+E3426*K3426+F3426*L3429+G3426*K3429)</f>
        <v>-6.5222448979592298E-2</v>
      </c>
      <c r="S3426" s="37">
        <v>1</v>
      </c>
      <c r="T3426" s="38">
        <v>0</v>
      </c>
      <c r="U3426" s="39">
        <v>0</v>
      </c>
      <c r="V3426" s="40">
        <f t="shared" ref="V3426" si="11222">-1/($T$8*$B3426)</f>
        <v>-0.12773265306122539</v>
      </c>
      <c r="X3426" s="37">
        <f t="shared" ref="X3426" si="11223">N3426*S3426+P3426*S3429-O3426*T3426-Q3426*T3429</f>
        <v>0.99277629786733013</v>
      </c>
      <c r="Y3426" s="41">
        <f t="shared" ref="Y3426" si="11224">(N3426*T3426+O3426*S3426+P3426*T3429+Q3426*S3429)</f>
        <v>0</v>
      </c>
      <c r="Z3426" s="39">
        <f t="shared" ref="Z3426" si="11225">N3426*U3426+P3426*U3429-O3426*V3426-Q3426*V3429</f>
        <v>0</v>
      </c>
      <c r="AA3426" s="40">
        <f t="shared" ref="AA3426" si="11226">(N3426*V3426+O3426*U3426+P3426*V3429+Q3426*U3429)</f>
        <v>-0.19203239940248773</v>
      </c>
      <c r="AB3426" s="8"/>
      <c r="AC3426" s="37">
        <v>1</v>
      </c>
      <c r="AD3426" s="38">
        <v>0</v>
      </c>
      <c r="AE3426" s="39">
        <v>0</v>
      </c>
      <c r="AF3426" s="40">
        <v>0</v>
      </c>
      <c r="AH3426" s="37">
        <f>X3426*AC3426+Z3426*AC3429-Y3426*AD3426-AA3426*AD3429</f>
        <v>0.97694440224516266</v>
      </c>
      <c r="AI3426" s="41">
        <f>(X3426*AD3426+Y3426*AC3426+Z3426*AD3429+AA3426*AC3429)</f>
        <v>0</v>
      </c>
      <c r="AJ3426" s="39">
        <f>X3426*AE3426+Z3426*AE3429-Y3426*AF3426-AA3426*AF3429</f>
        <v>0</v>
      </c>
      <c r="AK3426" s="40">
        <f>(X3426*AF3426+Y3426*AE3426+Z3426*AF3429+AA3426*AE3429)</f>
        <v>-0.19203239940248773</v>
      </c>
      <c r="AL3426" s="8"/>
      <c r="AM3426" s="43">
        <f t="shared" ref="AM3426" si="11227">20*LOG((2*$AH$8)/(($AH$8*AH3426+AJ3426+$AH$8*AH3429+AJ3429)^2+($AH$8*AI3426+AK3426+$AH$8*AI3429+AK3429)^2)^0.5)</f>
        <v>-8.6166357783247746E-5</v>
      </c>
      <c r="AO3426" s="148">
        <f t="shared" ref="AO3426" si="11228">((AH3426^2+AI3426^2)/(AH3429^2+AI3429^2))^0.5</f>
        <v>5.0873939486414717</v>
      </c>
      <c r="AP3426" s="4"/>
      <c r="AQ3426" s="44"/>
      <c r="AR3426" s="44"/>
      <c r="AS3426" s="44"/>
      <c r="AT3426" s="44"/>
    </row>
    <row r="3427" spans="2:46" ht="18.649999999999999" customHeight="1" thickBot="1">
      <c r="D3427" s="45"/>
      <c r="G3427" s="46"/>
      <c r="I3427" s="45"/>
      <c r="L3427" s="46"/>
      <c r="N3427" s="45"/>
      <c r="Q3427" s="46"/>
      <c r="S3427" s="45"/>
      <c r="V3427" s="46"/>
      <c r="X3427" s="45"/>
      <c r="AA3427" s="46"/>
      <c r="AC3427" s="45"/>
      <c r="AF3427" s="46"/>
      <c r="AH3427" s="45"/>
      <c r="AK3427" s="46"/>
      <c r="AO3427" s="149"/>
      <c r="AP3427" s="149"/>
      <c r="AQ3427" s="44"/>
      <c r="AR3427" s="44"/>
      <c r="AS3427" s="44"/>
      <c r="AT3427" s="44"/>
    </row>
    <row r="3428" spans="2:46" ht="18.649999999999999" customHeight="1" thickBot="1">
      <c r="D3428" s="227" t="s">
        <v>70</v>
      </c>
      <c r="E3428" s="228"/>
      <c r="F3428" s="229" t="s">
        <v>71</v>
      </c>
      <c r="G3428" s="230"/>
      <c r="H3428" s="203"/>
      <c r="I3428" s="231" t="s">
        <v>15</v>
      </c>
      <c r="J3428" s="232"/>
      <c r="K3428" s="233" t="s">
        <v>16</v>
      </c>
      <c r="L3428" s="234"/>
      <c r="M3428" s="30"/>
      <c r="N3428" s="231" t="s">
        <v>72</v>
      </c>
      <c r="O3428" s="232"/>
      <c r="P3428" s="233" t="s">
        <v>73</v>
      </c>
      <c r="Q3428" s="234"/>
      <c r="R3428" s="30"/>
      <c r="S3428" s="227" t="s">
        <v>74</v>
      </c>
      <c r="T3428" s="228"/>
      <c r="U3428" s="229" t="s">
        <v>75</v>
      </c>
      <c r="V3428" s="230"/>
      <c r="W3428" s="8"/>
      <c r="X3428" s="231" t="s">
        <v>76</v>
      </c>
      <c r="Y3428" s="232"/>
      <c r="Z3428" s="233" t="s">
        <v>77</v>
      </c>
      <c r="AA3428" s="234"/>
      <c r="AB3428" s="8"/>
      <c r="AC3428" s="231" t="s">
        <v>78</v>
      </c>
      <c r="AD3428" s="232"/>
      <c r="AE3428" s="233" t="s">
        <v>17</v>
      </c>
      <c r="AF3428" s="234"/>
      <c r="AG3428" s="8"/>
      <c r="AH3428" s="231" t="s">
        <v>79</v>
      </c>
      <c r="AI3428" s="232"/>
      <c r="AJ3428" s="233" t="s">
        <v>80</v>
      </c>
      <c r="AK3428" s="234"/>
      <c r="AL3428" s="8"/>
      <c r="AM3428" s="52" t="s">
        <v>84</v>
      </c>
      <c r="AO3428" s="150" t="s">
        <v>85</v>
      </c>
      <c r="AP3428" s="149"/>
      <c r="AQ3428" s="44"/>
      <c r="AR3428" s="44"/>
      <c r="AS3428" s="44"/>
      <c r="AT3428" s="44"/>
    </row>
    <row r="3429" spans="2:46" ht="18.649999999999999" customHeight="1" thickTop="1" thickBot="1">
      <c r="D3429" s="37">
        <v>0</v>
      </c>
      <c r="E3429" s="41">
        <v>0</v>
      </c>
      <c r="F3429" s="39">
        <v>1</v>
      </c>
      <c r="G3429" s="40">
        <v>0</v>
      </c>
      <c r="I3429" s="37">
        <v>0</v>
      </c>
      <c r="J3429" s="41">
        <f t="shared" ref="J3429" si="11229">IF(0=(1-$J$8*$K$8*$B3426^2),10^14,$B3426*$K$8/(1-$J$8*$K$8*$B3426^2))</f>
        <v>-0.11075484354980501</v>
      </c>
      <c r="K3429" s="39">
        <v>1</v>
      </c>
      <c r="L3429" s="40">
        <v>0</v>
      </c>
      <c r="N3429" s="37">
        <f t="shared" ref="N3429" si="11230">D3429*I3426+F3429*I3429-E3429*J3426-G3429*J3429</f>
        <v>0</v>
      </c>
      <c r="O3429" s="41">
        <f t="shared" ref="O3429" si="11231">(D3429*J3426+E3429*I3426+F3429*J3429+G3429*I3429)</f>
        <v>-0.11075484354980501</v>
      </c>
      <c r="P3429" s="39">
        <f t="shared" ref="P3429" si="11232">D3429*K3426+F3429*K3429-E3429*L3426-G3429*L3429</f>
        <v>1</v>
      </c>
      <c r="Q3429" s="40">
        <f t="shared" ref="Q3429" si="11233">(D3429*L3426+E3429*K3426+F3429*L3429+G3429*K3429)</f>
        <v>0</v>
      </c>
      <c r="S3429" s="37">
        <v>0</v>
      </c>
      <c r="T3429" s="41">
        <v>0</v>
      </c>
      <c r="U3429" s="39">
        <v>1</v>
      </c>
      <c r="V3429" s="40">
        <v>0</v>
      </c>
      <c r="X3429" s="37">
        <f t="shared" ref="X3429" si="11234">N3429*S3426+P3429*S3429-O3429*T3426-Q3429*T3429</f>
        <v>0</v>
      </c>
      <c r="Y3429" s="41">
        <f t="shared" ref="Y3429" si="11235">(N3429*T3426+O3429*S3426+P3429*T3429+Q3429*S3429)</f>
        <v>-0.11075484354980501</v>
      </c>
      <c r="Z3429" s="39">
        <f t="shared" ref="Z3429" si="11236">N3429*U3426+P3429*U3429-O3429*V3426-Q3429*V3429</f>
        <v>0.9858529899940025</v>
      </c>
      <c r="AA3429" s="40">
        <f t="shared" ref="AA3429" si="11237">(N3429*V3426+O3429*U3426+P3429*V3429+Q3429*U3429)</f>
        <v>0</v>
      </c>
      <c r="AB3429" s="8"/>
      <c r="AC3429" s="37">
        <v>0</v>
      </c>
      <c r="AD3429" s="40">
        <f>-1/($AD$8*$B3426)</f>
        <v>-8.2443877551020991E-2</v>
      </c>
      <c r="AE3429" s="39">
        <v>1</v>
      </c>
      <c r="AF3429" s="40">
        <v>0</v>
      </c>
      <c r="AH3429" s="37">
        <f>X3429*AC3426+Z3429*AC3429-Y3429*AD3426-AA3429*AD3429</f>
        <v>0</v>
      </c>
      <c r="AI3429" s="41">
        <f>(X3429*AD3426+Y3429*AC3426+Z3429*AD3429+AA3429*AC3429)</f>
        <v>-0.19203238674017847</v>
      </c>
      <c r="AJ3429" s="39">
        <f>X3429*AE3426+Z3429*AE3429-Y3429*AF3426-AA3429*AF3429</f>
        <v>0.9858529899940025</v>
      </c>
      <c r="AK3429" s="40">
        <f>(X3429*AF3426+Y3429*AE3426+Z3429*AF3429+AA3429*AE3429)</f>
        <v>0</v>
      </c>
      <c r="AL3429" s="8"/>
      <c r="AM3429" s="54">
        <f t="shared" ref="AM3429" si="11238">(180/PI())*ATAN(-1*(($AH3417*AI3426+AK3426+$AH$8*AI3429+AK3429)/($AH$8*AH3426+AJ3426+$AH$8*AH3429+AJ3429)))</f>
        <v>11.071304932569824</v>
      </c>
      <c r="AO3429" s="151">
        <f t="shared" ref="AO3429" si="11239">20*LOG(((($AH$8*AH3426+AJ3426-$AH$8*AH3429-AJ3429)^2+($AH$8*AI3426+AK3426-$AH$8*AI3429-AK3429)^2)/(($AH$8*AH3426+AJ3426+$AH$8*AH3429+AJ3429)^2+($AH$8*AI3426+AK3426+$AH$8*AI3429+AK3429)^2))^0.5)</f>
        <v>-47.024508837271028</v>
      </c>
      <c r="AP3429" s="149"/>
      <c r="AQ3429" s="44"/>
      <c r="AR3429" s="44"/>
      <c r="AS3429" s="44"/>
      <c r="AT3429" s="44"/>
    </row>
    <row r="3430" spans="2:46" ht="18.649999999999999" customHeight="1">
      <c r="AO3430" s="48"/>
    </row>
    <row r="3431" spans="2:46" ht="18.649999999999999" customHeight="1" thickBot="1">
      <c r="E3431" s="29" t="s">
        <v>9</v>
      </c>
      <c r="J3431" s="29" t="s">
        <v>10</v>
      </c>
      <c r="O3431" s="29" t="s">
        <v>11</v>
      </c>
      <c r="T3431" s="29" t="s">
        <v>12</v>
      </c>
      <c r="Y3431" s="29" t="s">
        <v>13</v>
      </c>
      <c r="AD3431" s="29" t="s">
        <v>12</v>
      </c>
      <c r="AI3431" s="29" t="s">
        <v>81</v>
      </c>
    </row>
    <row r="3432" spans="2:46" ht="18.649999999999999" customHeight="1" thickBot="1">
      <c r="B3432" s="28"/>
      <c r="D3432" s="227" t="s">
        <v>70</v>
      </c>
      <c r="E3432" s="228"/>
      <c r="F3432" s="229" t="s">
        <v>71</v>
      </c>
      <c r="G3432" s="230"/>
      <c r="H3432" s="203"/>
      <c r="I3432" s="231" t="s">
        <v>15</v>
      </c>
      <c r="J3432" s="232"/>
      <c r="K3432" s="233" t="s">
        <v>16</v>
      </c>
      <c r="L3432" s="234"/>
      <c r="M3432" s="30"/>
      <c r="N3432" s="231" t="s">
        <v>72</v>
      </c>
      <c r="O3432" s="232"/>
      <c r="P3432" s="233" t="s">
        <v>73</v>
      </c>
      <c r="Q3432" s="234"/>
      <c r="R3432" s="30"/>
      <c r="S3432" s="227" t="s">
        <v>74</v>
      </c>
      <c r="T3432" s="228"/>
      <c r="U3432" s="229" t="s">
        <v>75</v>
      </c>
      <c r="V3432" s="230"/>
      <c r="W3432" s="8"/>
      <c r="X3432" s="231" t="s">
        <v>76</v>
      </c>
      <c r="Y3432" s="232"/>
      <c r="Z3432" s="233" t="s">
        <v>77</v>
      </c>
      <c r="AA3432" s="234"/>
      <c r="AB3432" s="8"/>
      <c r="AC3432" s="231" t="s">
        <v>78</v>
      </c>
      <c r="AD3432" s="232"/>
      <c r="AE3432" s="233" t="s">
        <v>17</v>
      </c>
      <c r="AF3432" s="234"/>
      <c r="AG3432" s="8"/>
      <c r="AH3432" s="231" t="s">
        <v>79</v>
      </c>
      <c r="AI3432" s="232"/>
      <c r="AJ3432" s="233" t="s">
        <v>80</v>
      </c>
      <c r="AK3432" s="234"/>
      <c r="AL3432" s="8"/>
      <c r="AM3432" s="35" t="s">
        <v>82</v>
      </c>
      <c r="AO3432" s="147" t="s">
        <v>83</v>
      </c>
      <c r="AP3432" s="4"/>
      <c r="AQ3432" s="44"/>
      <c r="AR3432" s="44"/>
      <c r="AS3432" s="44"/>
      <c r="AT3432" s="44"/>
    </row>
    <row r="3433" spans="2:46" ht="18.649999999999999" customHeight="1" thickTop="1" thickBot="1">
      <c r="B3433" s="55">
        <v>9.8199999999999292</v>
      </c>
      <c r="D3433" s="37">
        <v>1</v>
      </c>
      <c r="E3433" s="38">
        <v>0</v>
      </c>
      <c r="F3433" s="39">
        <v>0</v>
      </c>
      <c r="G3433" s="40">
        <f t="shared" ref="G3433" si="11240">-1/($E$8*$B3433)</f>
        <v>-6.508961303462367E-2</v>
      </c>
      <c r="I3433" s="37">
        <v>1</v>
      </c>
      <c r="J3433" s="41">
        <v>0</v>
      </c>
      <c r="K3433" s="39">
        <v>0</v>
      </c>
      <c r="L3433" s="40">
        <v>0</v>
      </c>
      <c r="N3433" s="37">
        <f t="shared" ref="N3433" si="11241">D3433*I3433+F3433*I3436-E3433*J3433-G3433*J3436</f>
        <v>0.99280575688724138</v>
      </c>
      <c r="O3433" s="41">
        <f t="shared" ref="O3433" si="11242">(D3433*J3433+E3433*I3433+F3433*J3436+G3433*I3436)</f>
        <v>0</v>
      </c>
      <c r="P3433" s="39">
        <f t="shared" ref="P3433" si="11243">D3433*K3433+F3433*K3436-E3433*L3433-G3433*L3436</f>
        <v>0</v>
      </c>
      <c r="Q3433" s="40">
        <f t="shared" ref="Q3433" si="11244">(D3433*L3433+E3433*K3433+F3433*L3436+G3433*K3436)</f>
        <v>-6.508961303462367E-2</v>
      </c>
      <c r="S3433" s="37">
        <v>1</v>
      </c>
      <c r="T3433" s="38">
        <v>0</v>
      </c>
      <c r="U3433" s="39">
        <v>0</v>
      </c>
      <c r="V3433" s="40">
        <f t="shared" ref="V3433" si="11245">-1/($T$8*$B3433)</f>
        <v>-0.12747250509165059</v>
      </c>
      <c r="X3433" s="37">
        <f t="shared" ref="X3433" si="11246">N3433*S3433+P3433*S3436-O3433*T3433-Q3433*T3436</f>
        <v>0.99280575688724138</v>
      </c>
      <c r="Y3433" s="41">
        <f t="shared" ref="Y3433" si="11247">(N3433*T3433+O3433*S3433+P3433*T3436+Q3433*S3436)</f>
        <v>0</v>
      </c>
      <c r="Z3433" s="39">
        <f t="shared" ref="Z3433" si="11248">N3433*U3433+P3433*U3436-O3433*V3433-Q3433*V3436</f>
        <v>0</v>
      </c>
      <c r="AA3433" s="40">
        <f t="shared" ref="AA3433" si="11249">(N3433*V3433+O3433*U3433+P3433*V3436+Q3433*U3436)</f>
        <v>-0.19164504993445258</v>
      </c>
      <c r="AB3433" s="8"/>
      <c r="AC3433" s="37">
        <v>1</v>
      </c>
      <c r="AD3433" s="38">
        <v>0</v>
      </c>
      <c r="AE3433" s="39">
        <v>0</v>
      </c>
      <c r="AF3433" s="40">
        <v>0</v>
      </c>
      <c r="AH3433" s="37">
        <f>X3433*AC3433+Z3433*AC3436-Y3433*AD3433-AA3433*AD3436</f>
        <v>0.97703797500388678</v>
      </c>
      <c r="AI3433" s="41">
        <f>(X3433*AD3433+Y3433*AC3433+Z3433*AD3436+AA3433*AC3436)</f>
        <v>0</v>
      </c>
      <c r="AJ3433" s="39">
        <f>X3433*AE3433+Z3433*AE3436-Y3433*AF3433-AA3433*AF3436</f>
        <v>0</v>
      </c>
      <c r="AK3433" s="40">
        <f>(X3433*AF3433+Y3433*AE3433+Z3433*AF3436+AA3433*AE3436)</f>
        <v>-0.19164504993445258</v>
      </c>
      <c r="AL3433" s="8"/>
      <c r="AM3433" s="43">
        <f t="shared" ref="AM3433" si="11250">20*LOG((2*$AH$8)/(($AH$8*AH3433+AJ3433+$AH$8*AH3436+AJ3436)^2+($AH$8*AI3433+AK3433+$AH$8*AI3436+AK3436)^2)^0.5)</f>
        <v>-8.5473684155727296E-5</v>
      </c>
      <c r="AO3433" s="148">
        <f t="shared" ref="AO3433" si="11251">((AH3433^2+AI3433^2)/(AH3436^2+AI3436^2))^0.5</f>
        <v>5.0981647556166854</v>
      </c>
      <c r="AP3433" s="4"/>
      <c r="AQ3433" s="44"/>
      <c r="AR3433" s="44"/>
      <c r="AS3433" s="44"/>
      <c r="AT3433" s="44"/>
    </row>
    <row r="3434" spans="2:46" ht="18.649999999999999" customHeight="1" thickBot="1">
      <c r="D3434" s="45"/>
      <c r="G3434" s="46"/>
      <c r="I3434" s="45"/>
      <c r="L3434" s="46"/>
      <c r="N3434" s="45"/>
      <c r="Q3434" s="46"/>
      <c r="S3434" s="45"/>
      <c r="V3434" s="46"/>
      <c r="X3434" s="45"/>
      <c r="AA3434" s="46"/>
      <c r="AC3434" s="45"/>
      <c r="AF3434" s="46"/>
      <c r="AH3434" s="45"/>
      <c r="AK3434" s="46"/>
      <c r="AO3434" s="149"/>
      <c r="AP3434" s="149"/>
      <c r="AQ3434" s="44"/>
      <c r="AR3434" s="44"/>
      <c r="AS3434" s="44"/>
      <c r="AT3434" s="44"/>
    </row>
    <row r="3435" spans="2:46" ht="18.649999999999999" customHeight="1" thickBot="1">
      <c r="D3435" s="227" t="s">
        <v>70</v>
      </c>
      <c r="E3435" s="228"/>
      <c r="F3435" s="229" t="s">
        <v>71</v>
      </c>
      <c r="G3435" s="230"/>
      <c r="H3435" s="203"/>
      <c r="I3435" s="231" t="s">
        <v>15</v>
      </c>
      <c r="J3435" s="232"/>
      <c r="K3435" s="233" t="s">
        <v>16</v>
      </c>
      <c r="L3435" s="234"/>
      <c r="M3435" s="30"/>
      <c r="N3435" s="231" t="s">
        <v>72</v>
      </c>
      <c r="O3435" s="232"/>
      <c r="P3435" s="233" t="s">
        <v>73</v>
      </c>
      <c r="Q3435" s="234"/>
      <c r="R3435" s="30"/>
      <c r="S3435" s="227" t="s">
        <v>74</v>
      </c>
      <c r="T3435" s="228"/>
      <c r="U3435" s="229" t="s">
        <v>75</v>
      </c>
      <c r="V3435" s="230"/>
      <c r="W3435" s="8"/>
      <c r="X3435" s="231" t="s">
        <v>76</v>
      </c>
      <c r="Y3435" s="232"/>
      <c r="Z3435" s="233" t="s">
        <v>77</v>
      </c>
      <c r="AA3435" s="234"/>
      <c r="AB3435" s="8"/>
      <c r="AC3435" s="231" t="s">
        <v>78</v>
      </c>
      <c r="AD3435" s="232"/>
      <c r="AE3435" s="233" t="s">
        <v>17</v>
      </c>
      <c r="AF3435" s="234"/>
      <c r="AG3435" s="8"/>
      <c r="AH3435" s="231" t="s">
        <v>79</v>
      </c>
      <c r="AI3435" s="232"/>
      <c r="AJ3435" s="233" t="s">
        <v>80</v>
      </c>
      <c r="AK3435" s="234"/>
      <c r="AL3435" s="8"/>
      <c r="AM3435" s="52" t="s">
        <v>84</v>
      </c>
      <c r="AO3435" s="150" t="s">
        <v>85</v>
      </c>
      <c r="AP3435" s="149"/>
      <c r="AQ3435" s="44"/>
      <c r="AR3435" s="44"/>
      <c r="AS3435" s="44"/>
      <c r="AT3435" s="44"/>
    </row>
    <row r="3436" spans="2:46" ht="18.649999999999999" customHeight="1" thickTop="1" thickBot="1">
      <c r="D3436" s="37">
        <v>0</v>
      </c>
      <c r="E3436" s="41">
        <v>0</v>
      </c>
      <c r="F3436" s="39">
        <v>1</v>
      </c>
      <c r="G3436" s="40">
        <v>0</v>
      </c>
      <c r="I3436" s="37">
        <v>0</v>
      </c>
      <c r="J3436" s="41">
        <f t="shared" ref="J3436" si="11252">IF(0=(1-$J$8*$K$8*$B3433^2),10^14,$B3433*$K$8/(1-$J$8*$K$8*$B3433^2))</f>
        <v>-0.11052828212285948</v>
      </c>
      <c r="K3436" s="39">
        <v>1</v>
      </c>
      <c r="L3436" s="40">
        <v>0</v>
      </c>
      <c r="N3436" s="37">
        <f t="shared" ref="N3436" si="11253">D3436*I3433+F3436*I3436-E3436*J3433-G3436*J3436</f>
        <v>0</v>
      </c>
      <c r="O3436" s="41">
        <f t="shared" ref="O3436" si="11254">(D3436*J3433+E3436*I3433+F3436*J3436+G3436*I3436)</f>
        <v>-0.11052828212285948</v>
      </c>
      <c r="P3436" s="39">
        <f t="shared" ref="P3436" si="11255">D3436*K3433+F3436*K3436-E3436*L3433-G3436*L3436</f>
        <v>1</v>
      </c>
      <c r="Q3436" s="40">
        <f t="shared" ref="Q3436" si="11256">(D3436*L3433+E3436*K3433+F3436*L3436+G3436*K3436)</f>
        <v>0</v>
      </c>
      <c r="S3436" s="37">
        <v>0</v>
      </c>
      <c r="T3436" s="41">
        <v>0</v>
      </c>
      <c r="U3436" s="39">
        <v>1</v>
      </c>
      <c r="V3436" s="40">
        <v>0</v>
      </c>
      <c r="X3436" s="37">
        <f t="shared" ref="X3436" si="11257">N3436*S3433+P3436*S3436-O3436*T3433-Q3436*T3436</f>
        <v>0</v>
      </c>
      <c r="Y3436" s="41">
        <f t="shared" ref="Y3436" si="11258">(N3436*T3433+O3436*S3433+P3436*T3436+Q3436*S3436)</f>
        <v>-0.11052828212285948</v>
      </c>
      <c r="Z3436" s="39">
        <f t="shared" ref="Z3436" si="11259">N3436*U3433+P3436*U3436-O3436*V3433-Q3436*V3436</f>
        <v>0.98591068299432238</v>
      </c>
      <c r="AA3436" s="40">
        <f t="shared" ref="AA3436" si="11260">(N3436*V3433+O3436*U3433+P3436*V3436+Q3436*U3436)</f>
        <v>0</v>
      </c>
      <c r="AB3436" s="8"/>
      <c r="AC3436" s="37">
        <v>0</v>
      </c>
      <c r="AD3436" s="40">
        <f>-1/($AD$8*$B3433)</f>
        <v>-8.2275967413442536E-2</v>
      </c>
      <c r="AE3436" s="39">
        <v>1</v>
      </c>
      <c r="AF3436" s="40">
        <v>0</v>
      </c>
      <c r="AH3436" s="37">
        <f>X3436*AC3433+Z3436*AC3436-Y3436*AD3433-AA3436*AD3436</f>
        <v>0</v>
      </c>
      <c r="AI3436" s="41">
        <f>(X3436*AD3433+Y3436*AC3433+Z3436*AD3436+AA3436*AC3436)</f>
        <v>-0.19164503734946522</v>
      </c>
      <c r="AJ3436" s="39">
        <f>X3436*AE3433+Z3436*AE3436-Y3436*AF3433-AA3436*AF3436</f>
        <v>0.98591068299432238</v>
      </c>
      <c r="AK3436" s="40">
        <f>(X3436*AF3433+Y3436*AE3433+Z3436*AF3436+AA3436*AE3436)</f>
        <v>0</v>
      </c>
      <c r="AL3436" s="8"/>
      <c r="AM3436" s="54">
        <f t="shared" ref="AM3436" si="11261">(180/PI())*ATAN(-1*(($AH3424*AI3433+AK3433+$AH$8*AI3436+AK3436)/($AH$8*AH3433+AJ3433+$AH$8*AH3436+AJ3436)))</f>
        <v>11.04869255735775</v>
      </c>
      <c r="AO3436" s="151">
        <f t="shared" ref="AO3436" si="11262">20*LOG(((($AH$8*AH3433+AJ3433-$AH$8*AH3436-AJ3436)^2+($AH$8*AI3433+AK3433-$AH$8*AI3436-AK3436)^2)/(($AH$8*AH3433+AJ3433+$AH$8*AH3436+AJ3436)^2+($AH$8*AI3433+AK3433+$AH$8*AI3436+AK3436)^2))^0.5)</f>
        <v>-47.059561613060637</v>
      </c>
      <c r="AP3436" s="149"/>
      <c r="AQ3436" s="44"/>
      <c r="AR3436" s="44"/>
      <c r="AS3436" s="44"/>
      <c r="AT3436" s="44"/>
    </row>
    <row r="3437" spans="2:46" ht="18.649999999999999" customHeight="1">
      <c r="AO3437" s="48"/>
    </row>
    <row r="3438" spans="2:46" ht="18.649999999999999" customHeight="1" thickBot="1">
      <c r="E3438" s="29" t="s">
        <v>9</v>
      </c>
      <c r="J3438" s="29" t="s">
        <v>10</v>
      </c>
      <c r="O3438" s="29" t="s">
        <v>11</v>
      </c>
      <c r="T3438" s="29" t="s">
        <v>12</v>
      </c>
      <c r="Y3438" s="29" t="s">
        <v>13</v>
      </c>
      <c r="AD3438" s="29" t="s">
        <v>12</v>
      </c>
      <c r="AI3438" s="29" t="s">
        <v>81</v>
      </c>
    </row>
    <row r="3439" spans="2:46" ht="18.649999999999999" customHeight="1" thickBot="1">
      <c r="B3439" s="28"/>
      <c r="D3439" s="227" t="s">
        <v>70</v>
      </c>
      <c r="E3439" s="228"/>
      <c r="F3439" s="229" t="s">
        <v>71</v>
      </c>
      <c r="G3439" s="230"/>
      <c r="H3439" s="203"/>
      <c r="I3439" s="231" t="s">
        <v>15</v>
      </c>
      <c r="J3439" s="232"/>
      <c r="K3439" s="233" t="s">
        <v>16</v>
      </c>
      <c r="L3439" s="234"/>
      <c r="M3439" s="30"/>
      <c r="N3439" s="231" t="s">
        <v>72</v>
      </c>
      <c r="O3439" s="232"/>
      <c r="P3439" s="233" t="s">
        <v>73</v>
      </c>
      <c r="Q3439" s="234"/>
      <c r="R3439" s="30"/>
      <c r="S3439" s="227" t="s">
        <v>74</v>
      </c>
      <c r="T3439" s="228"/>
      <c r="U3439" s="229" t="s">
        <v>75</v>
      </c>
      <c r="V3439" s="230"/>
      <c r="W3439" s="8"/>
      <c r="X3439" s="231" t="s">
        <v>76</v>
      </c>
      <c r="Y3439" s="232"/>
      <c r="Z3439" s="233" t="s">
        <v>77</v>
      </c>
      <c r="AA3439" s="234"/>
      <c r="AB3439" s="8"/>
      <c r="AC3439" s="231" t="s">
        <v>78</v>
      </c>
      <c r="AD3439" s="232"/>
      <c r="AE3439" s="233" t="s">
        <v>17</v>
      </c>
      <c r="AF3439" s="234"/>
      <c r="AG3439" s="8"/>
      <c r="AH3439" s="231" t="s">
        <v>79</v>
      </c>
      <c r="AI3439" s="232"/>
      <c r="AJ3439" s="233" t="s">
        <v>80</v>
      </c>
      <c r="AK3439" s="234"/>
      <c r="AL3439" s="8"/>
      <c r="AM3439" s="35" t="s">
        <v>82</v>
      </c>
      <c r="AO3439" s="147" t="s">
        <v>83</v>
      </c>
      <c r="AP3439" s="4"/>
      <c r="AQ3439" s="44"/>
      <c r="AR3439" s="44"/>
      <c r="AS3439" s="44"/>
      <c r="AT3439" s="44"/>
    </row>
    <row r="3440" spans="2:46" ht="18.649999999999999" customHeight="1" thickTop="1" thickBot="1">
      <c r="B3440" s="55">
        <v>9.8399999999999306</v>
      </c>
      <c r="D3440" s="37">
        <v>1</v>
      </c>
      <c r="E3440" s="38">
        <v>0</v>
      </c>
      <c r="F3440" s="39">
        <v>0</v>
      </c>
      <c r="G3440" s="40">
        <f t="shared" ref="G3440" si="11263">-1/($E$8*$B3440)</f>
        <v>-6.4957317073171192E-2</v>
      </c>
      <c r="I3440" s="37">
        <v>1</v>
      </c>
      <c r="J3440" s="41">
        <v>0</v>
      </c>
      <c r="K3440" s="39">
        <v>0</v>
      </c>
      <c r="L3440" s="40">
        <v>0</v>
      </c>
      <c r="N3440" s="37">
        <f t="shared" ref="N3440" si="11264">D3440*I3440+F3440*I3443-E3440*J3440-G3440*J3443</f>
        <v>0.99283503593790479</v>
      </c>
      <c r="O3440" s="41">
        <f t="shared" ref="O3440" si="11265">(D3440*J3440+E3440*I3440+F3440*J3443+G3440*I3443)</f>
        <v>0</v>
      </c>
      <c r="P3440" s="39">
        <f t="shared" ref="P3440" si="11266">D3440*K3440+F3440*K3443-E3440*L3440-G3440*L3443</f>
        <v>0</v>
      </c>
      <c r="Q3440" s="40">
        <f t="shared" ref="Q3440" si="11267">(D3440*L3440+E3440*K3440+F3440*L3443+G3440*K3443)</f>
        <v>-6.4957317073171192E-2</v>
      </c>
      <c r="S3440" s="37">
        <v>1</v>
      </c>
      <c r="T3440" s="38">
        <v>0</v>
      </c>
      <c r="U3440" s="39">
        <v>0</v>
      </c>
      <c r="V3440" s="40">
        <f t="shared" ref="V3440" si="11268">-1/($T$8*$B3440)</f>
        <v>-0.12721341463414723</v>
      </c>
      <c r="X3440" s="37">
        <f t="shared" ref="X3440" si="11269">N3440*S3440+P3440*S3443-O3440*T3440-Q3440*T3443</f>
        <v>0.99283503593790479</v>
      </c>
      <c r="Y3440" s="41">
        <f t="shared" ref="Y3440" si="11270">(N3440*T3440+O3440*S3440+P3440*T3443+Q3440*S3443)</f>
        <v>0</v>
      </c>
      <c r="Z3440" s="39">
        <f t="shared" ref="Z3440" si="11271">N3440*U3440+P3440*U3443-O3440*V3440-Q3440*V3443</f>
        <v>0</v>
      </c>
      <c r="AA3440" s="40">
        <f t="shared" ref="AA3440" si="11272">(N3440*V3440+O3440*U3440+P3440*V3443+Q3440*U3443)</f>
        <v>-0.19125925216324835</v>
      </c>
      <c r="AB3440" s="8"/>
      <c r="AC3440" s="37">
        <v>1</v>
      </c>
      <c r="AD3440" s="38">
        <v>0</v>
      </c>
      <c r="AE3440" s="39">
        <v>0</v>
      </c>
      <c r="AF3440" s="40">
        <v>0</v>
      </c>
      <c r="AH3440" s="37">
        <f>X3440*AC3440+Z3440*AC3443-Y3440*AD3440-AA3440*AD3443</f>
        <v>0.9771309797605372</v>
      </c>
      <c r="AI3440" s="41">
        <f>(X3440*AD3440+Y3440*AC3440+Z3440*AD3443+AA3440*AC3443)</f>
        <v>0</v>
      </c>
      <c r="AJ3440" s="39">
        <f>X3440*AE3440+Z3440*AE3443-Y3440*AF3440-AA3440*AF3443</f>
        <v>0</v>
      </c>
      <c r="AK3440" s="40">
        <f>(X3440*AF3440+Y3440*AE3440+Z3440*AF3443+AA3440*AE3443)</f>
        <v>-0.19125925216324835</v>
      </c>
      <c r="AL3440" s="8"/>
      <c r="AM3440" s="43">
        <f t="shared" ref="AM3440" si="11273">20*LOG((2*$AH$8)/(($AH$8*AH3440+AJ3440+$AH$8*AH3443+AJ3443)^2+($AH$8*AI3440+AK3440+$AH$8*AI3443+AK3443)^2)^0.5)</f>
        <v>-8.4787941917740297E-5</v>
      </c>
      <c r="AO3440" s="148">
        <f t="shared" ref="AO3440" si="11274">((AH3440^2+AI3440^2)/(AH3443^2+AI3443^2))^0.5</f>
        <v>5.1089347710644093</v>
      </c>
      <c r="AP3440" s="4"/>
      <c r="AQ3440" s="44"/>
      <c r="AR3440" s="44"/>
      <c r="AS3440" s="44"/>
      <c r="AT3440" s="44"/>
    </row>
    <row r="3441" spans="2:46" ht="18.649999999999999" customHeight="1" thickBot="1">
      <c r="D3441" s="45"/>
      <c r="G3441" s="46"/>
      <c r="I3441" s="45"/>
      <c r="L3441" s="46"/>
      <c r="N3441" s="45"/>
      <c r="Q3441" s="46"/>
      <c r="S3441" s="45"/>
      <c r="V3441" s="46"/>
      <c r="X3441" s="45"/>
      <c r="AA3441" s="46"/>
      <c r="AC3441" s="45"/>
      <c r="AF3441" s="46"/>
      <c r="AH3441" s="45"/>
      <c r="AK3441" s="46"/>
      <c r="AO3441" s="149"/>
      <c r="AP3441" s="149"/>
      <c r="AQ3441" s="44"/>
      <c r="AR3441" s="44"/>
      <c r="AS3441" s="44"/>
      <c r="AT3441" s="44"/>
    </row>
    <row r="3442" spans="2:46" ht="18.649999999999999" customHeight="1" thickBot="1">
      <c r="D3442" s="227" t="s">
        <v>70</v>
      </c>
      <c r="E3442" s="228"/>
      <c r="F3442" s="229" t="s">
        <v>71</v>
      </c>
      <c r="G3442" s="230"/>
      <c r="H3442" s="203"/>
      <c r="I3442" s="231" t="s">
        <v>15</v>
      </c>
      <c r="J3442" s="232"/>
      <c r="K3442" s="233" t="s">
        <v>16</v>
      </c>
      <c r="L3442" s="234"/>
      <c r="M3442" s="30"/>
      <c r="N3442" s="231" t="s">
        <v>72</v>
      </c>
      <c r="O3442" s="232"/>
      <c r="P3442" s="233" t="s">
        <v>73</v>
      </c>
      <c r="Q3442" s="234"/>
      <c r="R3442" s="30"/>
      <c r="S3442" s="227" t="s">
        <v>74</v>
      </c>
      <c r="T3442" s="228"/>
      <c r="U3442" s="229" t="s">
        <v>75</v>
      </c>
      <c r="V3442" s="230"/>
      <c r="W3442" s="8"/>
      <c r="X3442" s="231" t="s">
        <v>76</v>
      </c>
      <c r="Y3442" s="232"/>
      <c r="Z3442" s="233" t="s">
        <v>77</v>
      </c>
      <c r="AA3442" s="234"/>
      <c r="AB3442" s="8"/>
      <c r="AC3442" s="231" t="s">
        <v>78</v>
      </c>
      <c r="AD3442" s="232"/>
      <c r="AE3442" s="233" t="s">
        <v>17</v>
      </c>
      <c r="AF3442" s="234"/>
      <c r="AG3442" s="8"/>
      <c r="AH3442" s="231" t="s">
        <v>79</v>
      </c>
      <c r="AI3442" s="232"/>
      <c r="AJ3442" s="233" t="s">
        <v>80</v>
      </c>
      <c r="AK3442" s="234"/>
      <c r="AL3442" s="8"/>
      <c r="AM3442" s="52" t="s">
        <v>84</v>
      </c>
      <c r="AO3442" s="150" t="s">
        <v>85</v>
      </c>
      <c r="AP3442" s="149"/>
      <c r="AQ3442" s="44"/>
      <c r="AR3442" s="44"/>
      <c r="AS3442" s="44"/>
      <c r="AT3442" s="44"/>
    </row>
    <row r="3443" spans="2:46" ht="18.649999999999999" customHeight="1" thickTop="1" thickBot="1">
      <c r="D3443" s="37">
        <v>0</v>
      </c>
      <c r="E3443" s="41">
        <v>0</v>
      </c>
      <c r="F3443" s="39">
        <v>1</v>
      </c>
      <c r="G3443" s="40">
        <v>0</v>
      </c>
      <c r="I3443" s="37">
        <v>0</v>
      </c>
      <c r="J3443" s="41">
        <f t="shared" ref="J3443" si="11275">IF(0=(1-$J$8*$K$8*$B3440^2),10^14,$B3440*$K$8/(1-$J$8*$K$8*$B3440^2))</f>
        <v>-0.1103026477221072</v>
      </c>
      <c r="K3443" s="39">
        <v>1</v>
      </c>
      <c r="L3443" s="40">
        <v>0</v>
      </c>
      <c r="N3443" s="37">
        <f t="shared" ref="N3443" si="11276">D3443*I3440+F3443*I3443-E3443*J3440-G3443*J3443</f>
        <v>0</v>
      </c>
      <c r="O3443" s="41">
        <f t="shared" ref="O3443" si="11277">(D3443*J3440+E3443*I3440+F3443*J3443+G3443*I3443)</f>
        <v>-0.1103026477221072</v>
      </c>
      <c r="P3443" s="39">
        <f t="shared" ref="P3443" si="11278">D3443*K3440+F3443*K3443-E3443*L3440-G3443*L3443</f>
        <v>1</v>
      </c>
      <c r="Q3443" s="40">
        <f t="shared" ref="Q3443" si="11279">(D3443*L3440+E3443*K3440+F3443*L3443+G3443*K3443)</f>
        <v>0</v>
      </c>
      <c r="S3443" s="37">
        <v>0</v>
      </c>
      <c r="T3443" s="41">
        <v>0</v>
      </c>
      <c r="U3443" s="39">
        <v>1</v>
      </c>
      <c r="V3443" s="40">
        <v>0</v>
      </c>
      <c r="X3443" s="37">
        <f t="shared" ref="X3443" si="11280">N3443*S3440+P3443*S3443-O3443*T3440-Q3443*T3443</f>
        <v>0</v>
      </c>
      <c r="Y3443" s="41">
        <f t="shared" ref="Y3443" si="11281">(N3443*T3440+O3443*S3440+P3443*T3443+Q3443*S3443)</f>
        <v>-0.1103026477221072</v>
      </c>
      <c r="Z3443" s="39">
        <f t="shared" ref="Z3443" si="11282">N3443*U3440+P3443*U3443-O3443*V3440-Q3443*V3443</f>
        <v>0.98596802354008328</v>
      </c>
      <c r="AA3443" s="40">
        <f t="shared" ref="AA3443" si="11283">(N3443*V3440+O3443*U3440+P3443*V3443+Q3443*U3443)</f>
        <v>0</v>
      </c>
      <c r="AB3443" s="8"/>
      <c r="AC3443" s="37">
        <v>0</v>
      </c>
      <c r="AD3443" s="40">
        <f>-1/($AD$8*$B3440)</f>
        <v>-8.2108739837398942E-2</v>
      </c>
      <c r="AE3443" s="39">
        <v>1</v>
      </c>
      <c r="AF3443" s="40">
        <v>0</v>
      </c>
      <c r="AH3443" s="37">
        <f>X3443*AC3440+Z3443*AC3443-Y3443*AD3440-AA3443*AD3443</f>
        <v>0</v>
      </c>
      <c r="AI3443" s="41">
        <f>(X3443*AD3440+Y3443*AC3440+Z3443*AD3443+AA3443*AC3443)</f>
        <v>-0.19125923965495434</v>
      </c>
      <c r="AJ3443" s="39">
        <f>X3443*AE3440+Z3443*AE3443-Y3443*AF3440-AA3443*AF3443</f>
        <v>0.98596802354008328</v>
      </c>
      <c r="AK3443" s="40">
        <f>(X3443*AF3440+Y3443*AE3440+Z3443*AF3443+AA3443*AE3443)</f>
        <v>0</v>
      </c>
      <c r="AL3443" s="8"/>
      <c r="AM3443" s="54">
        <f t="shared" ref="AM3443" si="11284">(180/PI())*ATAN(-1*(($AH3431*AI3440+AK3440+$AH$8*AI3443+AK3443)/($AH$8*AH3440+AJ3440+$AH$8*AH3443+AJ3443)))</f>
        <v>11.026172488894321</v>
      </c>
      <c r="AO3443" s="151">
        <f t="shared" ref="AO3443" si="11285">20*LOG(((($AH$8*AH3440+AJ3440-$AH$8*AH3443-AJ3443)^2+($AH$8*AI3440+AK3440-$AH$8*AI3443-AK3443)^2)/(($AH$8*AH3440+AJ3440+$AH$8*AH3443+AJ3443)^2+($AH$8*AI3440+AK3440+$AH$8*AI3443+AK3443)^2))^0.5)</f>
        <v>-47.094544570522501</v>
      </c>
      <c r="AP3443" s="149"/>
      <c r="AQ3443" s="44"/>
      <c r="AR3443" s="44"/>
      <c r="AS3443" s="44"/>
      <c r="AT3443" s="44"/>
    </row>
    <row r="3444" spans="2:46" ht="18.649999999999999" customHeight="1">
      <c r="AO3444" s="48"/>
    </row>
    <row r="3445" spans="2:46" ht="18.649999999999999" customHeight="1" thickBot="1">
      <c r="E3445" s="29" t="s">
        <v>9</v>
      </c>
      <c r="J3445" s="29" t="s">
        <v>10</v>
      </c>
      <c r="O3445" s="29" t="s">
        <v>11</v>
      </c>
      <c r="T3445" s="29" t="s">
        <v>12</v>
      </c>
      <c r="Y3445" s="29" t="s">
        <v>13</v>
      </c>
      <c r="AD3445" s="29" t="s">
        <v>12</v>
      </c>
      <c r="AI3445" s="29" t="s">
        <v>81</v>
      </c>
    </row>
    <row r="3446" spans="2:46" ht="18.649999999999999" customHeight="1" thickBot="1">
      <c r="B3446" s="28"/>
      <c r="D3446" s="227" t="s">
        <v>70</v>
      </c>
      <c r="E3446" s="228"/>
      <c r="F3446" s="229" t="s">
        <v>71</v>
      </c>
      <c r="G3446" s="230"/>
      <c r="H3446" s="203"/>
      <c r="I3446" s="231" t="s">
        <v>15</v>
      </c>
      <c r="J3446" s="232"/>
      <c r="K3446" s="233" t="s">
        <v>16</v>
      </c>
      <c r="L3446" s="234"/>
      <c r="M3446" s="30"/>
      <c r="N3446" s="231" t="s">
        <v>72</v>
      </c>
      <c r="O3446" s="232"/>
      <c r="P3446" s="233" t="s">
        <v>73</v>
      </c>
      <c r="Q3446" s="234"/>
      <c r="R3446" s="30"/>
      <c r="S3446" s="227" t="s">
        <v>74</v>
      </c>
      <c r="T3446" s="228"/>
      <c r="U3446" s="229" t="s">
        <v>75</v>
      </c>
      <c r="V3446" s="230"/>
      <c r="W3446" s="8"/>
      <c r="X3446" s="231" t="s">
        <v>76</v>
      </c>
      <c r="Y3446" s="232"/>
      <c r="Z3446" s="233" t="s">
        <v>77</v>
      </c>
      <c r="AA3446" s="234"/>
      <c r="AB3446" s="8"/>
      <c r="AC3446" s="231" t="s">
        <v>78</v>
      </c>
      <c r="AD3446" s="232"/>
      <c r="AE3446" s="233" t="s">
        <v>17</v>
      </c>
      <c r="AF3446" s="234"/>
      <c r="AG3446" s="8"/>
      <c r="AH3446" s="231" t="s">
        <v>79</v>
      </c>
      <c r="AI3446" s="232"/>
      <c r="AJ3446" s="233" t="s">
        <v>80</v>
      </c>
      <c r="AK3446" s="234"/>
      <c r="AL3446" s="8"/>
      <c r="AM3446" s="35" t="s">
        <v>82</v>
      </c>
      <c r="AO3446" s="147" t="s">
        <v>83</v>
      </c>
      <c r="AP3446" s="4"/>
      <c r="AQ3446" s="44"/>
      <c r="AR3446" s="44"/>
      <c r="AS3446" s="44"/>
      <c r="AT3446" s="44"/>
    </row>
    <row r="3447" spans="2:46" ht="18.649999999999999" customHeight="1" thickTop="1" thickBot="1">
      <c r="B3447" s="55">
        <v>9.8599999999999302</v>
      </c>
      <c r="D3447" s="37">
        <v>1</v>
      </c>
      <c r="E3447" s="38">
        <v>0</v>
      </c>
      <c r="F3447" s="39">
        <v>0</v>
      </c>
      <c r="G3447" s="40">
        <f t="shared" ref="G3447" si="11286">-1/($E$8*$B3447)</f>
        <v>-6.482555780933108E-2</v>
      </c>
      <c r="I3447" s="37">
        <v>1</v>
      </c>
      <c r="J3447" s="41">
        <v>0</v>
      </c>
      <c r="K3447" s="39">
        <v>0</v>
      </c>
      <c r="L3447" s="40">
        <v>0</v>
      </c>
      <c r="N3447" s="37">
        <f t="shared" ref="N3447" si="11287">D3447*I3447+F3447*I3450-E3447*J3447-G3447*J3450</f>
        <v>0.99286413648333871</v>
      </c>
      <c r="O3447" s="41">
        <f t="shared" ref="O3447" si="11288">(D3447*J3447+E3447*I3447+F3447*J3450+G3447*I3450)</f>
        <v>0</v>
      </c>
      <c r="P3447" s="39">
        <f t="shared" ref="P3447" si="11289">D3447*K3447+F3447*K3450-E3447*L3447-G3447*L3450</f>
        <v>0</v>
      </c>
      <c r="Q3447" s="40">
        <f t="shared" ref="Q3447" si="11290">(D3447*L3447+E3447*K3447+F3447*L3450+G3447*K3450)</f>
        <v>-6.482555780933108E-2</v>
      </c>
      <c r="S3447" s="37">
        <v>1</v>
      </c>
      <c r="T3447" s="38">
        <v>0</v>
      </c>
      <c r="U3447" s="39">
        <v>0</v>
      </c>
      <c r="V3447" s="40">
        <f t="shared" ref="V3447" si="11291">-1/($T$8*$B3447)</f>
        <v>-0.12695537525355058</v>
      </c>
      <c r="X3447" s="37">
        <f t="shared" ref="X3447" si="11292">N3447*S3447+P3447*S3450-O3447*T3447-Q3447*T3450</f>
        <v>0.99286413648333871</v>
      </c>
      <c r="Y3447" s="41">
        <f t="shared" ref="Y3447" si="11293">(N3447*T3447+O3447*S3447+P3447*T3450+Q3447*S3450)</f>
        <v>0</v>
      </c>
      <c r="Z3447" s="39">
        <f t="shared" ref="Z3447" si="11294">N3447*U3447+P3447*U3450-O3447*V3447-Q3447*V3450</f>
        <v>0</v>
      </c>
      <c r="AA3447" s="40">
        <f t="shared" ref="AA3447" si="11295">(N3447*V3447+O3447*U3447+P3447*V3450+Q3447*U3450)</f>
        <v>-0.19087499683236581</v>
      </c>
      <c r="AB3447" s="8"/>
      <c r="AC3447" s="37">
        <v>1</v>
      </c>
      <c r="AD3447" s="38">
        <v>0</v>
      </c>
      <c r="AE3447" s="39">
        <v>0</v>
      </c>
      <c r="AF3447" s="40">
        <v>0</v>
      </c>
      <c r="AH3447" s="37">
        <f>X3447*AC3447+Z3447*AC3450-Y3447*AD3447-AA3447*AD3450</f>
        <v>0.97722342109888527</v>
      </c>
      <c r="AI3447" s="41">
        <f>(X3447*AD3447+Y3447*AC3447+Z3447*AD3450+AA3447*AC3450)</f>
        <v>0</v>
      </c>
      <c r="AJ3447" s="39">
        <f>X3447*AE3447+Z3447*AE3450-Y3447*AF3447-AA3447*AF3450</f>
        <v>0</v>
      </c>
      <c r="AK3447" s="40">
        <f>(X3447*AF3447+Y3447*AE3447+Z3447*AF3450+AA3447*AE3450)</f>
        <v>-0.19087499683236581</v>
      </c>
      <c r="AL3447" s="8"/>
      <c r="AM3447" s="43">
        <f t="shared" ref="AM3447" si="11296">20*LOG((2*$AH$8)/(($AH$8*AH3447+AJ3447+$AH$8*AH3450+AJ3450)^2+($AH$8*AI3447+AK3447+$AH$8*AI3450+AK3450)^2)^0.5)</f>
        <v>-8.4109048190611431E-5</v>
      </c>
      <c r="AO3447" s="148">
        <f t="shared" ref="AO3447" si="11297">((AH3447^2+AI3447^2)/(AH3450^2+AI3450^2))^0.5</f>
        <v>5.1197039998194374</v>
      </c>
      <c r="AP3447" s="4"/>
      <c r="AQ3447" s="44"/>
      <c r="AR3447" s="44"/>
      <c r="AS3447" s="44"/>
      <c r="AT3447" s="44"/>
    </row>
    <row r="3448" spans="2:46" ht="18.649999999999999" customHeight="1" thickBot="1">
      <c r="D3448" s="45"/>
      <c r="G3448" s="46"/>
      <c r="I3448" s="45"/>
      <c r="L3448" s="46"/>
      <c r="N3448" s="45"/>
      <c r="Q3448" s="46"/>
      <c r="S3448" s="45"/>
      <c r="V3448" s="46"/>
      <c r="X3448" s="45"/>
      <c r="AA3448" s="46"/>
      <c r="AC3448" s="45"/>
      <c r="AF3448" s="46"/>
      <c r="AH3448" s="45"/>
      <c r="AK3448" s="46"/>
      <c r="AO3448" s="149"/>
      <c r="AP3448" s="149"/>
      <c r="AQ3448" s="44"/>
      <c r="AR3448" s="44"/>
      <c r="AS3448" s="44"/>
      <c r="AT3448" s="44"/>
    </row>
    <row r="3449" spans="2:46" ht="18.649999999999999" customHeight="1" thickBot="1">
      <c r="D3449" s="227" t="s">
        <v>70</v>
      </c>
      <c r="E3449" s="228"/>
      <c r="F3449" s="229" t="s">
        <v>71</v>
      </c>
      <c r="G3449" s="230"/>
      <c r="H3449" s="203"/>
      <c r="I3449" s="231" t="s">
        <v>15</v>
      </c>
      <c r="J3449" s="232"/>
      <c r="K3449" s="233" t="s">
        <v>16</v>
      </c>
      <c r="L3449" s="234"/>
      <c r="M3449" s="30"/>
      <c r="N3449" s="231" t="s">
        <v>72</v>
      </c>
      <c r="O3449" s="232"/>
      <c r="P3449" s="233" t="s">
        <v>73</v>
      </c>
      <c r="Q3449" s="234"/>
      <c r="R3449" s="30"/>
      <c r="S3449" s="227" t="s">
        <v>74</v>
      </c>
      <c r="T3449" s="228"/>
      <c r="U3449" s="229" t="s">
        <v>75</v>
      </c>
      <c r="V3449" s="230"/>
      <c r="W3449" s="8"/>
      <c r="X3449" s="231" t="s">
        <v>76</v>
      </c>
      <c r="Y3449" s="232"/>
      <c r="Z3449" s="233" t="s">
        <v>77</v>
      </c>
      <c r="AA3449" s="234"/>
      <c r="AB3449" s="8"/>
      <c r="AC3449" s="231" t="s">
        <v>78</v>
      </c>
      <c r="AD3449" s="232"/>
      <c r="AE3449" s="233" t="s">
        <v>17</v>
      </c>
      <c r="AF3449" s="234"/>
      <c r="AG3449" s="8"/>
      <c r="AH3449" s="231" t="s">
        <v>79</v>
      </c>
      <c r="AI3449" s="232"/>
      <c r="AJ3449" s="233" t="s">
        <v>80</v>
      </c>
      <c r="AK3449" s="234"/>
      <c r="AL3449" s="8"/>
      <c r="AM3449" s="52" t="s">
        <v>84</v>
      </c>
      <c r="AO3449" s="150" t="s">
        <v>85</v>
      </c>
      <c r="AP3449" s="149"/>
      <c r="AQ3449" s="44"/>
      <c r="AR3449" s="44"/>
      <c r="AS3449" s="44"/>
      <c r="AT3449" s="44"/>
    </row>
    <row r="3450" spans="2:46" ht="18.649999999999999" customHeight="1" thickTop="1" thickBot="1">
      <c r="D3450" s="37">
        <v>0</v>
      </c>
      <c r="E3450" s="41">
        <v>0</v>
      </c>
      <c r="F3450" s="39">
        <v>1</v>
      </c>
      <c r="G3450" s="40">
        <v>0</v>
      </c>
      <c r="I3450" s="37">
        <v>0</v>
      </c>
      <c r="J3450" s="41">
        <f t="shared" ref="J3450" si="11298">IF(0=(1-$J$8*$K$8*$B3447^2),10^14,$B3447*$K$8/(1-$J$8*$K$8*$B3447^2))</f>
        <v>-0.11007793465734174</v>
      </c>
      <c r="K3450" s="39">
        <v>1</v>
      </c>
      <c r="L3450" s="40">
        <v>0</v>
      </c>
      <c r="N3450" s="37">
        <f t="shared" ref="N3450" si="11299">D3450*I3447+F3450*I3450-E3450*J3447-G3450*J3450</f>
        <v>0</v>
      </c>
      <c r="O3450" s="41">
        <f t="shared" ref="O3450" si="11300">(D3450*J3447+E3450*I3447+F3450*J3450+G3450*I3450)</f>
        <v>-0.11007793465734174</v>
      </c>
      <c r="P3450" s="39">
        <f t="shared" ref="P3450" si="11301">D3450*K3447+F3450*K3450-E3450*L3447-G3450*L3450</f>
        <v>1</v>
      </c>
      <c r="Q3450" s="40">
        <f t="shared" ref="Q3450" si="11302">(D3450*L3447+E3450*K3447+F3450*L3450+G3450*K3450)</f>
        <v>0</v>
      </c>
      <c r="S3450" s="37">
        <v>0</v>
      </c>
      <c r="T3450" s="41">
        <v>0</v>
      </c>
      <c r="U3450" s="39">
        <v>1</v>
      </c>
      <c r="V3450" s="40">
        <v>0</v>
      </c>
      <c r="X3450" s="37">
        <f t="shared" ref="X3450" si="11303">N3450*S3447+P3450*S3450-O3450*T3447-Q3450*T3450</f>
        <v>0</v>
      </c>
      <c r="Y3450" s="41">
        <f t="shared" ref="Y3450" si="11304">(N3450*T3447+O3450*S3447+P3450*T3450+Q3450*S3450)</f>
        <v>-0.11007793465734174</v>
      </c>
      <c r="Z3450" s="39">
        <f t="shared" ref="Z3450" si="11305">N3450*U3447+P3450*U3450-O3450*V3447-Q3450*V3450</f>
        <v>0.98602501449844138</v>
      </c>
      <c r="AA3450" s="40">
        <f t="shared" ref="AA3450" si="11306">(N3450*V3447+O3450*U3447+P3450*V3450+Q3450*U3450)</f>
        <v>0</v>
      </c>
      <c r="AB3450" s="8"/>
      <c r="AC3450" s="37">
        <v>0</v>
      </c>
      <c r="AD3450" s="40">
        <f>-1/($AD$8*$B3447)</f>
        <v>-8.1942190669371764E-2</v>
      </c>
      <c r="AE3450" s="39">
        <v>1</v>
      </c>
      <c r="AF3450" s="40">
        <v>0</v>
      </c>
      <c r="AH3450" s="37">
        <f>X3450*AC3447+Z3450*AC3450-Y3450*AD3447-AA3450*AD3450</f>
        <v>0</v>
      </c>
      <c r="AI3450" s="41">
        <f>(X3450*AD3447+Y3450*AC3447+Z3450*AD3450+AA3450*AC3450)</f>
        <v>-0.19087498440014308</v>
      </c>
      <c r="AJ3450" s="39">
        <f>X3450*AE3447+Z3450*AE3450-Y3450*AF3447-AA3450*AF3450</f>
        <v>0.98602501449844138</v>
      </c>
      <c r="AK3450" s="40">
        <f>(X3450*AF3447+Y3450*AE3447+Z3450*AF3450+AA3450*AE3450)</f>
        <v>0</v>
      </c>
      <c r="AL3450" s="8"/>
      <c r="AM3450" s="54">
        <f t="shared" ref="AM3450" si="11307">(180/PI())*ATAN(-1*(($AH3438*AI3447+AK3447+$AH$8*AI3450+AK3450)/($AH$8*AH3447+AJ3447+$AH$8*AH3450+AJ3450)))</f>
        <v>11.003744162367136</v>
      </c>
      <c r="AO3450" s="151">
        <f t="shared" ref="AO3450" si="11308">20*LOG(((($AH$8*AH3447+AJ3447-$AH$8*AH3450-AJ3450)^2+($AH$8*AI3447+AK3447-$AH$8*AI3450-AK3450)^2)/(($AH$8*AH3447+AJ3447+$AH$8*AH3450+AJ3450)^2+($AH$8*AI3447+AK3447+$AH$8*AI3450+AK3450)^2))^0.5)</f>
        <v>-47.129457983878844</v>
      </c>
      <c r="AP3450" s="149"/>
      <c r="AQ3450" s="44"/>
      <c r="AR3450" s="44"/>
      <c r="AS3450" s="44"/>
      <c r="AT3450" s="44"/>
    </row>
    <row r="3451" spans="2:46" ht="18.649999999999999" customHeight="1">
      <c r="AO3451" s="48"/>
    </row>
    <row r="3452" spans="2:46" ht="18.649999999999999" customHeight="1" thickBot="1">
      <c r="E3452" s="29" t="s">
        <v>9</v>
      </c>
      <c r="J3452" s="29" t="s">
        <v>10</v>
      </c>
      <c r="O3452" s="29" t="s">
        <v>11</v>
      </c>
      <c r="T3452" s="29" t="s">
        <v>12</v>
      </c>
      <c r="Y3452" s="29" t="s">
        <v>13</v>
      </c>
      <c r="AD3452" s="29" t="s">
        <v>12</v>
      </c>
      <c r="AI3452" s="29" t="s">
        <v>81</v>
      </c>
    </row>
    <row r="3453" spans="2:46" ht="18.649999999999999" customHeight="1" thickBot="1">
      <c r="B3453" s="28"/>
      <c r="D3453" s="227" t="s">
        <v>70</v>
      </c>
      <c r="E3453" s="228"/>
      <c r="F3453" s="229" t="s">
        <v>71</v>
      </c>
      <c r="G3453" s="230"/>
      <c r="H3453" s="203"/>
      <c r="I3453" s="231" t="s">
        <v>15</v>
      </c>
      <c r="J3453" s="232"/>
      <c r="K3453" s="233" t="s">
        <v>16</v>
      </c>
      <c r="L3453" s="234"/>
      <c r="M3453" s="30"/>
      <c r="N3453" s="231" t="s">
        <v>72</v>
      </c>
      <c r="O3453" s="232"/>
      <c r="P3453" s="233" t="s">
        <v>73</v>
      </c>
      <c r="Q3453" s="234"/>
      <c r="R3453" s="30"/>
      <c r="S3453" s="227" t="s">
        <v>74</v>
      </c>
      <c r="T3453" s="228"/>
      <c r="U3453" s="229" t="s">
        <v>75</v>
      </c>
      <c r="V3453" s="230"/>
      <c r="W3453" s="8"/>
      <c r="X3453" s="231" t="s">
        <v>76</v>
      </c>
      <c r="Y3453" s="232"/>
      <c r="Z3453" s="233" t="s">
        <v>77</v>
      </c>
      <c r="AA3453" s="234"/>
      <c r="AB3453" s="8"/>
      <c r="AC3453" s="231" t="s">
        <v>78</v>
      </c>
      <c r="AD3453" s="232"/>
      <c r="AE3453" s="233" t="s">
        <v>17</v>
      </c>
      <c r="AF3453" s="234"/>
      <c r="AG3453" s="8"/>
      <c r="AH3453" s="231" t="s">
        <v>79</v>
      </c>
      <c r="AI3453" s="232"/>
      <c r="AJ3453" s="233" t="s">
        <v>80</v>
      </c>
      <c r="AK3453" s="234"/>
      <c r="AL3453" s="8"/>
      <c r="AM3453" s="35" t="s">
        <v>82</v>
      </c>
      <c r="AO3453" s="147" t="s">
        <v>83</v>
      </c>
      <c r="AP3453" s="4"/>
      <c r="AQ3453" s="44"/>
      <c r="AR3453" s="44"/>
      <c r="AS3453" s="44"/>
      <c r="AT3453" s="44"/>
    </row>
    <row r="3454" spans="2:46" ht="18.649999999999999" customHeight="1" thickTop="1" thickBot="1">
      <c r="B3454" s="55">
        <v>9.8799999999999297</v>
      </c>
      <c r="D3454" s="37">
        <v>1</v>
      </c>
      <c r="E3454" s="38">
        <v>0</v>
      </c>
      <c r="F3454" s="39">
        <v>0</v>
      </c>
      <c r="G3454" s="40">
        <f t="shared" ref="G3454" si="11309">-1/($E$8*$B3454)</f>
        <v>-6.4694331983806128E-2</v>
      </c>
      <c r="I3454" s="37">
        <v>1</v>
      </c>
      <c r="J3454" s="41">
        <v>0</v>
      </c>
      <c r="K3454" s="39">
        <v>0</v>
      </c>
      <c r="L3454" s="40">
        <v>0</v>
      </c>
      <c r="N3454" s="37">
        <f t="shared" ref="N3454" si="11310">D3454*I3454+F3454*I3457-E3454*J3454-G3454*J3457</f>
        <v>0.99289305997269428</v>
      </c>
      <c r="O3454" s="41">
        <f t="shared" ref="O3454" si="11311">(D3454*J3454+E3454*I3454+F3454*J3457+G3454*I3457)</f>
        <v>0</v>
      </c>
      <c r="P3454" s="39">
        <f t="shared" ref="P3454" si="11312">D3454*K3454+F3454*K3457-E3454*L3454-G3454*L3457</f>
        <v>0</v>
      </c>
      <c r="Q3454" s="40">
        <f t="shared" ref="Q3454" si="11313">(D3454*L3454+E3454*K3454+F3454*L3457+G3454*K3457)</f>
        <v>-6.4694331983806128E-2</v>
      </c>
      <c r="S3454" s="37">
        <v>1</v>
      </c>
      <c r="T3454" s="38">
        <v>0</v>
      </c>
      <c r="U3454" s="39">
        <v>0</v>
      </c>
      <c r="V3454" s="40">
        <f t="shared" ref="V3454" si="11314">-1/($T$8*$B3454)</f>
        <v>-0.12669838056680249</v>
      </c>
      <c r="X3454" s="37">
        <f t="shared" ref="X3454" si="11315">N3454*S3454+P3454*S3457-O3454*T3454-Q3454*T3457</f>
        <v>0.99289305997269428</v>
      </c>
      <c r="Y3454" s="41">
        <f t="shared" ref="Y3454" si="11316">(N3454*T3454+O3454*S3454+P3454*T3457+Q3454*S3457)</f>
        <v>0</v>
      </c>
      <c r="Z3454" s="39">
        <f t="shared" ref="Z3454" si="11317">N3454*U3454+P3454*U3457-O3454*V3454-Q3454*V3457</f>
        <v>0</v>
      </c>
      <c r="AA3454" s="40">
        <f t="shared" ref="AA3454" si="11318">(N3454*V3454+O3454*U3454+P3454*V3457+Q3454*U3457)</f>
        <v>-0.19049227475836361</v>
      </c>
      <c r="AB3454" s="8"/>
      <c r="AC3454" s="37">
        <v>1</v>
      </c>
      <c r="AD3454" s="38">
        <v>0</v>
      </c>
      <c r="AE3454" s="39">
        <v>0</v>
      </c>
      <c r="AF3454" s="40">
        <v>0</v>
      </c>
      <c r="AH3454" s="37">
        <f>X3454*AC3454+Z3454*AC3457-Y3454*AD3454-AA3454*AD3457</f>
        <v>0.97731530355659901</v>
      </c>
      <c r="AI3454" s="41">
        <f>(X3454*AD3454+Y3454*AC3454+Z3454*AD3457+AA3454*AC3457)</f>
        <v>0</v>
      </c>
      <c r="AJ3454" s="39">
        <f>X3454*AE3454+Z3454*AE3457-Y3454*AF3454-AA3454*AF3457</f>
        <v>0</v>
      </c>
      <c r="AK3454" s="40">
        <f>(X3454*AF3454+Y3454*AE3454+Z3454*AF3457+AA3454*AE3457)</f>
        <v>-0.19049227475836361</v>
      </c>
      <c r="AL3454" s="8"/>
      <c r="AM3454" s="43">
        <f t="shared" ref="AM3454" si="11319">20*LOG((2*$AH$8)/(($AH$8*AH3454+AJ3454+$AH$8*AH3457+AJ3457)^2+($AH$8*AI3454+AK3454+$AH$8*AI3457+AK3457)^2)^0.5)</f>
        <v>-8.343692123844663E-5</v>
      </c>
      <c r="AO3454" s="148">
        <f t="shared" ref="AO3454" si="11320">((AH3454^2+AI3454^2)/(AH3457^2+AI3457^2))^0.5</f>
        <v>5.1304724466772313</v>
      </c>
      <c r="AP3454" s="4"/>
      <c r="AQ3454" s="44"/>
      <c r="AR3454" s="44"/>
      <c r="AS3454" s="44"/>
      <c r="AT3454" s="44"/>
    </row>
    <row r="3455" spans="2:46" ht="18.649999999999999" customHeight="1" thickBot="1">
      <c r="D3455" s="45"/>
      <c r="G3455" s="46"/>
      <c r="I3455" s="45"/>
      <c r="L3455" s="46"/>
      <c r="N3455" s="45"/>
      <c r="Q3455" s="46"/>
      <c r="S3455" s="45"/>
      <c r="V3455" s="46"/>
      <c r="X3455" s="45"/>
      <c r="AA3455" s="46"/>
      <c r="AC3455" s="45"/>
      <c r="AF3455" s="46"/>
      <c r="AH3455" s="45"/>
      <c r="AK3455" s="46"/>
      <c r="AO3455" s="149"/>
      <c r="AP3455" s="149"/>
      <c r="AQ3455" s="44"/>
      <c r="AR3455" s="44"/>
      <c r="AS3455" s="44"/>
      <c r="AT3455" s="44"/>
    </row>
    <row r="3456" spans="2:46" ht="18.649999999999999" customHeight="1" thickBot="1">
      <c r="D3456" s="227" t="s">
        <v>70</v>
      </c>
      <c r="E3456" s="228"/>
      <c r="F3456" s="229" t="s">
        <v>71</v>
      </c>
      <c r="G3456" s="230"/>
      <c r="H3456" s="203"/>
      <c r="I3456" s="231" t="s">
        <v>15</v>
      </c>
      <c r="J3456" s="232"/>
      <c r="K3456" s="233" t="s">
        <v>16</v>
      </c>
      <c r="L3456" s="234"/>
      <c r="M3456" s="30"/>
      <c r="N3456" s="231" t="s">
        <v>72</v>
      </c>
      <c r="O3456" s="232"/>
      <c r="P3456" s="233" t="s">
        <v>73</v>
      </c>
      <c r="Q3456" s="234"/>
      <c r="R3456" s="30"/>
      <c r="S3456" s="227" t="s">
        <v>74</v>
      </c>
      <c r="T3456" s="228"/>
      <c r="U3456" s="229" t="s">
        <v>75</v>
      </c>
      <c r="V3456" s="230"/>
      <c r="W3456" s="8"/>
      <c r="X3456" s="231" t="s">
        <v>76</v>
      </c>
      <c r="Y3456" s="232"/>
      <c r="Z3456" s="233" t="s">
        <v>77</v>
      </c>
      <c r="AA3456" s="234"/>
      <c r="AB3456" s="8"/>
      <c r="AC3456" s="231" t="s">
        <v>78</v>
      </c>
      <c r="AD3456" s="232"/>
      <c r="AE3456" s="233" t="s">
        <v>17</v>
      </c>
      <c r="AF3456" s="234"/>
      <c r="AG3456" s="8"/>
      <c r="AH3456" s="231" t="s">
        <v>79</v>
      </c>
      <c r="AI3456" s="232"/>
      <c r="AJ3456" s="233" t="s">
        <v>80</v>
      </c>
      <c r="AK3456" s="234"/>
      <c r="AL3456" s="8"/>
      <c r="AM3456" s="52" t="s">
        <v>84</v>
      </c>
      <c r="AO3456" s="150" t="s">
        <v>85</v>
      </c>
      <c r="AP3456" s="149"/>
      <c r="AQ3456" s="44"/>
      <c r="AR3456" s="44"/>
      <c r="AS3456" s="44"/>
      <c r="AT3456" s="44"/>
    </row>
    <row r="3457" spans="2:46" ht="18.649999999999999" customHeight="1" thickTop="1" thickBot="1">
      <c r="D3457" s="37">
        <v>0</v>
      </c>
      <c r="E3457" s="41">
        <v>0</v>
      </c>
      <c r="F3457" s="39">
        <v>1</v>
      </c>
      <c r="G3457" s="40">
        <v>0</v>
      </c>
      <c r="I3457" s="37">
        <v>0</v>
      </c>
      <c r="J3457" s="41">
        <f t="shared" ref="J3457" si="11321">IF(0=(1-$J$8*$K$8*$B3454^2),10^14,$B3454*$K$8/(1-$J$8*$K$8*$B3454^2))</f>
        <v>-0.10985413728492842</v>
      </c>
      <c r="K3457" s="39">
        <v>1</v>
      </c>
      <c r="L3457" s="40">
        <v>0</v>
      </c>
      <c r="N3457" s="37">
        <f t="shared" ref="N3457" si="11322">D3457*I3454+F3457*I3457-E3457*J3454-G3457*J3457</f>
        <v>0</v>
      </c>
      <c r="O3457" s="41">
        <f t="shared" ref="O3457" si="11323">(D3457*J3454+E3457*I3454+F3457*J3457+G3457*I3457)</f>
        <v>-0.10985413728492842</v>
      </c>
      <c r="P3457" s="39">
        <f t="shared" ref="P3457" si="11324">D3457*K3454+F3457*K3457-E3457*L3454-G3457*L3457</f>
        <v>1</v>
      </c>
      <c r="Q3457" s="40">
        <f t="shared" ref="Q3457" si="11325">(D3457*L3454+E3457*K3454+F3457*L3457+G3457*K3457)</f>
        <v>0</v>
      </c>
      <c r="S3457" s="37">
        <v>0</v>
      </c>
      <c r="T3457" s="41">
        <v>0</v>
      </c>
      <c r="U3457" s="39">
        <v>1</v>
      </c>
      <c r="V3457" s="40">
        <v>0</v>
      </c>
      <c r="X3457" s="37">
        <f t="shared" ref="X3457" si="11326">N3457*S3454+P3457*S3457-O3457*T3454-Q3457*T3457</f>
        <v>0</v>
      </c>
      <c r="Y3457" s="41">
        <f t="shared" ref="Y3457" si="11327">(N3457*T3454+O3457*S3454+P3457*T3457+Q3457*S3457)</f>
        <v>-0.10985413728492842</v>
      </c>
      <c r="Z3457" s="39">
        <f t="shared" ref="Z3457" si="11328">N3457*U3454+P3457*U3457-O3457*V3454-Q3457*V3457</f>
        <v>0.98608165870743636</v>
      </c>
      <c r="AA3457" s="40">
        <f t="shared" ref="AA3457" si="11329">(N3457*V3454+O3457*U3454+P3457*V3457+Q3457*U3457)</f>
        <v>0</v>
      </c>
      <c r="AB3457" s="8"/>
      <c r="AC3457" s="37">
        <v>0</v>
      </c>
      <c r="AD3457" s="40">
        <f>-1/($AD$8*$B3454)</f>
        <v>-8.1776315789474252E-2</v>
      </c>
      <c r="AE3457" s="39">
        <v>1</v>
      </c>
      <c r="AF3457" s="40">
        <v>0</v>
      </c>
      <c r="AH3457" s="37">
        <f>X3457*AC3454+Z3457*AC3457-Y3457*AD3454-AA3457*AD3457</f>
        <v>0</v>
      </c>
      <c r="AI3457" s="41">
        <f>(X3457*AD3454+Y3457*AC3454+Z3457*AD3457+AA3457*AC3457)</f>
        <v>-0.19049226240159631</v>
      </c>
      <c r="AJ3457" s="39">
        <f>X3457*AE3454+Z3457*AE3457-Y3457*AF3454-AA3457*AF3457</f>
        <v>0.98608165870743636</v>
      </c>
      <c r="AK3457" s="40">
        <f>(X3457*AF3454+Y3457*AE3454+Z3457*AF3457+AA3457*AE3457)</f>
        <v>0</v>
      </c>
      <c r="AL3457" s="8"/>
      <c r="AM3457" s="54">
        <f t="shared" ref="AM3457" si="11330">(180/PI())*ATAN(-1*(($AH3445*AI3454+AK3454+$AH$8*AI3457+AK3457)/($AH$8*AH3454+AJ3454+$AH$8*AH3457+AJ3457)))</f>
        <v>10.981407017568335</v>
      </c>
      <c r="AO3457" s="151">
        <f t="shared" ref="AO3457" si="11331">20*LOG(((($AH$8*AH3454+AJ3454-$AH$8*AH3457-AJ3457)^2+($AH$8*AI3454+AK3454-$AH$8*AI3457-AK3457)^2)/(($AH$8*AH3454+AJ3454+$AH$8*AH3457+AJ3457)^2+($AH$8*AI3454+AK3454+$AH$8*AI3457+AK3457)^2))^0.5)</f>
        <v>-47.164302125762461</v>
      </c>
      <c r="AP3457" s="149"/>
      <c r="AQ3457" s="44"/>
      <c r="AR3457" s="44"/>
      <c r="AS3457" s="44"/>
      <c r="AT3457" s="44"/>
    </row>
    <row r="3458" spans="2:46" ht="18.649999999999999" customHeight="1">
      <c r="AO3458" s="48"/>
    </row>
    <row r="3459" spans="2:46" ht="18.649999999999999" customHeight="1" thickBot="1">
      <c r="E3459" s="29" t="s">
        <v>9</v>
      </c>
      <c r="J3459" s="29" t="s">
        <v>10</v>
      </c>
      <c r="O3459" s="29" t="s">
        <v>11</v>
      </c>
      <c r="T3459" s="29" t="s">
        <v>12</v>
      </c>
      <c r="Y3459" s="29" t="s">
        <v>13</v>
      </c>
      <c r="AD3459" s="29" t="s">
        <v>12</v>
      </c>
      <c r="AI3459" s="29" t="s">
        <v>81</v>
      </c>
    </row>
    <row r="3460" spans="2:46" ht="18.649999999999999" customHeight="1" thickBot="1">
      <c r="B3460" s="28"/>
      <c r="D3460" s="227" t="s">
        <v>70</v>
      </c>
      <c r="E3460" s="228"/>
      <c r="F3460" s="229" t="s">
        <v>71</v>
      </c>
      <c r="G3460" s="230"/>
      <c r="H3460" s="203"/>
      <c r="I3460" s="231" t="s">
        <v>15</v>
      </c>
      <c r="J3460" s="232"/>
      <c r="K3460" s="233" t="s">
        <v>16</v>
      </c>
      <c r="L3460" s="234"/>
      <c r="M3460" s="30"/>
      <c r="N3460" s="231" t="s">
        <v>72</v>
      </c>
      <c r="O3460" s="232"/>
      <c r="P3460" s="233" t="s">
        <v>73</v>
      </c>
      <c r="Q3460" s="234"/>
      <c r="R3460" s="30"/>
      <c r="S3460" s="227" t="s">
        <v>74</v>
      </c>
      <c r="T3460" s="228"/>
      <c r="U3460" s="229" t="s">
        <v>75</v>
      </c>
      <c r="V3460" s="230"/>
      <c r="W3460" s="8"/>
      <c r="X3460" s="231" t="s">
        <v>76</v>
      </c>
      <c r="Y3460" s="232"/>
      <c r="Z3460" s="233" t="s">
        <v>77</v>
      </c>
      <c r="AA3460" s="234"/>
      <c r="AB3460" s="8"/>
      <c r="AC3460" s="231" t="s">
        <v>78</v>
      </c>
      <c r="AD3460" s="232"/>
      <c r="AE3460" s="233" t="s">
        <v>17</v>
      </c>
      <c r="AF3460" s="234"/>
      <c r="AG3460" s="8"/>
      <c r="AH3460" s="231" t="s">
        <v>79</v>
      </c>
      <c r="AI3460" s="232"/>
      <c r="AJ3460" s="233" t="s">
        <v>80</v>
      </c>
      <c r="AK3460" s="234"/>
      <c r="AL3460" s="8"/>
      <c r="AM3460" s="35" t="s">
        <v>82</v>
      </c>
      <c r="AO3460" s="147" t="s">
        <v>83</v>
      </c>
      <c r="AP3460" s="4"/>
      <c r="AQ3460" s="44"/>
      <c r="AR3460" s="44"/>
      <c r="AS3460" s="44"/>
      <c r="AT3460" s="44"/>
    </row>
    <row r="3461" spans="2:46" ht="18.649999999999999" customHeight="1" thickTop="1" thickBot="1">
      <c r="B3461" s="55">
        <v>9.8999999999999293</v>
      </c>
      <c r="D3461" s="37">
        <v>1</v>
      </c>
      <c r="E3461" s="38">
        <v>0</v>
      </c>
      <c r="F3461" s="39">
        <v>0</v>
      </c>
      <c r="G3461" s="40">
        <f t="shared" ref="G3461" si="11332">-1/($E$8*$B3461)</f>
        <v>-6.4563636363636823E-2</v>
      </c>
      <c r="I3461" s="37">
        <v>1</v>
      </c>
      <c r="J3461" s="41">
        <v>0</v>
      </c>
      <c r="K3461" s="39">
        <v>0</v>
      </c>
      <c r="L3461" s="40">
        <v>0</v>
      </c>
      <c r="N3461" s="37">
        <f t="shared" ref="N3461" si="11333">D3461*I3461+F3461*I3464-E3461*J3461-G3461*J3464</f>
        <v>0.99292180784043593</v>
      </c>
      <c r="O3461" s="41">
        <f t="shared" ref="O3461" si="11334">(D3461*J3461+E3461*I3461+F3461*J3464+G3461*I3464)</f>
        <v>0</v>
      </c>
      <c r="P3461" s="39">
        <f t="shared" ref="P3461" si="11335">D3461*K3461+F3461*K3464-E3461*L3461-G3461*L3464</f>
        <v>0</v>
      </c>
      <c r="Q3461" s="40">
        <f t="shared" ref="Q3461" si="11336">(D3461*L3461+E3461*K3461+F3461*L3464+G3461*K3464)</f>
        <v>-6.4563636363636823E-2</v>
      </c>
      <c r="S3461" s="37">
        <v>1</v>
      </c>
      <c r="T3461" s="38">
        <v>0</v>
      </c>
      <c r="U3461" s="39">
        <v>0</v>
      </c>
      <c r="V3461" s="40">
        <f t="shared" ref="V3461" si="11337">-1/($T$8*$B3461)</f>
        <v>-0.12644242424242513</v>
      </c>
      <c r="X3461" s="37">
        <f t="shared" ref="X3461" si="11338">N3461*S3461+P3461*S3464-O3461*T3461-Q3461*T3464</f>
        <v>0.99292180784043593</v>
      </c>
      <c r="Y3461" s="41">
        <f t="shared" ref="Y3461" si="11339">(N3461*T3461+O3461*S3461+P3461*T3464+Q3461*S3464)</f>
        <v>0</v>
      </c>
      <c r="Z3461" s="39">
        <f t="shared" ref="Z3461" si="11340">N3461*U3461+P3461*U3464-O3461*V3461-Q3461*V3464</f>
        <v>0</v>
      </c>
      <c r="AA3461" s="40">
        <f t="shared" ref="AA3461" si="11341">(N3461*V3461+O3461*U3461+P3461*V3464+Q3461*U3464)</f>
        <v>-0.19011107683015294</v>
      </c>
      <c r="AB3461" s="8"/>
      <c r="AC3461" s="37">
        <v>1</v>
      </c>
      <c r="AD3461" s="38">
        <v>0</v>
      </c>
      <c r="AE3461" s="39">
        <v>0</v>
      </c>
      <c r="AF3461" s="40">
        <v>0</v>
      </c>
      <c r="AH3461" s="37">
        <f>X3461*AC3461+Z3461*AC3464-Y3461*AD3461-AA3461*AD3464</f>
        <v>0.97740663162579722</v>
      </c>
      <c r="AI3461" s="41">
        <f>(X3461*AD3461+Y3461*AC3461+Z3461*AD3464+AA3461*AC3464)</f>
        <v>0</v>
      </c>
      <c r="AJ3461" s="39">
        <f>X3461*AE3461+Z3461*AE3464-Y3461*AF3461-AA3461*AF3464</f>
        <v>0</v>
      </c>
      <c r="AK3461" s="40">
        <f>(X3461*AF3461+Y3461*AE3461+Z3461*AF3464+AA3461*AE3464)</f>
        <v>-0.19011107683015294</v>
      </c>
      <c r="AL3461" s="8"/>
      <c r="AM3461" s="43">
        <f t="shared" ref="AM3461" si="11342">20*LOG((2*$AH$8)/(($AH$8*AH3461+AJ3461+$AH$8*AH3464+AJ3464)^2+($AH$8*AI3461+AK3461+$AH$8*AI3464+AK3464)^2)^0.5)</f>
        <v>-8.2771480467167663E-5</v>
      </c>
      <c r="AO3461" s="148">
        <f t="shared" ref="AO3461" si="11343">((AH3461^2+AI3461^2)/(AH3464^2+AI3464^2))^0.5</f>
        <v>5.141240116394318</v>
      </c>
      <c r="AP3461" s="4"/>
      <c r="AQ3461" s="44"/>
      <c r="AR3461" s="44"/>
      <c r="AS3461" s="44"/>
      <c r="AT3461" s="44"/>
    </row>
    <row r="3462" spans="2:46" ht="18.649999999999999" customHeight="1" thickBot="1">
      <c r="D3462" s="45"/>
      <c r="G3462" s="46"/>
      <c r="I3462" s="45"/>
      <c r="L3462" s="46"/>
      <c r="N3462" s="45"/>
      <c r="Q3462" s="46"/>
      <c r="S3462" s="45"/>
      <c r="V3462" s="46"/>
      <c r="X3462" s="45"/>
      <c r="AA3462" s="46"/>
      <c r="AC3462" s="45"/>
      <c r="AF3462" s="46"/>
      <c r="AH3462" s="45"/>
      <c r="AK3462" s="46"/>
      <c r="AO3462" s="149"/>
      <c r="AP3462" s="149"/>
      <c r="AQ3462" s="44"/>
      <c r="AR3462" s="44"/>
      <c r="AS3462" s="44"/>
      <c r="AT3462" s="44"/>
    </row>
    <row r="3463" spans="2:46" ht="18.649999999999999" customHeight="1" thickBot="1">
      <c r="D3463" s="227" t="s">
        <v>70</v>
      </c>
      <c r="E3463" s="228"/>
      <c r="F3463" s="229" t="s">
        <v>71</v>
      </c>
      <c r="G3463" s="230"/>
      <c r="H3463" s="203"/>
      <c r="I3463" s="231" t="s">
        <v>15</v>
      </c>
      <c r="J3463" s="232"/>
      <c r="K3463" s="233" t="s">
        <v>16</v>
      </c>
      <c r="L3463" s="234"/>
      <c r="M3463" s="30"/>
      <c r="N3463" s="231" t="s">
        <v>72</v>
      </c>
      <c r="O3463" s="232"/>
      <c r="P3463" s="233" t="s">
        <v>73</v>
      </c>
      <c r="Q3463" s="234"/>
      <c r="R3463" s="30"/>
      <c r="S3463" s="227" t="s">
        <v>74</v>
      </c>
      <c r="T3463" s="228"/>
      <c r="U3463" s="229" t="s">
        <v>75</v>
      </c>
      <c r="V3463" s="230"/>
      <c r="W3463" s="8"/>
      <c r="X3463" s="231" t="s">
        <v>76</v>
      </c>
      <c r="Y3463" s="232"/>
      <c r="Z3463" s="233" t="s">
        <v>77</v>
      </c>
      <c r="AA3463" s="234"/>
      <c r="AB3463" s="8"/>
      <c r="AC3463" s="231" t="s">
        <v>78</v>
      </c>
      <c r="AD3463" s="232"/>
      <c r="AE3463" s="233" t="s">
        <v>17</v>
      </c>
      <c r="AF3463" s="234"/>
      <c r="AG3463" s="8"/>
      <c r="AH3463" s="231" t="s">
        <v>79</v>
      </c>
      <c r="AI3463" s="232"/>
      <c r="AJ3463" s="233" t="s">
        <v>80</v>
      </c>
      <c r="AK3463" s="234"/>
      <c r="AL3463" s="8"/>
      <c r="AM3463" s="52" t="s">
        <v>84</v>
      </c>
      <c r="AO3463" s="150" t="s">
        <v>85</v>
      </c>
      <c r="AP3463" s="149"/>
      <c r="AQ3463" s="44"/>
      <c r="AR3463" s="44"/>
      <c r="AS3463" s="44"/>
      <c r="AT3463" s="44"/>
    </row>
    <row r="3464" spans="2:46" ht="18.649999999999999" customHeight="1" thickTop="1" thickBot="1">
      <c r="D3464" s="37">
        <v>0</v>
      </c>
      <c r="E3464" s="41">
        <v>0</v>
      </c>
      <c r="F3464" s="39">
        <v>1</v>
      </c>
      <c r="G3464" s="40">
        <v>0</v>
      </c>
      <c r="I3464" s="37">
        <v>0</v>
      </c>
      <c r="J3464" s="41">
        <f t="shared" ref="J3464" si="11344">IF(0=(1-$J$8*$K$8*$B3461^2),10^14,$B3461*$K$8/(1-$J$8*$K$8*$B3461^2))</f>
        <v>-0.109631250007328</v>
      </c>
      <c r="K3464" s="39">
        <v>1</v>
      </c>
      <c r="L3464" s="40">
        <v>0</v>
      </c>
      <c r="N3464" s="37">
        <f t="shared" ref="N3464" si="11345">D3464*I3461+F3464*I3464-E3464*J3461-G3464*J3464</f>
        <v>0</v>
      </c>
      <c r="O3464" s="41">
        <f t="shared" ref="O3464" si="11346">(D3464*J3461+E3464*I3461+F3464*J3464+G3464*I3464)</f>
        <v>-0.109631250007328</v>
      </c>
      <c r="P3464" s="39">
        <f t="shared" ref="P3464" si="11347">D3464*K3461+F3464*K3464-E3464*L3461-G3464*L3464</f>
        <v>1</v>
      </c>
      <c r="Q3464" s="40">
        <f t="shared" ref="Q3464" si="11348">(D3464*L3461+E3464*K3461+F3464*L3464+G3464*K3464)</f>
        <v>0</v>
      </c>
      <c r="S3464" s="37">
        <v>0</v>
      </c>
      <c r="T3464" s="41">
        <v>0</v>
      </c>
      <c r="U3464" s="39">
        <v>1</v>
      </c>
      <c r="V3464" s="40">
        <v>0</v>
      </c>
      <c r="X3464" s="37">
        <f t="shared" ref="X3464" si="11349">N3464*S3461+P3464*S3464-O3464*T3461-Q3464*T3464</f>
        <v>0</v>
      </c>
      <c r="Y3464" s="41">
        <f t="shared" ref="Y3464" si="11350">(N3464*T3461+O3464*S3461+P3464*T3464+Q3464*S3464)</f>
        <v>-0.109631250007328</v>
      </c>
      <c r="Z3464" s="39">
        <f t="shared" ref="Z3464" si="11351">N3464*U3461+P3464*U3464-O3464*V3461-Q3464*V3464</f>
        <v>0.98613795897634604</v>
      </c>
      <c r="AA3464" s="40">
        <f t="shared" ref="AA3464" si="11352">(N3464*V3461+O3464*U3461+P3464*V3464+Q3464*U3464)</f>
        <v>0</v>
      </c>
      <c r="AB3464" s="8"/>
      <c r="AC3464" s="37">
        <v>0</v>
      </c>
      <c r="AD3464" s="40">
        <f>-1/($AD$8*$B3461)</f>
        <v>-8.1611111111111689E-2</v>
      </c>
      <c r="AE3464" s="39">
        <v>1</v>
      </c>
      <c r="AF3464" s="40">
        <v>0</v>
      </c>
      <c r="AH3464" s="37">
        <f>X3464*AC3461+Z3464*AC3464-Y3464*AD3461-AA3464*AD3464</f>
        <v>0</v>
      </c>
      <c r="AI3464" s="41">
        <f>(X3464*AD3461+Y3464*AC3461+Z3464*AD3464+AA3464*AC3464)</f>
        <v>-0.19011106454823146</v>
      </c>
      <c r="AJ3464" s="39">
        <f>X3464*AE3461+Z3464*AE3464-Y3464*AF3461-AA3464*AF3464</f>
        <v>0.98613795897634604</v>
      </c>
      <c r="AK3464" s="40">
        <f>(X3464*AF3461+Y3464*AE3461+Z3464*AF3464+AA3464*AE3464)</f>
        <v>0</v>
      </c>
      <c r="AL3464" s="8"/>
      <c r="AM3464" s="54">
        <f t="shared" ref="AM3464" si="11353">(180/PI())*ATAN(-1*(($AH3452*AI3461+AK3461+$AH$8*AI3464+AK3464)/($AH$8*AH3461+AJ3461+$AH$8*AH3464+AJ3464)))</f>
        <v>10.959160498847684</v>
      </c>
      <c r="AO3464" s="151">
        <f t="shared" ref="AO3464" si="11354">20*LOG(((($AH$8*AH3461+AJ3461-$AH$8*AH3464-AJ3464)^2+($AH$8*AI3461+AK3461-$AH$8*AI3464-AK3464)^2)/(($AH$8*AH3461+AJ3461+$AH$8*AH3464+AJ3464)^2+($AH$8*AI3461+AK3461+$AH$8*AI3464+AK3464)^2))^0.5)</f>
        <v>-47.199077267227935</v>
      </c>
      <c r="AP3464" s="149"/>
      <c r="AQ3464" s="44"/>
      <c r="AR3464" s="44"/>
      <c r="AS3464" s="44"/>
      <c r="AT3464" s="44"/>
    </row>
    <row r="3465" spans="2:46" ht="18.649999999999999" customHeight="1">
      <c r="AO3465" s="48"/>
    </row>
    <row r="3466" spans="2:46" ht="18.649999999999999" customHeight="1" thickBot="1">
      <c r="E3466" s="29" t="s">
        <v>9</v>
      </c>
      <c r="J3466" s="29" t="s">
        <v>10</v>
      </c>
      <c r="O3466" s="29" t="s">
        <v>11</v>
      </c>
      <c r="T3466" s="29" t="s">
        <v>12</v>
      </c>
      <c r="Y3466" s="29" t="s">
        <v>13</v>
      </c>
      <c r="AD3466" s="29" t="s">
        <v>12</v>
      </c>
      <c r="AI3466" s="29" t="s">
        <v>81</v>
      </c>
    </row>
    <row r="3467" spans="2:46" ht="18.649999999999999" customHeight="1" thickBot="1">
      <c r="B3467" s="28"/>
      <c r="D3467" s="227" t="s">
        <v>70</v>
      </c>
      <c r="E3467" s="228"/>
      <c r="F3467" s="229" t="s">
        <v>71</v>
      </c>
      <c r="G3467" s="230"/>
      <c r="H3467" s="203"/>
      <c r="I3467" s="231" t="s">
        <v>15</v>
      </c>
      <c r="J3467" s="232"/>
      <c r="K3467" s="233" t="s">
        <v>16</v>
      </c>
      <c r="L3467" s="234"/>
      <c r="M3467" s="30"/>
      <c r="N3467" s="231" t="s">
        <v>72</v>
      </c>
      <c r="O3467" s="232"/>
      <c r="P3467" s="233" t="s">
        <v>73</v>
      </c>
      <c r="Q3467" s="234"/>
      <c r="R3467" s="30"/>
      <c r="S3467" s="227" t="s">
        <v>74</v>
      </c>
      <c r="T3467" s="228"/>
      <c r="U3467" s="229" t="s">
        <v>75</v>
      </c>
      <c r="V3467" s="230"/>
      <c r="W3467" s="8"/>
      <c r="X3467" s="231" t="s">
        <v>76</v>
      </c>
      <c r="Y3467" s="232"/>
      <c r="Z3467" s="233" t="s">
        <v>77</v>
      </c>
      <c r="AA3467" s="234"/>
      <c r="AB3467" s="8"/>
      <c r="AC3467" s="231" t="s">
        <v>78</v>
      </c>
      <c r="AD3467" s="232"/>
      <c r="AE3467" s="233" t="s">
        <v>17</v>
      </c>
      <c r="AF3467" s="234"/>
      <c r="AG3467" s="8"/>
      <c r="AH3467" s="231" t="s">
        <v>79</v>
      </c>
      <c r="AI3467" s="232"/>
      <c r="AJ3467" s="233" t="s">
        <v>80</v>
      </c>
      <c r="AK3467" s="234"/>
      <c r="AL3467" s="8"/>
      <c r="AM3467" s="35" t="s">
        <v>82</v>
      </c>
      <c r="AO3467" s="147" t="s">
        <v>83</v>
      </c>
      <c r="AP3467" s="4"/>
      <c r="AQ3467" s="44"/>
      <c r="AR3467" s="44"/>
      <c r="AS3467" s="44"/>
      <c r="AT3467" s="44"/>
    </row>
    <row r="3468" spans="2:46" ht="18.649999999999999" customHeight="1" thickTop="1" thickBot="1">
      <c r="B3468" s="55">
        <v>9.9199999999999307</v>
      </c>
      <c r="D3468" s="37">
        <v>1</v>
      </c>
      <c r="E3468" s="38">
        <v>0</v>
      </c>
      <c r="F3468" s="39">
        <v>0</v>
      </c>
      <c r="G3468" s="40">
        <f t="shared" ref="G3468" si="11355">-1/($E$8*$B3468)</f>
        <v>-6.4433467741935924E-2</v>
      </c>
      <c r="I3468" s="37">
        <v>1</v>
      </c>
      <c r="J3468" s="41">
        <v>0</v>
      </c>
      <c r="K3468" s="39">
        <v>0</v>
      </c>
      <c r="L3468" s="40">
        <v>0</v>
      </c>
      <c r="N3468" s="37">
        <f t="shared" ref="N3468" si="11356">D3468*I3468+F3468*I3471-E3468*J3468-G3468*J3471</f>
        <v>0.99295038150652037</v>
      </c>
      <c r="O3468" s="41">
        <f t="shared" ref="O3468" si="11357">(D3468*J3468+E3468*I3468+F3468*J3471+G3468*I3471)</f>
        <v>0</v>
      </c>
      <c r="P3468" s="39">
        <f t="shared" ref="P3468" si="11358">D3468*K3468+F3468*K3471-E3468*L3468-G3468*L3471</f>
        <v>0</v>
      </c>
      <c r="Q3468" s="40">
        <f t="shared" ref="Q3468" si="11359">(D3468*L3468+E3468*K3468+F3468*L3471+G3468*K3471)</f>
        <v>-6.4433467741935924E-2</v>
      </c>
      <c r="S3468" s="37">
        <v>1</v>
      </c>
      <c r="T3468" s="38">
        <v>0</v>
      </c>
      <c r="U3468" s="39">
        <v>0</v>
      </c>
      <c r="V3468" s="40">
        <f t="shared" ref="V3468" si="11360">-1/($T$8*$B3468)</f>
        <v>-0.12618750000000087</v>
      </c>
      <c r="X3468" s="37">
        <f t="shared" ref="X3468" si="11361">N3468*S3468+P3468*S3471-O3468*T3468-Q3468*T3471</f>
        <v>0.99295038150652037</v>
      </c>
      <c r="Y3468" s="41">
        <f t="shared" ref="Y3468" si="11362">(N3468*T3468+O3468*S3468+P3468*T3471+Q3468*S3471)</f>
        <v>0</v>
      </c>
      <c r="Z3468" s="39">
        <f t="shared" ref="Z3468" si="11363">N3468*U3468+P3468*U3471-O3468*V3468-Q3468*V3471</f>
        <v>0</v>
      </c>
      <c r="AA3468" s="40">
        <f t="shared" ref="AA3468" si="11364">(N3468*V3468+O3468*U3468+P3468*V3471+Q3468*U3471)</f>
        <v>-0.18973139400829084</v>
      </c>
      <c r="AB3468" s="8"/>
      <c r="AC3468" s="37">
        <v>1</v>
      </c>
      <c r="AD3468" s="38">
        <v>0</v>
      </c>
      <c r="AE3468" s="39">
        <v>0</v>
      </c>
      <c r="AF3468" s="40">
        <v>0</v>
      </c>
      <c r="AH3468" s="37">
        <f>X3468*AC3468+Z3468*AC3471-Y3468*AD3468-AA3468*AD3471</f>
        <v>0.977497409753597</v>
      </c>
      <c r="AI3468" s="41">
        <f>(X3468*AD3468+Y3468*AC3468+Z3468*AD3471+AA3468*AC3471)</f>
        <v>0</v>
      </c>
      <c r="AJ3468" s="39">
        <f>X3468*AE3468+Z3468*AE3471-Y3468*AF3468-AA3468*AF3471</f>
        <v>0</v>
      </c>
      <c r="AK3468" s="40">
        <f>(X3468*AF3468+Y3468*AE3468+Z3468*AF3471+AA3468*AE3471)</f>
        <v>-0.18973139400829084</v>
      </c>
      <c r="AL3468" s="8"/>
      <c r="AM3468" s="43">
        <f t="shared" ref="AM3468" si="11365">20*LOG((2*$AH$8)/(($AH$8*AH3468+AJ3468+$AH$8*AH3471+AJ3471)^2+($AH$8*AI3468+AK3468+$AH$8*AI3471+AK3471)^2)^0.5)</f>
        <v>-8.211264639172361E-5</v>
      </c>
      <c r="AO3468" s="148">
        <f t="shared" ref="AO3468" si="11366">((AH3468^2+AI3468^2)/(AH3471^2+AI3471^2))^0.5</f>
        <v>5.1520070136886833</v>
      </c>
      <c r="AP3468" s="4"/>
      <c r="AQ3468" s="44"/>
      <c r="AR3468" s="44"/>
      <c r="AS3468" s="44"/>
      <c r="AT3468" s="44"/>
    </row>
    <row r="3469" spans="2:46" ht="18.649999999999999" customHeight="1" thickBot="1">
      <c r="D3469" s="45"/>
      <c r="G3469" s="46"/>
      <c r="I3469" s="45"/>
      <c r="L3469" s="46"/>
      <c r="N3469" s="45"/>
      <c r="Q3469" s="46"/>
      <c r="S3469" s="45"/>
      <c r="V3469" s="46"/>
      <c r="X3469" s="45"/>
      <c r="AA3469" s="46"/>
      <c r="AC3469" s="45"/>
      <c r="AF3469" s="46"/>
      <c r="AH3469" s="45"/>
      <c r="AK3469" s="46"/>
      <c r="AO3469" s="149"/>
      <c r="AP3469" s="149"/>
      <c r="AQ3469" s="44"/>
      <c r="AR3469" s="44"/>
      <c r="AS3469" s="44"/>
      <c r="AT3469" s="44"/>
    </row>
    <row r="3470" spans="2:46" ht="18.649999999999999" customHeight="1" thickBot="1">
      <c r="D3470" s="227" t="s">
        <v>70</v>
      </c>
      <c r="E3470" s="228"/>
      <c r="F3470" s="229" t="s">
        <v>71</v>
      </c>
      <c r="G3470" s="230"/>
      <c r="H3470" s="203"/>
      <c r="I3470" s="231" t="s">
        <v>15</v>
      </c>
      <c r="J3470" s="232"/>
      <c r="K3470" s="233" t="s">
        <v>16</v>
      </c>
      <c r="L3470" s="234"/>
      <c r="M3470" s="30"/>
      <c r="N3470" s="231" t="s">
        <v>72</v>
      </c>
      <c r="O3470" s="232"/>
      <c r="P3470" s="233" t="s">
        <v>73</v>
      </c>
      <c r="Q3470" s="234"/>
      <c r="R3470" s="30"/>
      <c r="S3470" s="227" t="s">
        <v>74</v>
      </c>
      <c r="T3470" s="228"/>
      <c r="U3470" s="229" t="s">
        <v>75</v>
      </c>
      <c r="V3470" s="230"/>
      <c r="W3470" s="8"/>
      <c r="X3470" s="231" t="s">
        <v>76</v>
      </c>
      <c r="Y3470" s="232"/>
      <c r="Z3470" s="233" t="s">
        <v>77</v>
      </c>
      <c r="AA3470" s="234"/>
      <c r="AB3470" s="8"/>
      <c r="AC3470" s="231" t="s">
        <v>78</v>
      </c>
      <c r="AD3470" s="232"/>
      <c r="AE3470" s="233" t="s">
        <v>17</v>
      </c>
      <c r="AF3470" s="234"/>
      <c r="AG3470" s="8"/>
      <c r="AH3470" s="231" t="s">
        <v>79</v>
      </c>
      <c r="AI3470" s="232"/>
      <c r="AJ3470" s="233" t="s">
        <v>80</v>
      </c>
      <c r="AK3470" s="234"/>
      <c r="AL3470" s="8"/>
      <c r="AM3470" s="52" t="s">
        <v>84</v>
      </c>
      <c r="AO3470" s="150" t="s">
        <v>85</v>
      </c>
      <c r="AP3470" s="149"/>
      <c r="AQ3470" s="44"/>
      <c r="AR3470" s="44"/>
      <c r="AS3470" s="44"/>
      <c r="AT3470" s="44"/>
    </row>
    <row r="3471" spans="2:46" ht="18.649999999999999" customHeight="1" thickTop="1" thickBot="1">
      <c r="D3471" s="37">
        <v>0</v>
      </c>
      <c r="E3471" s="41">
        <v>0</v>
      </c>
      <c r="F3471" s="39">
        <v>1</v>
      </c>
      <c r="G3471" s="40">
        <v>0</v>
      </c>
      <c r="I3471" s="37">
        <v>0</v>
      </c>
      <c r="J3471" s="41">
        <f t="shared" ref="J3471" si="11367">IF(0=(1-$J$8*$K$8*$B3468^2),10^14,$B3468*$K$8/(1-$J$8*$K$8*$B3468^2))</f>
        <v>-0.10940926727262605</v>
      </c>
      <c r="K3471" s="39">
        <v>1</v>
      </c>
      <c r="L3471" s="40">
        <v>0</v>
      </c>
      <c r="N3471" s="37">
        <f t="shared" ref="N3471" si="11368">D3471*I3468+F3471*I3471-E3471*J3468-G3471*J3471</f>
        <v>0</v>
      </c>
      <c r="O3471" s="41">
        <f t="shared" ref="O3471" si="11369">(D3471*J3468+E3471*I3468+F3471*J3471+G3471*I3471)</f>
        <v>-0.10940926727262605</v>
      </c>
      <c r="P3471" s="39">
        <f t="shared" ref="P3471" si="11370">D3471*K3468+F3471*K3471-E3471*L3468-G3471*L3471</f>
        <v>1</v>
      </c>
      <c r="Q3471" s="40">
        <f t="shared" ref="Q3471" si="11371">(D3471*L3468+E3471*K3468+F3471*L3471+G3471*K3471)</f>
        <v>0</v>
      </c>
      <c r="S3471" s="37">
        <v>0</v>
      </c>
      <c r="T3471" s="41">
        <v>0</v>
      </c>
      <c r="U3471" s="39">
        <v>1</v>
      </c>
      <c r="V3471" s="40">
        <v>0</v>
      </c>
      <c r="X3471" s="37">
        <f t="shared" ref="X3471" si="11372">N3471*S3468+P3471*S3471-O3471*T3468-Q3471*T3471</f>
        <v>0</v>
      </c>
      <c r="Y3471" s="41">
        <f t="shared" ref="Y3471" si="11373">(N3471*T3468+O3471*S3468+P3471*T3471+Q3471*S3471)</f>
        <v>-0.10940926727262605</v>
      </c>
      <c r="Z3471" s="39">
        <f t="shared" ref="Z3471" si="11374">N3471*U3468+P3471*U3471-O3471*V3468-Q3471*V3471</f>
        <v>0.9861939180860354</v>
      </c>
      <c r="AA3471" s="40">
        <f t="shared" ref="AA3471" si="11375">(N3471*V3468+O3471*U3468+P3471*V3471+Q3471*U3471)</f>
        <v>0</v>
      </c>
      <c r="AB3471" s="8"/>
      <c r="AC3471" s="37">
        <v>0</v>
      </c>
      <c r="AD3471" s="40">
        <f>-1/($AD$8*$B3468)</f>
        <v>-8.1446572580645721E-2</v>
      </c>
      <c r="AE3471" s="39">
        <v>1</v>
      </c>
      <c r="AF3471" s="40">
        <v>0</v>
      </c>
      <c r="AH3471" s="37">
        <f>X3471*AC3468+Z3471*AC3471-Y3471*AD3468-AA3471*AD3471</f>
        <v>0</v>
      </c>
      <c r="AI3471" s="41">
        <f>(X3471*AD3468+Y3471*AC3468+Z3471*AD3471+AA3471*AC3471)</f>
        <v>-0.18973138180061172</v>
      </c>
      <c r="AJ3471" s="39">
        <f>X3471*AE3468+Z3471*AE3471-Y3471*AF3468-AA3471*AF3471</f>
        <v>0.9861939180860354</v>
      </c>
      <c r="AK3471" s="40">
        <f>(X3471*AF3468+Y3471*AE3468+Z3471*AF3471+AA3471*AE3471)</f>
        <v>0</v>
      </c>
      <c r="AL3471" s="8"/>
      <c r="AM3471" s="54">
        <f t="shared" ref="AM3471" si="11376">(180/PI())*ATAN(-1*(($AH3459*AI3468+AK3468+$AH$8*AI3471+AK3471)/($AH$8*AH3468+AJ3468+$AH$8*AH3471+AJ3471)))</f>
        <v>10.937004055066286</v>
      </c>
      <c r="AO3471" s="151">
        <f t="shared" ref="AO3471" si="11377">20*LOG(((($AH$8*AH3468+AJ3468-$AH$8*AH3471-AJ3471)^2+($AH$8*AI3468+AK3468-$AH$8*AI3471-AK3471)^2)/(($AH$8*AH3468+AJ3468+$AH$8*AH3471+AJ3471)^2+($AH$8*AI3468+AK3468+$AH$8*AI3471+AK3471)^2))^0.5)</f>
        <v>-47.233783677764187</v>
      </c>
      <c r="AP3471" s="149"/>
      <c r="AQ3471" s="44"/>
      <c r="AR3471" s="44"/>
      <c r="AS3471" s="44"/>
      <c r="AT3471" s="44"/>
    </row>
    <row r="3472" spans="2:46" ht="18.649999999999999" customHeight="1">
      <c r="AO3472" s="48"/>
    </row>
    <row r="3473" spans="2:46" ht="18.649999999999999" customHeight="1" thickBot="1">
      <c r="E3473" s="29" t="s">
        <v>9</v>
      </c>
      <c r="J3473" s="29" t="s">
        <v>10</v>
      </c>
      <c r="O3473" s="29" t="s">
        <v>11</v>
      </c>
      <c r="T3473" s="29" t="s">
        <v>12</v>
      </c>
      <c r="Y3473" s="29" t="s">
        <v>13</v>
      </c>
      <c r="AD3473" s="29" t="s">
        <v>12</v>
      </c>
      <c r="AI3473" s="29" t="s">
        <v>81</v>
      </c>
    </row>
    <row r="3474" spans="2:46" ht="18.649999999999999" customHeight="1" thickBot="1">
      <c r="B3474" s="28"/>
      <c r="D3474" s="227" t="s">
        <v>70</v>
      </c>
      <c r="E3474" s="228"/>
      <c r="F3474" s="229" t="s">
        <v>71</v>
      </c>
      <c r="G3474" s="230"/>
      <c r="H3474" s="203"/>
      <c r="I3474" s="231" t="s">
        <v>15</v>
      </c>
      <c r="J3474" s="232"/>
      <c r="K3474" s="233" t="s">
        <v>16</v>
      </c>
      <c r="L3474" s="234"/>
      <c r="M3474" s="30"/>
      <c r="N3474" s="231" t="s">
        <v>72</v>
      </c>
      <c r="O3474" s="232"/>
      <c r="P3474" s="233" t="s">
        <v>73</v>
      </c>
      <c r="Q3474" s="234"/>
      <c r="R3474" s="30"/>
      <c r="S3474" s="227" t="s">
        <v>74</v>
      </c>
      <c r="T3474" s="228"/>
      <c r="U3474" s="229" t="s">
        <v>75</v>
      </c>
      <c r="V3474" s="230"/>
      <c r="W3474" s="8"/>
      <c r="X3474" s="231" t="s">
        <v>76</v>
      </c>
      <c r="Y3474" s="232"/>
      <c r="Z3474" s="233" t="s">
        <v>77</v>
      </c>
      <c r="AA3474" s="234"/>
      <c r="AB3474" s="8"/>
      <c r="AC3474" s="231" t="s">
        <v>78</v>
      </c>
      <c r="AD3474" s="232"/>
      <c r="AE3474" s="233" t="s">
        <v>17</v>
      </c>
      <c r="AF3474" s="234"/>
      <c r="AG3474" s="8"/>
      <c r="AH3474" s="231" t="s">
        <v>79</v>
      </c>
      <c r="AI3474" s="232"/>
      <c r="AJ3474" s="233" t="s">
        <v>80</v>
      </c>
      <c r="AK3474" s="234"/>
      <c r="AL3474" s="8"/>
      <c r="AM3474" s="35" t="s">
        <v>82</v>
      </c>
      <c r="AO3474" s="147" t="s">
        <v>83</v>
      </c>
      <c r="AP3474" s="4"/>
      <c r="AQ3474" s="44"/>
      <c r="AR3474" s="44"/>
      <c r="AS3474" s="44"/>
      <c r="AT3474" s="44"/>
    </row>
    <row r="3475" spans="2:46" ht="18.649999999999999" customHeight="1" thickTop="1" thickBot="1">
      <c r="B3475" s="55">
        <v>9.9399999999999302</v>
      </c>
      <c r="D3475" s="37">
        <v>1</v>
      </c>
      <c r="E3475" s="38">
        <v>0</v>
      </c>
      <c r="F3475" s="39">
        <v>0</v>
      </c>
      <c r="G3475" s="40">
        <f t="shared" ref="G3475" si="11378">-1/($E$8*$B3475)</f>
        <v>-6.4303822937626195E-2</v>
      </c>
      <c r="I3475" s="37">
        <v>1</v>
      </c>
      <c r="J3475" s="41">
        <v>0</v>
      </c>
      <c r="K3475" s="39">
        <v>0</v>
      </c>
      <c r="L3475" s="40">
        <v>0</v>
      </c>
      <c r="N3475" s="37">
        <f t="shared" ref="N3475" si="11379">D3475*I3475+F3475*I3478-E3475*J3475-G3475*J3478</f>
        <v>0.99297878237657211</v>
      </c>
      <c r="O3475" s="41">
        <f t="shared" ref="O3475" si="11380">(D3475*J3475+E3475*I3475+F3475*J3478+G3475*I3478)</f>
        <v>0</v>
      </c>
      <c r="P3475" s="39">
        <f t="shared" ref="P3475" si="11381">D3475*K3475+F3475*K3478-E3475*L3475-G3475*L3478</f>
        <v>0</v>
      </c>
      <c r="Q3475" s="40">
        <f t="shared" ref="Q3475" si="11382">(D3475*L3475+E3475*K3475+F3475*L3478+G3475*K3478)</f>
        <v>-6.4303822937626195E-2</v>
      </c>
      <c r="S3475" s="37">
        <v>1</v>
      </c>
      <c r="T3475" s="38">
        <v>0</v>
      </c>
      <c r="U3475" s="39">
        <v>0</v>
      </c>
      <c r="V3475" s="40">
        <f t="shared" ref="V3475" si="11383">-1/($T$8*$B3475)</f>
        <v>-0.1259336016096588</v>
      </c>
      <c r="X3475" s="37">
        <f t="shared" ref="X3475" si="11384">N3475*S3475+P3475*S3478-O3475*T3475-Q3475*T3478</f>
        <v>0.99297878237657211</v>
      </c>
      <c r="Y3475" s="41">
        <f t="shared" ref="Y3475" si="11385">(N3475*T3475+O3475*S3475+P3475*T3478+Q3475*S3478)</f>
        <v>0</v>
      </c>
      <c r="Z3475" s="39">
        <f t="shared" ref="Z3475" si="11386">N3475*U3475+P3475*U3478-O3475*V3475-Q3475*V3478</f>
        <v>0</v>
      </c>
      <c r="AA3475" s="40">
        <f t="shared" ref="AA3475" si="11387">(N3475*V3475+O3475*U3475+P3475*V3478+Q3475*U3478)</f>
        <v>-0.18935321732428151</v>
      </c>
      <c r="AB3475" s="8"/>
      <c r="AC3475" s="37">
        <v>1</v>
      </c>
      <c r="AD3475" s="38">
        <v>0</v>
      </c>
      <c r="AE3475" s="39">
        <v>0</v>
      </c>
      <c r="AF3475" s="40">
        <v>0</v>
      </c>
      <c r="AH3475" s="37">
        <f>X3475*AC3475+Z3475*AC3478-Y3475*AD3475-AA3475*AD3478</f>
        <v>0.97758764234265316</v>
      </c>
      <c r="AI3475" s="41">
        <f>(X3475*AD3475+Y3475*AC3475+Z3475*AD3478+AA3475*AC3478)</f>
        <v>0</v>
      </c>
      <c r="AJ3475" s="39">
        <f>X3475*AE3475+Z3475*AE3478-Y3475*AF3475-AA3475*AF3478</f>
        <v>0</v>
      </c>
      <c r="AK3475" s="40">
        <f>(X3475*AF3475+Y3475*AE3475+Z3475*AF3478+AA3475*AE3478)</f>
        <v>-0.18935321732428151</v>
      </c>
      <c r="AL3475" s="8"/>
      <c r="AM3475" s="43">
        <f t="shared" ref="AM3475" si="11388">20*LOG((2*$AH$8)/(($AH$8*AH3475+AJ3475+$AH$8*AH3478+AJ3478)^2+($AH$8*AI3475+AK3475+$AH$8*AI3478+AK3478)^2)^0.5)</f>
        <v>-8.1460340631268278E-5</v>
      </c>
      <c r="AO3475" s="148">
        <f t="shared" ref="AO3475" si="11389">((AH3475^2+AI3475^2)/(AH3478^2+AI3478^2))^0.5</f>
        <v>5.1627731432401633</v>
      </c>
      <c r="AP3475" s="4"/>
      <c r="AQ3475" s="44"/>
      <c r="AR3475" s="44"/>
      <c r="AS3475" s="44"/>
      <c r="AT3475" s="44"/>
    </row>
    <row r="3476" spans="2:46" ht="18.649999999999999" customHeight="1" thickBot="1">
      <c r="D3476" s="45"/>
      <c r="G3476" s="46"/>
      <c r="I3476" s="45"/>
      <c r="L3476" s="46"/>
      <c r="N3476" s="45"/>
      <c r="Q3476" s="46"/>
      <c r="S3476" s="45"/>
      <c r="V3476" s="46"/>
      <c r="X3476" s="45"/>
      <c r="AA3476" s="46"/>
      <c r="AC3476" s="45"/>
      <c r="AF3476" s="46"/>
      <c r="AH3476" s="45"/>
      <c r="AK3476" s="46"/>
      <c r="AO3476" s="149"/>
      <c r="AP3476" s="149"/>
      <c r="AQ3476" s="44"/>
      <c r="AR3476" s="44"/>
      <c r="AS3476" s="44"/>
      <c r="AT3476" s="44"/>
    </row>
    <row r="3477" spans="2:46" ht="18.649999999999999" customHeight="1" thickBot="1">
      <c r="D3477" s="227" t="s">
        <v>70</v>
      </c>
      <c r="E3477" s="228"/>
      <c r="F3477" s="229" t="s">
        <v>71</v>
      </c>
      <c r="G3477" s="230"/>
      <c r="H3477" s="203"/>
      <c r="I3477" s="231" t="s">
        <v>15</v>
      </c>
      <c r="J3477" s="232"/>
      <c r="K3477" s="233" t="s">
        <v>16</v>
      </c>
      <c r="L3477" s="234"/>
      <c r="M3477" s="30"/>
      <c r="N3477" s="231" t="s">
        <v>72</v>
      </c>
      <c r="O3477" s="232"/>
      <c r="P3477" s="233" t="s">
        <v>73</v>
      </c>
      <c r="Q3477" s="234"/>
      <c r="R3477" s="30"/>
      <c r="S3477" s="227" t="s">
        <v>74</v>
      </c>
      <c r="T3477" s="228"/>
      <c r="U3477" s="229" t="s">
        <v>75</v>
      </c>
      <c r="V3477" s="230"/>
      <c r="W3477" s="8"/>
      <c r="X3477" s="231" t="s">
        <v>76</v>
      </c>
      <c r="Y3477" s="232"/>
      <c r="Z3477" s="233" t="s">
        <v>77</v>
      </c>
      <c r="AA3477" s="234"/>
      <c r="AB3477" s="8"/>
      <c r="AC3477" s="231" t="s">
        <v>78</v>
      </c>
      <c r="AD3477" s="232"/>
      <c r="AE3477" s="233" t="s">
        <v>17</v>
      </c>
      <c r="AF3477" s="234"/>
      <c r="AG3477" s="8"/>
      <c r="AH3477" s="231" t="s">
        <v>79</v>
      </c>
      <c r="AI3477" s="232"/>
      <c r="AJ3477" s="233" t="s">
        <v>80</v>
      </c>
      <c r="AK3477" s="234"/>
      <c r="AL3477" s="8"/>
      <c r="AM3477" s="52" t="s">
        <v>84</v>
      </c>
      <c r="AO3477" s="150" t="s">
        <v>85</v>
      </c>
      <c r="AP3477" s="149"/>
      <c r="AQ3477" s="44"/>
      <c r="AR3477" s="44"/>
      <c r="AS3477" s="44"/>
      <c r="AT3477" s="44"/>
    </row>
    <row r="3478" spans="2:46" ht="18.649999999999999" customHeight="1" thickTop="1" thickBot="1">
      <c r="D3478" s="37">
        <v>0</v>
      </c>
      <c r="E3478" s="41">
        <v>0</v>
      </c>
      <c r="F3478" s="39">
        <v>1</v>
      </c>
      <c r="G3478" s="40">
        <v>0</v>
      </c>
      <c r="I3478" s="37">
        <v>0</v>
      </c>
      <c r="J3478" s="41">
        <f t="shared" ref="J3478" si="11390">IF(0=(1-$J$8*$K$8*$B3475^2),10^14,$B3475*$K$8/(1-$J$8*$K$8*$B3475^2))</f>
        <v>-0.10918818357406822</v>
      </c>
      <c r="K3478" s="39">
        <v>1</v>
      </c>
      <c r="L3478" s="40">
        <v>0</v>
      </c>
      <c r="N3478" s="37">
        <f t="shared" ref="N3478" si="11391">D3478*I3475+F3478*I3478-E3478*J3475-G3478*J3478</f>
        <v>0</v>
      </c>
      <c r="O3478" s="41">
        <f t="shared" ref="O3478" si="11392">(D3478*J3475+E3478*I3475+F3478*J3478+G3478*I3478)</f>
        <v>-0.10918818357406822</v>
      </c>
      <c r="P3478" s="39">
        <f t="shared" ref="P3478" si="11393">D3478*K3475+F3478*K3478-E3478*L3475-G3478*L3478</f>
        <v>1</v>
      </c>
      <c r="Q3478" s="40">
        <f t="shared" ref="Q3478" si="11394">(D3478*L3475+E3478*K3475+F3478*L3478+G3478*K3478)</f>
        <v>0</v>
      </c>
      <c r="S3478" s="37">
        <v>0</v>
      </c>
      <c r="T3478" s="41">
        <v>0</v>
      </c>
      <c r="U3478" s="39">
        <v>1</v>
      </c>
      <c r="V3478" s="40">
        <v>0</v>
      </c>
      <c r="X3478" s="37">
        <f t="shared" ref="X3478" si="11395">N3478*S3475+P3478*S3478-O3478*T3475-Q3478*T3478</f>
        <v>0</v>
      </c>
      <c r="Y3478" s="41">
        <f t="shared" ref="Y3478" si="11396">(N3478*T3475+O3478*S3475+P3478*T3478+Q3478*S3478)</f>
        <v>-0.10918818357406822</v>
      </c>
      <c r="Z3478" s="39">
        <f t="shared" ref="Z3478" si="11397">N3478*U3475+P3478*U3478-O3478*V3475-Q3478*V3478</f>
        <v>0.98624953878930099</v>
      </c>
      <c r="AA3478" s="40">
        <f t="shared" ref="AA3478" si="11398">(N3478*V3475+O3478*U3475+P3478*V3478+Q3478*U3478)</f>
        <v>0</v>
      </c>
      <c r="AB3478" s="8"/>
      <c r="AC3478" s="37">
        <v>0</v>
      </c>
      <c r="AD3478" s="40">
        <f>-1/($AD$8*$B3475)</f>
        <v>-8.1282696177062935E-2</v>
      </c>
      <c r="AE3478" s="39">
        <v>1</v>
      </c>
      <c r="AF3478" s="40">
        <v>0</v>
      </c>
      <c r="AH3478" s="37">
        <f>X3478*AC3475+Z3478*AC3478-Y3478*AD3475-AA3478*AD3478</f>
        <v>0</v>
      </c>
      <c r="AI3478" s="41">
        <f>(X3478*AD3475+Y3478*AC3475+Z3478*AD3478+AA3478*AC3478)</f>
        <v>-0.1893532051902474</v>
      </c>
      <c r="AJ3478" s="39">
        <f>X3478*AE3475+Z3478*AE3478-Y3478*AF3475-AA3478*AF3478</f>
        <v>0.98624953878930099</v>
      </c>
      <c r="AK3478" s="40">
        <f>(X3478*AF3475+Y3478*AE3475+Z3478*AF3478+AA3478*AE3478)</f>
        <v>0</v>
      </c>
      <c r="AL3478" s="8"/>
      <c r="AM3478" s="54">
        <f t="shared" ref="AM3478" si="11399">(180/PI())*ATAN(-1*(($AH3466*AI3475+AK3475+$AH$8*AI3478+AK3478)/($AH$8*AH3475+AJ3475+$AH$8*AH3478+AJ3478)))</f>
        <v>10.914937139550826</v>
      </c>
      <c r="AO3478" s="151">
        <f t="shared" ref="AO3478" si="11400">20*LOG(((($AH$8*AH3475+AJ3475-$AH$8*AH3478-AJ3478)^2+($AH$8*AI3475+AK3475-$AH$8*AI3478-AK3478)^2)/(($AH$8*AH3475+AJ3475+$AH$8*AH3478+AJ3478)^2+($AH$8*AI3475+AK3475+$AH$8*AI3478+AK3478)^2))^0.5)</f>
        <v>-47.268421625306381</v>
      </c>
      <c r="AP3478" s="149"/>
      <c r="AQ3478" s="44"/>
      <c r="AR3478" s="44"/>
      <c r="AS3478" s="44"/>
      <c r="AT3478" s="44"/>
    </row>
    <row r="3479" spans="2:46" ht="18.649999999999999" customHeight="1">
      <c r="AO3479" s="48"/>
    </row>
    <row r="3480" spans="2:46" ht="18.649999999999999" customHeight="1" thickBot="1">
      <c r="E3480" s="29" t="s">
        <v>9</v>
      </c>
      <c r="J3480" s="29" t="s">
        <v>10</v>
      </c>
      <c r="O3480" s="29" t="s">
        <v>11</v>
      </c>
      <c r="T3480" s="29" t="s">
        <v>12</v>
      </c>
      <c r="Y3480" s="29" t="s">
        <v>13</v>
      </c>
      <c r="AD3480" s="29" t="s">
        <v>12</v>
      </c>
      <c r="AI3480" s="29" t="s">
        <v>81</v>
      </c>
    </row>
    <row r="3481" spans="2:46" ht="18.649999999999999" customHeight="1" thickBot="1">
      <c r="B3481" s="28"/>
      <c r="D3481" s="227" t="s">
        <v>70</v>
      </c>
      <c r="E3481" s="228"/>
      <c r="F3481" s="229" t="s">
        <v>71</v>
      </c>
      <c r="G3481" s="230"/>
      <c r="H3481" s="203"/>
      <c r="I3481" s="231" t="s">
        <v>15</v>
      </c>
      <c r="J3481" s="232"/>
      <c r="K3481" s="233" t="s">
        <v>16</v>
      </c>
      <c r="L3481" s="234"/>
      <c r="M3481" s="30"/>
      <c r="N3481" s="231" t="s">
        <v>72</v>
      </c>
      <c r="O3481" s="232"/>
      <c r="P3481" s="233" t="s">
        <v>73</v>
      </c>
      <c r="Q3481" s="234"/>
      <c r="R3481" s="30"/>
      <c r="S3481" s="227" t="s">
        <v>74</v>
      </c>
      <c r="T3481" s="228"/>
      <c r="U3481" s="229" t="s">
        <v>75</v>
      </c>
      <c r="V3481" s="230"/>
      <c r="W3481" s="8"/>
      <c r="X3481" s="231" t="s">
        <v>76</v>
      </c>
      <c r="Y3481" s="232"/>
      <c r="Z3481" s="233" t="s">
        <v>77</v>
      </c>
      <c r="AA3481" s="234"/>
      <c r="AB3481" s="8"/>
      <c r="AC3481" s="231" t="s">
        <v>78</v>
      </c>
      <c r="AD3481" s="232"/>
      <c r="AE3481" s="233" t="s">
        <v>17</v>
      </c>
      <c r="AF3481" s="234"/>
      <c r="AG3481" s="8"/>
      <c r="AH3481" s="231" t="s">
        <v>79</v>
      </c>
      <c r="AI3481" s="232"/>
      <c r="AJ3481" s="233" t="s">
        <v>80</v>
      </c>
      <c r="AK3481" s="234"/>
      <c r="AL3481" s="8"/>
      <c r="AM3481" s="35" t="s">
        <v>82</v>
      </c>
      <c r="AO3481" s="147" t="s">
        <v>83</v>
      </c>
      <c r="AP3481" s="4"/>
      <c r="AQ3481" s="44"/>
      <c r="AR3481" s="44"/>
      <c r="AS3481" s="44"/>
      <c r="AT3481" s="44"/>
    </row>
    <row r="3482" spans="2:46" ht="18.649999999999999" customHeight="1" thickTop="1" thickBot="1">
      <c r="B3482" s="55">
        <v>9.9599999999999298</v>
      </c>
      <c r="D3482" s="37">
        <v>1</v>
      </c>
      <c r="E3482" s="38">
        <v>0</v>
      </c>
      <c r="F3482" s="39">
        <v>0</v>
      </c>
      <c r="G3482" s="40">
        <f t="shared" ref="G3482" si="11401">-1/($E$8*$B3482)</f>
        <v>-6.4174698795181159E-2</v>
      </c>
      <c r="I3482" s="37">
        <v>1</v>
      </c>
      <c r="J3482" s="41">
        <v>0</v>
      </c>
      <c r="K3482" s="39">
        <v>0</v>
      </c>
      <c r="L3482" s="40">
        <v>0</v>
      </c>
      <c r="N3482" s="37">
        <f t="shared" ref="N3482" si="11402">D3482*I3482+F3482*I3485-E3482*J3482-G3482*J3485</f>
        <v>0.99300701184205664</v>
      </c>
      <c r="O3482" s="41">
        <f t="shared" ref="O3482" si="11403">(D3482*J3482+E3482*I3482+F3482*J3485+G3482*I3485)</f>
        <v>0</v>
      </c>
      <c r="P3482" s="39">
        <f t="shared" ref="P3482" si="11404">D3482*K3482+F3482*K3485-E3482*L3482-G3482*L3485</f>
        <v>0</v>
      </c>
      <c r="Q3482" s="40">
        <f t="shared" ref="Q3482" si="11405">(D3482*L3482+E3482*K3482+F3482*L3485+G3482*K3485)</f>
        <v>-6.4174698795181159E-2</v>
      </c>
      <c r="S3482" s="37">
        <v>1</v>
      </c>
      <c r="T3482" s="38">
        <v>0</v>
      </c>
      <c r="U3482" s="39">
        <v>0</v>
      </c>
      <c r="V3482" s="40">
        <f t="shared" ref="V3482" si="11406">-1/($T$8*$B3482)</f>
        <v>-0.12568072289156715</v>
      </c>
      <c r="X3482" s="37">
        <f t="shared" ref="X3482" si="11407">N3482*S3482+P3482*S3485-O3482*T3482-Q3482*T3485</f>
        <v>0.99300701184205664</v>
      </c>
      <c r="Y3482" s="41">
        <f t="shared" ref="Y3482" si="11408">(N3482*T3482+O3482*S3482+P3482*T3485+Q3482*S3485)</f>
        <v>0</v>
      </c>
      <c r="Z3482" s="39">
        <f t="shared" ref="Z3482" si="11409">N3482*U3482+P3482*U3485-O3482*V3482-Q3482*V3485</f>
        <v>0</v>
      </c>
      <c r="AA3482" s="40">
        <f t="shared" ref="AA3482" si="11410">(N3482*V3482+O3482*U3482+P3482*V3485+Q3482*U3485)</f>
        <v>-0.18897653787988583</v>
      </c>
      <c r="AB3482" s="8"/>
      <c r="AC3482" s="37">
        <v>1</v>
      </c>
      <c r="AD3482" s="38">
        <v>0</v>
      </c>
      <c r="AE3482" s="39">
        <v>0</v>
      </c>
      <c r="AF3482" s="40">
        <v>0</v>
      </c>
      <c r="AH3482" s="37">
        <f>X3482*AC3482+Z3482*AC3485-Y3482*AD3482-AA3482*AD3485</f>
        <v>0.97767733375168964</v>
      </c>
      <c r="AI3482" s="41">
        <f>(X3482*AD3482+Y3482*AC3482+Z3482*AD3485+AA3482*AC3485)</f>
        <v>0</v>
      </c>
      <c r="AJ3482" s="39">
        <f>X3482*AE3482+Z3482*AE3485-Y3482*AF3482-AA3482*AF3485</f>
        <v>0</v>
      </c>
      <c r="AK3482" s="40">
        <f>(X3482*AF3482+Y3482*AE3482+Z3482*AF3485+AA3482*AE3485)</f>
        <v>-0.18897653787988583</v>
      </c>
      <c r="AL3482" s="8"/>
      <c r="AM3482" s="43">
        <f t="shared" ref="AM3482" si="11411">20*LOG((2*$AH$8)/(($AH$8*AH3482+AJ3482+$AH$8*AH3485+AJ3485)^2+($AH$8*AI3482+AK3482+$AH$8*AI3485+AK3485)^2)^0.5)</f>
        <v>-8.0814485876371474E-5</v>
      </c>
      <c r="AO3482" s="148">
        <f t="shared" ref="AO3482" si="11412">((AH3482^2+AI3482^2)/(AH3485^2+AI3485^2))^0.5</f>
        <v>5.1735385096908288</v>
      </c>
      <c r="AP3482" s="4"/>
      <c r="AQ3482" s="44"/>
      <c r="AR3482" s="44"/>
      <c r="AS3482" s="44"/>
      <c r="AT3482" s="44"/>
    </row>
    <row r="3483" spans="2:46" ht="18.649999999999999" customHeight="1" thickBot="1">
      <c r="D3483" s="45"/>
      <c r="G3483" s="46"/>
      <c r="I3483" s="45"/>
      <c r="L3483" s="46"/>
      <c r="N3483" s="45"/>
      <c r="Q3483" s="46"/>
      <c r="S3483" s="45"/>
      <c r="V3483" s="46"/>
      <c r="X3483" s="45"/>
      <c r="AA3483" s="46"/>
      <c r="AC3483" s="45"/>
      <c r="AF3483" s="46"/>
      <c r="AH3483" s="45"/>
      <c r="AK3483" s="46"/>
      <c r="AO3483" s="149"/>
      <c r="AP3483" s="149"/>
      <c r="AQ3483" s="44"/>
      <c r="AR3483" s="44"/>
      <c r="AS3483" s="44"/>
      <c r="AT3483" s="44"/>
    </row>
    <row r="3484" spans="2:46" ht="18.649999999999999" customHeight="1" thickBot="1">
      <c r="D3484" s="227" t="s">
        <v>70</v>
      </c>
      <c r="E3484" s="228"/>
      <c r="F3484" s="229" t="s">
        <v>71</v>
      </c>
      <c r="G3484" s="230"/>
      <c r="H3484" s="203"/>
      <c r="I3484" s="231" t="s">
        <v>15</v>
      </c>
      <c r="J3484" s="232"/>
      <c r="K3484" s="233" t="s">
        <v>16</v>
      </c>
      <c r="L3484" s="234"/>
      <c r="M3484" s="30"/>
      <c r="N3484" s="231" t="s">
        <v>72</v>
      </c>
      <c r="O3484" s="232"/>
      <c r="P3484" s="233" t="s">
        <v>73</v>
      </c>
      <c r="Q3484" s="234"/>
      <c r="R3484" s="30"/>
      <c r="S3484" s="227" t="s">
        <v>74</v>
      </c>
      <c r="T3484" s="228"/>
      <c r="U3484" s="229" t="s">
        <v>75</v>
      </c>
      <c r="V3484" s="230"/>
      <c r="W3484" s="8"/>
      <c r="X3484" s="231" t="s">
        <v>76</v>
      </c>
      <c r="Y3484" s="232"/>
      <c r="Z3484" s="233" t="s">
        <v>77</v>
      </c>
      <c r="AA3484" s="234"/>
      <c r="AB3484" s="8"/>
      <c r="AC3484" s="231" t="s">
        <v>78</v>
      </c>
      <c r="AD3484" s="232"/>
      <c r="AE3484" s="233" t="s">
        <v>17</v>
      </c>
      <c r="AF3484" s="234"/>
      <c r="AG3484" s="8"/>
      <c r="AH3484" s="231" t="s">
        <v>79</v>
      </c>
      <c r="AI3484" s="232"/>
      <c r="AJ3484" s="233" t="s">
        <v>80</v>
      </c>
      <c r="AK3484" s="234"/>
      <c r="AL3484" s="8"/>
      <c r="AM3484" s="52" t="s">
        <v>84</v>
      </c>
      <c r="AO3484" s="150" t="s">
        <v>85</v>
      </c>
      <c r="AP3484" s="149"/>
      <c r="AQ3484" s="44"/>
      <c r="AR3484" s="44"/>
      <c r="AS3484" s="44"/>
      <c r="AT3484" s="44"/>
    </row>
    <row r="3485" spans="2:46" ht="18.649999999999999" customHeight="1" thickTop="1" thickBot="1">
      <c r="D3485" s="37">
        <v>0</v>
      </c>
      <c r="E3485" s="41">
        <v>0</v>
      </c>
      <c r="F3485" s="39">
        <v>1</v>
      </c>
      <c r="G3485" s="40">
        <v>0</v>
      </c>
      <c r="I3485" s="37">
        <v>0</v>
      </c>
      <c r="J3485" s="41">
        <f t="shared" ref="J3485" si="11413">IF(0=(1-$J$8*$K$8*$B3482^2),10^14,$B3482*$K$8/(1-$J$8*$K$8*$B3482^2))</f>
        <v>-0.10896799344960074</v>
      </c>
      <c r="K3485" s="39">
        <v>1</v>
      </c>
      <c r="L3485" s="40">
        <v>0</v>
      </c>
      <c r="N3485" s="37">
        <f t="shared" ref="N3485" si="11414">D3485*I3482+F3485*I3485-E3485*J3482-G3485*J3485</f>
        <v>0</v>
      </c>
      <c r="O3485" s="41">
        <f t="shared" ref="O3485" si="11415">(D3485*J3482+E3485*I3482+F3485*J3485+G3485*I3485)</f>
        <v>-0.10896799344960074</v>
      </c>
      <c r="P3485" s="39">
        <f t="shared" ref="P3485" si="11416">D3485*K3482+F3485*K3485-E3485*L3482-G3485*L3485</f>
        <v>1</v>
      </c>
      <c r="Q3485" s="40">
        <f t="shared" ref="Q3485" si="11417">(D3485*L3482+E3485*K3482+F3485*L3485+G3485*K3485)</f>
        <v>0</v>
      </c>
      <c r="S3485" s="37">
        <v>0</v>
      </c>
      <c r="T3485" s="41">
        <v>0</v>
      </c>
      <c r="U3485" s="39">
        <v>1</v>
      </c>
      <c r="V3485" s="40">
        <v>0</v>
      </c>
      <c r="X3485" s="37">
        <f t="shared" ref="X3485" si="11418">N3485*S3482+P3485*S3485-O3485*T3482-Q3485*T3485</f>
        <v>0</v>
      </c>
      <c r="Y3485" s="41">
        <f t="shared" ref="Y3485" si="11419">(N3485*T3482+O3485*S3482+P3485*T3485+Q3485*S3485)</f>
        <v>-0.10896799344960074</v>
      </c>
      <c r="Z3485" s="39">
        <f t="shared" ref="Z3485" si="11420">N3485*U3482+P3485*U3485-O3485*V3482-Q3485*V3485</f>
        <v>0.98630482381121065</v>
      </c>
      <c r="AA3485" s="40">
        <f t="shared" ref="AA3485" si="11421">(N3485*V3482+O3485*U3482+P3485*V3485+Q3485*U3485)</f>
        <v>0</v>
      </c>
      <c r="AB3485" s="8"/>
      <c r="AC3485" s="37">
        <v>0</v>
      </c>
      <c r="AD3485" s="40">
        <f>-1/($AD$8*$B3482)</f>
        <v>-8.1119477911647156E-2</v>
      </c>
      <c r="AE3485" s="39">
        <v>1</v>
      </c>
      <c r="AF3485" s="40">
        <v>0</v>
      </c>
      <c r="AH3485" s="37">
        <f>X3485*AC3482+Z3485*AC3485-Y3485*AD3482-AA3485*AD3485</f>
        <v>0</v>
      </c>
      <c r="AI3485" s="41">
        <f>(X3485*AD3482+Y3485*AC3482+Z3485*AD3485+AA3485*AC3485)</f>
        <v>-0.18897652581890528</v>
      </c>
      <c r="AJ3485" s="39">
        <f>X3485*AE3482+Z3485*AE3485-Y3485*AF3482-AA3485*AF3485</f>
        <v>0.98630482381121065</v>
      </c>
      <c r="AK3485" s="40">
        <f>(X3485*AF3482+Y3485*AE3482+Z3485*AF3485+AA3485*AE3485)</f>
        <v>0</v>
      </c>
      <c r="AL3485" s="8"/>
      <c r="AM3485" s="54">
        <f t="shared" ref="AM3485" si="11422">(180/PI())*ATAN(-1*(($AH3473*AI3482+AK3482+$AH$8*AI3485+AK3485)/($AH$8*AH3482+AJ3482+$AH$8*AH3485+AJ3485)))</f>
        <v>10.892959210048378</v>
      </c>
      <c r="AO3485" s="151">
        <f t="shared" ref="AO3485" si="11423">20*LOG(((($AH$8*AH3482+AJ3482-$AH$8*AH3485-AJ3485)^2+($AH$8*AI3482+AK3482-$AH$8*AI3485-AK3485)^2)/(($AH$8*AH3482+AJ3482+$AH$8*AH3485+AJ3485)^2+($AH$8*AI3482+AK3482+$AH$8*AI3485+AK3485)^2))^0.5)</f>
        <v>-47.302991376246965</v>
      </c>
      <c r="AP3485" s="149"/>
      <c r="AQ3485" s="44"/>
      <c r="AR3485" s="44"/>
      <c r="AS3485" s="44"/>
      <c r="AT3485" s="44"/>
    </row>
    <row r="3486" spans="2:46" ht="18.649999999999999" customHeight="1">
      <c r="AO3486" s="48"/>
    </row>
    <row r="3487" spans="2:46" ht="18.649999999999999" customHeight="1" thickBot="1">
      <c r="E3487" s="29" t="s">
        <v>9</v>
      </c>
      <c r="J3487" s="29" t="s">
        <v>10</v>
      </c>
      <c r="O3487" s="29" t="s">
        <v>11</v>
      </c>
      <c r="T3487" s="29" t="s">
        <v>12</v>
      </c>
      <c r="Y3487" s="29" t="s">
        <v>13</v>
      </c>
      <c r="AD3487" s="29" t="s">
        <v>12</v>
      </c>
      <c r="AI3487" s="29" t="s">
        <v>81</v>
      </c>
    </row>
    <row r="3488" spans="2:46" ht="18.649999999999999" customHeight="1" thickBot="1">
      <c r="B3488" s="28"/>
      <c r="D3488" s="227" t="s">
        <v>70</v>
      </c>
      <c r="E3488" s="228"/>
      <c r="F3488" s="229" t="s">
        <v>71</v>
      </c>
      <c r="G3488" s="230"/>
      <c r="H3488" s="203"/>
      <c r="I3488" s="231" t="s">
        <v>15</v>
      </c>
      <c r="J3488" s="232"/>
      <c r="K3488" s="233" t="s">
        <v>16</v>
      </c>
      <c r="L3488" s="234"/>
      <c r="M3488" s="30"/>
      <c r="N3488" s="231" t="s">
        <v>72</v>
      </c>
      <c r="O3488" s="232"/>
      <c r="P3488" s="233" t="s">
        <v>73</v>
      </c>
      <c r="Q3488" s="234"/>
      <c r="R3488" s="30"/>
      <c r="S3488" s="227" t="s">
        <v>74</v>
      </c>
      <c r="T3488" s="228"/>
      <c r="U3488" s="229" t="s">
        <v>75</v>
      </c>
      <c r="V3488" s="230"/>
      <c r="W3488" s="8"/>
      <c r="X3488" s="231" t="s">
        <v>76</v>
      </c>
      <c r="Y3488" s="232"/>
      <c r="Z3488" s="233" t="s">
        <v>77</v>
      </c>
      <c r="AA3488" s="234"/>
      <c r="AB3488" s="8"/>
      <c r="AC3488" s="231" t="s">
        <v>78</v>
      </c>
      <c r="AD3488" s="232"/>
      <c r="AE3488" s="233" t="s">
        <v>17</v>
      </c>
      <c r="AF3488" s="234"/>
      <c r="AG3488" s="8"/>
      <c r="AH3488" s="231" t="s">
        <v>79</v>
      </c>
      <c r="AI3488" s="232"/>
      <c r="AJ3488" s="233" t="s">
        <v>80</v>
      </c>
      <c r="AK3488" s="234"/>
      <c r="AL3488" s="8"/>
      <c r="AM3488" s="35" t="s">
        <v>82</v>
      </c>
      <c r="AO3488" s="147" t="s">
        <v>83</v>
      </c>
      <c r="AP3488" s="4"/>
      <c r="AQ3488" s="44"/>
      <c r="AR3488" s="44"/>
      <c r="AS3488" s="44"/>
      <c r="AT3488" s="44"/>
    </row>
    <row r="3489" spans="2:46" ht="18.649999999999999" customHeight="1" thickTop="1" thickBot="1">
      <c r="B3489" s="55">
        <v>9.9799999999999294</v>
      </c>
      <c r="D3489" s="37">
        <v>1</v>
      </c>
      <c r="E3489" s="38">
        <v>0</v>
      </c>
      <c r="F3489" s="39">
        <v>0</v>
      </c>
      <c r="G3489" s="40">
        <f t="shared" ref="G3489" si="11424">-1/($E$8*$B3489)</f>
        <v>-6.4046092184369185E-2</v>
      </c>
      <c r="I3489" s="37">
        <v>1</v>
      </c>
      <c r="J3489" s="41">
        <v>0</v>
      </c>
      <c r="K3489" s="39">
        <v>0</v>
      </c>
      <c r="L3489" s="40">
        <v>0</v>
      </c>
      <c r="N3489" s="37">
        <f t="shared" ref="N3489" si="11425">D3489*I3489+F3489*I3492-E3489*J3489-G3489*J3492</f>
        <v>0.99303507128045165</v>
      </c>
      <c r="O3489" s="41">
        <f t="shared" ref="O3489" si="11426">(D3489*J3489+E3489*I3489+F3489*J3492+G3489*I3492)</f>
        <v>0</v>
      </c>
      <c r="P3489" s="39">
        <f t="shared" ref="P3489" si="11427">D3489*K3489+F3489*K3492-E3489*L3489-G3489*L3492</f>
        <v>0</v>
      </c>
      <c r="Q3489" s="40">
        <f t="shared" ref="Q3489" si="11428">(D3489*L3489+E3489*K3489+F3489*L3492+G3489*K3492)</f>
        <v>-6.4046092184369185E-2</v>
      </c>
      <c r="S3489" s="37">
        <v>1</v>
      </c>
      <c r="T3489" s="38">
        <v>0</v>
      </c>
      <c r="U3489" s="39">
        <v>0</v>
      </c>
      <c r="V3489" s="40">
        <f t="shared" ref="V3489" si="11429">-1/($T$8*$B3489)</f>
        <v>-0.12542885771543172</v>
      </c>
      <c r="X3489" s="37">
        <f t="shared" ref="X3489" si="11430">N3489*S3489+P3489*S3492-O3489*T3489-Q3489*T3492</f>
        <v>0.99303507128045165</v>
      </c>
      <c r="Y3489" s="41">
        <f t="shared" ref="Y3489" si="11431">(N3489*T3489+O3489*S3489+P3489*T3492+Q3489*S3492)</f>
        <v>0</v>
      </c>
      <c r="Z3489" s="39">
        <f t="shared" ref="Z3489" si="11432">N3489*U3489+P3489*U3492-O3489*V3489-Q3489*V3492</f>
        <v>0</v>
      </c>
      <c r="AA3489" s="40">
        <f t="shared" ref="AA3489" si="11433">(N3489*V3489+O3489*U3489+P3489*V3492+Q3489*U3492)</f>
        <v>-0.18860134684643853</v>
      </c>
      <c r="AB3489" s="8"/>
      <c r="AC3489" s="37">
        <v>1</v>
      </c>
      <c r="AD3489" s="38">
        <v>0</v>
      </c>
      <c r="AE3489" s="39">
        <v>0</v>
      </c>
      <c r="AF3489" s="40">
        <v>0</v>
      </c>
      <c r="AH3489" s="37">
        <f>X3489*AC3489+Z3489*AC3492-Y3489*AD3489-AA3489*AD3492</f>
        <v>0.97776648829602464</v>
      </c>
      <c r="AI3489" s="41">
        <f>(X3489*AD3489+Y3489*AC3489+Z3489*AD3492+AA3489*AC3492)</f>
        <v>0</v>
      </c>
      <c r="AJ3489" s="39">
        <f>X3489*AE3489+Z3489*AE3492-Y3489*AF3489-AA3489*AF3492</f>
        <v>0</v>
      </c>
      <c r="AK3489" s="40">
        <f>(X3489*AF3489+Y3489*AE3489+Z3489*AF3492+AA3489*AE3492)</f>
        <v>-0.18860134684643853</v>
      </c>
      <c r="AL3489" s="8"/>
      <c r="AM3489" s="43">
        <f t="shared" ref="AM3489" si="11434">20*LOG((2*$AH$8)/(($AH$8*AH3489+AJ3489+$AH$8*AH3492+AJ3492)^2+($AH$8*AI3489+AK3489+$AH$8*AI3492+AK3492)^2)^0.5)</f>
        <v>-8.0175005889018342E-5</v>
      </c>
      <c r="AO3489" s="148">
        <f t="shared" ref="AO3489" si="11435">((AH3489^2+AI3489^2)/(AH3492^2+AI3492^2))^0.5</f>
        <v>5.184303117645368</v>
      </c>
      <c r="AP3489" s="4"/>
      <c r="AQ3489" s="44"/>
      <c r="AR3489" s="44"/>
      <c r="AS3489" s="44"/>
      <c r="AT3489" s="44"/>
    </row>
    <row r="3490" spans="2:46" ht="18.649999999999999" customHeight="1" thickBot="1">
      <c r="D3490" s="45"/>
      <c r="G3490" s="46"/>
      <c r="I3490" s="45"/>
      <c r="L3490" s="46"/>
      <c r="N3490" s="45"/>
      <c r="Q3490" s="46"/>
      <c r="S3490" s="45"/>
      <c r="V3490" s="46"/>
      <c r="X3490" s="45"/>
      <c r="AA3490" s="46"/>
      <c r="AC3490" s="45"/>
      <c r="AF3490" s="46"/>
      <c r="AH3490" s="45"/>
      <c r="AK3490" s="46"/>
      <c r="AO3490" s="149"/>
      <c r="AP3490" s="149"/>
      <c r="AQ3490" s="44"/>
      <c r="AR3490" s="44"/>
      <c r="AS3490" s="44"/>
      <c r="AT3490" s="44"/>
    </row>
    <row r="3491" spans="2:46" ht="18.649999999999999" customHeight="1" thickBot="1">
      <c r="D3491" s="227" t="s">
        <v>70</v>
      </c>
      <c r="E3491" s="228"/>
      <c r="F3491" s="229" t="s">
        <v>71</v>
      </c>
      <c r="G3491" s="230"/>
      <c r="H3491" s="203"/>
      <c r="I3491" s="231" t="s">
        <v>15</v>
      </c>
      <c r="J3491" s="232"/>
      <c r="K3491" s="233" t="s">
        <v>16</v>
      </c>
      <c r="L3491" s="234"/>
      <c r="M3491" s="30"/>
      <c r="N3491" s="231" t="s">
        <v>72</v>
      </c>
      <c r="O3491" s="232"/>
      <c r="P3491" s="233" t="s">
        <v>73</v>
      </c>
      <c r="Q3491" s="234"/>
      <c r="R3491" s="30"/>
      <c r="S3491" s="227" t="s">
        <v>74</v>
      </c>
      <c r="T3491" s="228"/>
      <c r="U3491" s="229" t="s">
        <v>75</v>
      </c>
      <c r="V3491" s="230"/>
      <c r="W3491" s="8"/>
      <c r="X3491" s="231" t="s">
        <v>76</v>
      </c>
      <c r="Y3491" s="232"/>
      <c r="Z3491" s="233" t="s">
        <v>77</v>
      </c>
      <c r="AA3491" s="234"/>
      <c r="AB3491" s="8"/>
      <c r="AC3491" s="231" t="s">
        <v>78</v>
      </c>
      <c r="AD3491" s="232"/>
      <c r="AE3491" s="233" t="s">
        <v>17</v>
      </c>
      <c r="AF3491" s="234"/>
      <c r="AG3491" s="8"/>
      <c r="AH3491" s="231" t="s">
        <v>79</v>
      </c>
      <c r="AI3491" s="232"/>
      <c r="AJ3491" s="233" t="s">
        <v>80</v>
      </c>
      <c r="AK3491" s="234"/>
      <c r="AL3491" s="8"/>
      <c r="AM3491" s="52" t="s">
        <v>84</v>
      </c>
      <c r="AO3491" s="150" t="s">
        <v>85</v>
      </c>
      <c r="AP3491" s="149"/>
      <c r="AQ3491" s="44"/>
      <c r="AR3491" s="44"/>
      <c r="AS3491" s="44"/>
      <c r="AT3491" s="44"/>
    </row>
    <row r="3492" spans="2:46" ht="18.649999999999999" customHeight="1" thickTop="1" thickBot="1">
      <c r="D3492" s="37">
        <v>0</v>
      </c>
      <c r="E3492" s="41">
        <v>0</v>
      </c>
      <c r="F3492" s="39">
        <v>1</v>
      </c>
      <c r="G3492" s="40">
        <v>0</v>
      </c>
      <c r="I3492" s="37">
        <v>0</v>
      </c>
      <c r="J3492" s="41">
        <f t="shared" ref="J3492" si="11436">IF(0=(1-$J$8*$K$8*$B3489^2),10^14,$B3489*$K$8/(1-$J$8*$K$8*$B3489^2))</f>
        <v>-0.10874869148141725</v>
      </c>
      <c r="K3492" s="39">
        <v>1</v>
      </c>
      <c r="L3492" s="40">
        <v>0</v>
      </c>
      <c r="N3492" s="37">
        <f t="shared" ref="N3492" si="11437">D3492*I3489+F3492*I3492-E3492*J3489-G3492*J3492</f>
        <v>0</v>
      </c>
      <c r="O3492" s="41">
        <f t="shared" ref="O3492" si="11438">(D3492*J3489+E3492*I3489+F3492*J3492+G3492*I3492)</f>
        <v>-0.10874869148141725</v>
      </c>
      <c r="P3492" s="39">
        <f t="shared" ref="P3492" si="11439">D3492*K3489+F3492*K3492-E3492*L3489-G3492*L3492</f>
        <v>1</v>
      </c>
      <c r="Q3492" s="40">
        <f t="shared" ref="Q3492" si="11440">(D3492*L3489+E3492*K3489+F3492*L3492+G3492*K3492)</f>
        <v>0</v>
      </c>
      <c r="S3492" s="37">
        <v>0</v>
      </c>
      <c r="T3492" s="41">
        <v>0</v>
      </c>
      <c r="U3492" s="39">
        <v>1</v>
      </c>
      <c r="V3492" s="40">
        <v>0</v>
      </c>
      <c r="X3492" s="37">
        <f t="shared" ref="X3492" si="11441">N3492*S3489+P3492*S3492-O3492*T3489-Q3492*T3492</f>
        <v>0</v>
      </c>
      <c r="Y3492" s="41">
        <f t="shared" ref="Y3492" si="11442">(N3492*T3489+O3492*S3489+P3492*T3492+Q3492*S3492)</f>
        <v>-0.10874869148141725</v>
      </c>
      <c r="Z3492" s="39">
        <f t="shared" ref="Z3492" si="11443">N3492*U3489+P3492*U3492-O3492*V3489-Q3492*V3492</f>
        <v>0.9863597758494379</v>
      </c>
      <c r="AA3492" s="40">
        <f t="shared" ref="AA3492" si="11444">(N3492*V3489+O3492*U3489+P3492*V3492+Q3492*U3492)</f>
        <v>0</v>
      </c>
      <c r="AB3492" s="8"/>
      <c r="AC3492" s="37">
        <v>0</v>
      </c>
      <c r="AD3492" s="40">
        <f>-1/($AD$8*$B3489)</f>
        <v>-8.095691382765588E-2</v>
      </c>
      <c r="AE3492" s="39">
        <v>1</v>
      </c>
      <c r="AF3492" s="40">
        <v>0</v>
      </c>
      <c r="AH3492" s="37">
        <f>X3492*AC3489+Z3492*AC3492-Y3492*AD3489-AA3492*AD3492</f>
        <v>0</v>
      </c>
      <c r="AI3492" s="41">
        <f>(X3492*AD3489+Y3492*AC3489+Z3492*AD3492+AA3492*AC3492)</f>
        <v>-0.18860133485792616</v>
      </c>
      <c r="AJ3492" s="39">
        <f>X3492*AE3489+Z3492*AE3492-Y3492*AF3489-AA3492*AF3492</f>
        <v>0.9863597758494379</v>
      </c>
      <c r="AK3492" s="40">
        <f>(X3492*AF3489+Y3492*AE3489+Z3492*AF3492+AA3492*AE3492)</f>
        <v>0</v>
      </c>
      <c r="AL3492" s="8"/>
      <c r="AM3492" s="54">
        <f t="shared" ref="AM3492" si="11445">(180/PI())*ATAN(-1*(($AH3480*AI3489+AK3489+$AH$8*AI3492+AK3492)/($AH$8*AH3489+AJ3489+$AH$8*AH3492+AJ3492)))</f>
        <v>10.871069728681759</v>
      </c>
      <c r="AO3492" s="151">
        <f t="shared" ref="AO3492" si="11446">20*LOG(((($AH$8*AH3489+AJ3489-$AH$8*AH3492-AJ3492)^2+($AH$8*AI3489+AK3489-$AH$8*AI3492-AK3492)^2)/(($AH$8*AH3489+AJ3489+$AH$8*AH3492+AJ3492)^2+($AH$8*AI3489+AK3489+$AH$8*AI3492+AK3492)^2))^0.5)</f>
        <v>-47.337493195448211</v>
      </c>
      <c r="AP3492" s="149"/>
      <c r="AQ3492" s="44"/>
      <c r="AR3492" s="44"/>
      <c r="AS3492" s="44"/>
      <c r="AT3492" s="44"/>
    </row>
    <row r="3493" spans="2:46" ht="18.649999999999999" customHeight="1">
      <c r="AO3493" s="48"/>
    </row>
    <row r="3494" spans="2:46" ht="18.649999999999999" customHeight="1" thickBot="1">
      <c r="E3494" s="29" t="s">
        <v>9</v>
      </c>
      <c r="J3494" s="29" t="s">
        <v>10</v>
      </c>
      <c r="O3494" s="29" t="s">
        <v>11</v>
      </c>
      <c r="T3494" s="29" t="s">
        <v>12</v>
      </c>
      <c r="Y3494" s="29" t="s">
        <v>13</v>
      </c>
      <c r="AD3494" s="29" t="s">
        <v>12</v>
      </c>
      <c r="AI3494" s="29" t="s">
        <v>81</v>
      </c>
    </row>
    <row r="3495" spans="2:46" ht="18.649999999999999" customHeight="1" thickBot="1">
      <c r="B3495" s="28"/>
      <c r="D3495" s="227" t="s">
        <v>70</v>
      </c>
      <c r="E3495" s="228"/>
      <c r="F3495" s="229" t="s">
        <v>71</v>
      </c>
      <c r="G3495" s="230"/>
      <c r="H3495" s="203"/>
      <c r="I3495" s="231" t="s">
        <v>15</v>
      </c>
      <c r="J3495" s="232"/>
      <c r="K3495" s="233" t="s">
        <v>16</v>
      </c>
      <c r="L3495" s="234"/>
      <c r="M3495" s="30"/>
      <c r="N3495" s="231" t="s">
        <v>72</v>
      </c>
      <c r="O3495" s="232"/>
      <c r="P3495" s="233" t="s">
        <v>73</v>
      </c>
      <c r="Q3495" s="234"/>
      <c r="R3495" s="30"/>
      <c r="S3495" s="227" t="s">
        <v>74</v>
      </c>
      <c r="T3495" s="228"/>
      <c r="U3495" s="229" t="s">
        <v>75</v>
      </c>
      <c r="V3495" s="230"/>
      <c r="W3495" s="8"/>
      <c r="X3495" s="231" t="s">
        <v>76</v>
      </c>
      <c r="Y3495" s="232"/>
      <c r="Z3495" s="233" t="s">
        <v>77</v>
      </c>
      <c r="AA3495" s="234"/>
      <c r="AB3495" s="8"/>
      <c r="AC3495" s="231" t="s">
        <v>78</v>
      </c>
      <c r="AD3495" s="232"/>
      <c r="AE3495" s="233" t="s">
        <v>17</v>
      </c>
      <c r="AF3495" s="234"/>
      <c r="AG3495" s="8"/>
      <c r="AH3495" s="231" t="s">
        <v>79</v>
      </c>
      <c r="AI3495" s="232"/>
      <c r="AJ3495" s="233" t="s">
        <v>80</v>
      </c>
      <c r="AK3495" s="234"/>
      <c r="AL3495" s="8"/>
      <c r="AM3495" s="35" t="s">
        <v>82</v>
      </c>
      <c r="AO3495" s="147" t="s">
        <v>83</v>
      </c>
      <c r="AP3495" s="4"/>
      <c r="AQ3495" s="44"/>
      <c r="AR3495" s="44"/>
      <c r="AS3495" s="44"/>
      <c r="AT3495" s="44"/>
    </row>
    <row r="3496" spans="2:46" ht="18.649999999999999" customHeight="1" thickTop="1" thickBot="1">
      <c r="B3496" s="55">
        <v>9.9999999999999307</v>
      </c>
      <c r="D3496" s="37">
        <v>1</v>
      </c>
      <c r="E3496" s="38">
        <v>0</v>
      </c>
      <c r="F3496" s="39">
        <v>0</v>
      </c>
      <c r="G3496" s="40">
        <f t="shared" ref="G3496" si="11447">-1/($E$8*$B3496)</f>
        <v>-6.3918000000000433E-2</v>
      </c>
      <c r="I3496" s="37">
        <v>1</v>
      </c>
      <c r="J3496" s="41">
        <v>0</v>
      </c>
      <c r="K3496" s="39">
        <v>0</v>
      </c>
      <c r="L3496" s="40">
        <v>0</v>
      </c>
      <c r="N3496" s="37">
        <f t="shared" ref="N3496" si="11448">D3496*I3496+F3496*I3499-E3496*J3496-G3496*J3499</f>
        <v>0.99306296205541555</v>
      </c>
      <c r="O3496" s="41">
        <f t="shared" ref="O3496" si="11449">(D3496*J3496+E3496*I3496+F3496*J3499+G3496*I3499)</f>
        <v>0</v>
      </c>
      <c r="P3496" s="39">
        <f t="shared" ref="P3496" si="11450">D3496*K3496+F3496*K3499-E3496*L3496-G3496*L3499</f>
        <v>0</v>
      </c>
      <c r="Q3496" s="40">
        <f t="shared" ref="Q3496" si="11451">(D3496*L3496+E3496*K3496+F3496*L3499+G3496*K3499)</f>
        <v>-6.3918000000000433E-2</v>
      </c>
      <c r="S3496" s="37">
        <v>1</v>
      </c>
      <c r="T3496" s="38">
        <v>0</v>
      </c>
      <c r="U3496" s="39">
        <v>0</v>
      </c>
      <c r="V3496" s="40">
        <f t="shared" ref="V3496" si="11452">-1/($T$8*$B3496)</f>
        <v>-0.12517800000000084</v>
      </c>
      <c r="X3496" s="37">
        <f t="shared" ref="X3496" si="11453">N3496*S3496+P3496*S3499-O3496*T3496-Q3496*T3499</f>
        <v>0.99306296205541555</v>
      </c>
      <c r="Y3496" s="41">
        <f t="shared" ref="Y3496" si="11454">(N3496*T3496+O3496*S3496+P3496*T3499+Q3496*S3499)</f>
        <v>0</v>
      </c>
      <c r="Z3496" s="39">
        <f t="shared" ref="Z3496" si="11455">N3496*U3496+P3496*U3499-O3496*V3496-Q3496*V3499</f>
        <v>0</v>
      </c>
      <c r="AA3496" s="40">
        <f t="shared" ref="AA3496" si="11456">(N3496*V3496+O3496*U3496+P3496*V3499+Q3496*U3499)</f>
        <v>-0.18822763546417409</v>
      </c>
      <c r="AB3496" s="8"/>
      <c r="AC3496" s="37">
        <v>1</v>
      </c>
      <c r="AD3496" s="38">
        <v>0</v>
      </c>
      <c r="AE3496" s="39">
        <v>0</v>
      </c>
      <c r="AF3496" s="40">
        <v>0</v>
      </c>
      <c r="AH3496" s="37">
        <f>X3496*AC3496+Z3496*AC3499-Y3496*AD3496-AA3496*AD3499</f>
        <v>0.97785511024808747</v>
      </c>
      <c r="AI3496" s="41">
        <f>(X3496*AD3496+Y3496*AC3496+Z3496*AD3499+AA3496*AC3499)</f>
        <v>0</v>
      </c>
      <c r="AJ3496" s="39">
        <f>X3496*AE3496+Z3496*AE3499-Y3496*AF3496-AA3496*AF3499</f>
        <v>0</v>
      </c>
      <c r="AK3496" s="40">
        <f>(X3496*AF3496+Y3496*AE3496+Z3496*AF3499+AA3496*AE3499)</f>
        <v>-0.18822763546417409</v>
      </c>
      <c r="AL3496" s="8"/>
      <c r="AM3496" s="43">
        <f t="shared" ref="AM3496" si="11457">20*LOG((2*$AH$8)/(($AH$8*AH3496+AJ3496+$AH$8*AH3499+AJ3499)^2+($AH$8*AI3496+AK3496+$AH$8*AI3499+AK3499)^2)^0.5)</f>
        <v>-7.9541825474642393E-5</v>
      </c>
      <c r="AO3496" s="148">
        <f t="shared" ref="AO3496" si="11458">((AH3496^2+AI3496^2)/(AH3499^2+AI3499^2))^0.5</f>
        <v>5.1950669716714604</v>
      </c>
      <c r="AP3496" s="4"/>
      <c r="AQ3496" s="44"/>
      <c r="AR3496" s="44"/>
      <c r="AS3496" s="44"/>
      <c r="AT3496" s="44"/>
    </row>
    <row r="3497" spans="2:46" ht="18.649999999999999" customHeight="1" thickBot="1">
      <c r="D3497" s="45"/>
      <c r="G3497" s="46"/>
      <c r="I3497" s="45"/>
      <c r="L3497" s="46"/>
      <c r="N3497" s="45"/>
      <c r="Q3497" s="46"/>
      <c r="S3497" s="45"/>
      <c r="V3497" s="46"/>
      <c r="X3497" s="45"/>
      <c r="AA3497" s="46"/>
      <c r="AC3497" s="45"/>
      <c r="AF3497" s="46"/>
      <c r="AH3497" s="45"/>
      <c r="AK3497" s="46"/>
      <c r="AO3497" s="149"/>
      <c r="AP3497" s="149"/>
      <c r="AQ3497" s="44"/>
      <c r="AR3497" s="44"/>
      <c r="AS3497" s="44"/>
      <c r="AT3497" s="44"/>
    </row>
    <row r="3498" spans="2:46" ht="18.649999999999999" customHeight="1" thickBot="1">
      <c r="D3498" s="227" t="s">
        <v>70</v>
      </c>
      <c r="E3498" s="228"/>
      <c r="F3498" s="229" t="s">
        <v>71</v>
      </c>
      <c r="G3498" s="230"/>
      <c r="H3498" s="203"/>
      <c r="I3498" s="231" t="s">
        <v>15</v>
      </c>
      <c r="J3498" s="232"/>
      <c r="K3498" s="233" t="s">
        <v>16</v>
      </c>
      <c r="L3498" s="234"/>
      <c r="M3498" s="30"/>
      <c r="N3498" s="231" t="s">
        <v>72</v>
      </c>
      <c r="O3498" s="232"/>
      <c r="P3498" s="233" t="s">
        <v>73</v>
      </c>
      <c r="Q3498" s="234"/>
      <c r="R3498" s="30"/>
      <c r="S3498" s="227" t="s">
        <v>74</v>
      </c>
      <c r="T3498" s="228"/>
      <c r="U3498" s="229" t="s">
        <v>75</v>
      </c>
      <c r="V3498" s="230"/>
      <c r="W3498" s="8"/>
      <c r="X3498" s="231" t="s">
        <v>76</v>
      </c>
      <c r="Y3498" s="232"/>
      <c r="Z3498" s="233" t="s">
        <v>77</v>
      </c>
      <c r="AA3498" s="234"/>
      <c r="AB3498" s="8"/>
      <c r="AC3498" s="231" t="s">
        <v>78</v>
      </c>
      <c r="AD3498" s="232"/>
      <c r="AE3498" s="233" t="s">
        <v>17</v>
      </c>
      <c r="AF3498" s="234"/>
      <c r="AG3498" s="8"/>
      <c r="AH3498" s="231" t="s">
        <v>79</v>
      </c>
      <c r="AI3498" s="232"/>
      <c r="AJ3498" s="233" t="s">
        <v>80</v>
      </c>
      <c r="AK3498" s="234"/>
      <c r="AL3498" s="8"/>
      <c r="AM3498" s="52" t="s">
        <v>84</v>
      </c>
      <c r="AO3498" s="150" t="s">
        <v>85</v>
      </c>
      <c r="AP3498" s="149"/>
      <c r="AQ3498" s="44"/>
      <c r="AR3498" s="44"/>
      <c r="AS3498" s="44"/>
      <c r="AT3498" s="44"/>
    </row>
    <row r="3499" spans="2:46" ht="18.649999999999999" customHeight="1" thickTop="1" thickBot="1">
      <c r="D3499" s="37">
        <v>0</v>
      </c>
      <c r="E3499" s="41">
        <v>0</v>
      </c>
      <c r="F3499" s="39">
        <v>1</v>
      </c>
      <c r="G3499" s="40">
        <v>0</v>
      </c>
      <c r="I3499" s="37">
        <v>0</v>
      </c>
      <c r="J3499" s="41">
        <f t="shared" ref="J3499" si="11459">IF(0=(1-$J$8*$K$8*$B3496^2),10^14,$B3496*$K$8/(1-$J$8*$K$8*$B3496^2))</f>
        <v>-0.10853027229551049</v>
      </c>
      <c r="K3499" s="39">
        <v>1</v>
      </c>
      <c r="L3499" s="40">
        <v>0</v>
      </c>
      <c r="N3499" s="37">
        <f t="shared" ref="N3499" si="11460">D3499*I3496+F3499*I3499-E3499*J3496-G3499*J3499</f>
        <v>0</v>
      </c>
      <c r="O3499" s="41">
        <f t="shared" ref="O3499" si="11461">(D3499*J3496+E3499*I3496+F3499*J3499+G3499*I3499)</f>
        <v>-0.10853027229551049</v>
      </c>
      <c r="P3499" s="39">
        <f t="shared" ref="P3499" si="11462">D3499*K3496+F3499*K3499-E3499*L3496-G3499*L3499</f>
        <v>1</v>
      </c>
      <c r="Q3499" s="40">
        <f t="shared" ref="Q3499" si="11463">(D3499*L3496+E3499*K3496+F3499*L3499+G3499*K3499)</f>
        <v>0</v>
      </c>
      <c r="S3499" s="37">
        <v>0</v>
      </c>
      <c r="T3499" s="41">
        <v>0</v>
      </c>
      <c r="U3499" s="39">
        <v>1</v>
      </c>
      <c r="V3499" s="40">
        <v>0</v>
      </c>
      <c r="X3499" s="37">
        <f t="shared" ref="X3499" si="11464">N3499*S3496+P3499*S3499-O3499*T3496-Q3499*T3499</f>
        <v>0</v>
      </c>
      <c r="Y3499" s="41">
        <f t="shared" ref="Y3499" si="11465">(N3499*T3496+O3499*S3496+P3499*T3499+Q3499*S3499)</f>
        <v>-0.10853027229551049</v>
      </c>
      <c r="Z3499" s="39">
        <f t="shared" ref="Z3499" si="11466">N3499*U3496+P3499*U3499-O3499*V3496-Q3499*V3499</f>
        <v>0.98641439757459248</v>
      </c>
      <c r="AA3499" s="40">
        <f t="shared" ref="AA3499" si="11467">(N3499*V3496+O3499*U3496+P3499*V3499+Q3499*U3499)</f>
        <v>0</v>
      </c>
      <c r="AB3499" s="8"/>
      <c r="AC3499" s="37">
        <v>0</v>
      </c>
      <c r="AD3499" s="40">
        <f>-1/($AD$8*$B3496)</f>
        <v>-8.0795000000000561E-2</v>
      </c>
      <c r="AE3499" s="39">
        <v>1</v>
      </c>
      <c r="AF3499" s="40">
        <v>0</v>
      </c>
      <c r="AH3499" s="37">
        <f>X3499*AC3496+Z3499*AC3499-Y3499*AD3496-AA3499*AD3499</f>
        <v>0</v>
      </c>
      <c r="AI3499" s="41">
        <f>(X3499*AD3496+Y3499*AC3496+Z3499*AD3499+AA3499*AC3499)</f>
        <v>-0.18822762354755024</v>
      </c>
      <c r="AJ3499" s="39">
        <f>X3499*AE3496+Z3499*AE3499-Y3499*AF3496-AA3499*AF3499</f>
        <v>0.98641439757459248</v>
      </c>
      <c r="AK3499" s="40">
        <f>(X3499*AF3496+Y3499*AE3496+Z3499*AF3499+AA3499*AE3499)</f>
        <v>0</v>
      </c>
      <c r="AL3499" s="8"/>
      <c r="AM3499" s="54">
        <f t="shared" ref="AM3499" si="11468">(180/PI())*ATAN(-1*(($AH3487*AI3496+AK3496+$AH$8*AI3499+AK3499)/($AH$8*AH3496+AJ3496+$AH$8*AH3499+AJ3499)))</f>
        <v>10.849268161905446</v>
      </c>
      <c r="AO3499" s="151">
        <f t="shared" ref="AO3499" si="11469">20*LOG(((($AH$8*AH3496+AJ3496-$AH$8*AH3499-AJ3499)^2+($AH$8*AI3496+AK3496-$AH$8*AI3499-AK3499)^2)/(($AH$8*AH3496+AJ3496+$AH$8*AH3499+AJ3499)^2+($AH$8*AI3496+AK3496+$AH$8*AI3499+AK3499)^2))^0.5)</f>
        <v>-47.371927346252946</v>
      </c>
      <c r="AP3499" s="149"/>
      <c r="AQ3499" s="44"/>
      <c r="AR3499" s="44"/>
      <c r="AS3499" s="44"/>
      <c r="AT3499" s="44"/>
    </row>
    <row r="3500" spans="2:46" ht="18.649999999999999" customHeight="1">
      <c r="AO3500" s="48"/>
    </row>
    <row r="3501" spans="2:46" ht="18.649999999999999" customHeight="1" thickBot="1">
      <c r="E3501" s="29" t="s">
        <v>9</v>
      </c>
      <c r="J3501" s="29" t="s">
        <v>10</v>
      </c>
      <c r="O3501" s="29" t="s">
        <v>11</v>
      </c>
      <c r="T3501" s="29" t="s">
        <v>12</v>
      </c>
      <c r="Y3501" s="29" t="s">
        <v>13</v>
      </c>
      <c r="AD3501" s="29" t="s">
        <v>12</v>
      </c>
      <c r="AI3501" s="29" t="s">
        <v>81</v>
      </c>
    </row>
    <row r="3502" spans="2:46" ht="18.649999999999999" customHeight="1" thickBot="1">
      <c r="B3502" s="28"/>
      <c r="D3502" s="227" t="s">
        <v>70</v>
      </c>
      <c r="E3502" s="228"/>
      <c r="F3502" s="229" t="s">
        <v>71</v>
      </c>
      <c r="G3502" s="230"/>
      <c r="H3502" s="203"/>
      <c r="I3502" s="231" t="s">
        <v>15</v>
      </c>
      <c r="J3502" s="232"/>
      <c r="K3502" s="233" t="s">
        <v>16</v>
      </c>
      <c r="L3502" s="234"/>
      <c r="M3502" s="30"/>
      <c r="N3502" s="231" t="s">
        <v>72</v>
      </c>
      <c r="O3502" s="232"/>
      <c r="P3502" s="233" t="s">
        <v>73</v>
      </c>
      <c r="Q3502" s="234"/>
      <c r="R3502" s="30"/>
      <c r="S3502" s="227" t="s">
        <v>74</v>
      </c>
      <c r="T3502" s="228"/>
      <c r="U3502" s="229" t="s">
        <v>75</v>
      </c>
      <c r="V3502" s="230"/>
      <c r="W3502" s="8"/>
      <c r="X3502" s="231" t="s">
        <v>76</v>
      </c>
      <c r="Y3502" s="232"/>
      <c r="Z3502" s="233" t="s">
        <v>77</v>
      </c>
      <c r="AA3502" s="234"/>
      <c r="AB3502" s="8"/>
      <c r="AC3502" s="231" t="s">
        <v>78</v>
      </c>
      <c r="AD3502" s="232"/>
      <c r="AE3502" s="233" t="s">
        <v>17</v>
      </c>
      <c r="AF3502" s="234"/>
      <c r="AG3502" s="8"/>
      <c r="AH3502" s="231" t="s">
        <v>79</v>
      </c>
      <c r="AI3502" s="232"/>
      <c r="AJ3502" s="233" t="s">
        <v>80</v>
      </c>
      <c r="AK3502" s="234"/>
      <c r="AL3502" s="8"/>
      <c r="AM3502" s="35" t="s">
        <v>82</v>
      </c>
      <c r="AO3502" s="147" t="s">
        <v>83</v>
      </c>
      <c r="AP3502" s="4"/>
      <c r="AQ3502" s="44"/>
      <c r="AR3502" s="44"/>
      <c r="AS3502" s="44"/>
      <c r="AT3502" s="44"/>
    </row>
    <row r="3503" spans="2:46" ht="18.649999999999999" customHeight="1" thickTop="1" thickBot="1">
      <c r="B3503" s="55">
        <v>10.0199999999999</v>
      </c>
      <c r="D3503" s="37">
        <v>1</v>
      </c>
      <c r="E3503" s="38">
        <v>0</v>
      </c>
      <c r="F3503" s="39">
        <v>0</v>
      </c>
      <c r="G3503" s="40">
        <f t="shared" ref="G3503" si="11470">-1/($E$8*$B3503)</f>
        <v>-6.3790419161677284E-2</v>
      </c>
      <c r="I3503" s="37">
        <v>1</v>
      </c>
      <c r="J3503" s="41">
        <v>0</v>
      </c>
      <c r="K3503" s="39">
        <v>0</v>
      </c>
      <c r="L3503" s="40">
        <v>0</v>
      </c>
      <c r="N3503" s="37">
        <f t="shared" ref="N3503" si="11471">D3503*I3503+F3503*I3506-E3503*J3503-G3503*J3506</f>
        <v>0.99309068551695334</v>
      </c>
      <c r="O3503" s="41">
        <f t="shared" ref="O3503" si="11472">(D3503*J3503+E3503*I3503+F3503*J3506+G3503*I3506)</f>
        <v>0</v>
      </c>
      <c r="P3503" s="39">
        <f t="shared" ref="P3503" si="11473">D3503*K3503+F3503*K3506-E3503*L3503-G3503*L3506</f>
        <v>0</v>
      </c>
      <c r="Q3503" s="40">
        <f t="shared" ref="Q3503" si="11474">(D3503*L3503+E3503*K3503+F3503*L3506+G3503*K3506)</f>
        <v>-6.3790419161677284E-2</v>
      </c>
      <c r="S3503" s="37">
        <v>1</v>
      </c>
      <c r="T3503" s="38">
        <v>0</v>
      </c>
      <c r="U3503" s="39">
        <v>0</v>
      </c>
      <c r="V3503" s="40">
        <f t="shared" ref="V3503" si="11475">-1/($T$8*$B3503)</f>
        <v>-0.12492814371257609</v>
      </c>
      <c r="X3503" s="37">
        <f t="shared" ref="X3503" si="11476">N3503*S3503+P3503*S3506-O3503*T3503-Q3503*T3506</f>
        <v>0.99309068551695334</v>
      </c>
      <c r="Y3503" s="41">
        <f t="shared" ref="Y3503" si="11477">(N3503*T3503+O3503*S3503+P3503*T3506+Q3503*S3506)</f>
        <v>0</v>
      </c>
      <c r="Z3503" s="39">
        <f t="shared" ref="Z3503" si="11478">N3503*U3503+P3503*U3506-O3503*V3503-Q3503*V3506</f>
        <v>0</v>
      </c>
      <c r="AA3503" s="40">
        <f t="shared" ref="AA3503" si="11479">(N3503*V3503+O3503*U3503+P3503*V3506+Q3503*U3506)</f>
        <v>-0.18785539504155993</v>
      </c>
      <c r="AB3503" s="8"/>
      <c r="AC3503" s="37">
        <v>1</v>
      </c>
      <c r="AD3503" s="38">
        <v>0</v>
      </c>
      <c r="AE3503" s="39">
        <v>0</v>
      </c>
      <c r="AF3503" s="40">
        <v>0</v>
      </c>
      <c r="AH3503" s="37">
        <f>X3503*AC3503+Z3503*AC3506-Y3503*AD3503-AA3503*AD3506</f>
        <v>0.97794320383792843</v>
      </c>
      <c r="AI3503" s="41">
        <f>(X3503*AD3503+Y3503*AC3503+Z3503*AD3506+AA3503*AC3506)</f>
        <v>0</v>
      </c>
      <c r="AJ3503" s="39">
        <f>X3503*AE3503+Z3503*AE3506-Y3503*AF3503-AA3503*AF3506</f>
        <v>0</v>
      </c>
      <c r="AK3503" s="40">
        <f>(X3503*AF3503+Y3503*AE3503+Z3503*AF3506+AA3503*AE3506)</f>
        <v>-0.18785539504155993</v>
      </c>
      <c r="AL3503" s="8"/>
      <c r="AM3503" s="43">
        <f t="shared" ref="AM3503" si="11480">20*LOG((2*$AH$8)/(($AH$8*AH3503+AJ3503+$AH$8*AH3506+AJ3506)^2+($AH$8*AI3503+AK3503+$AH$8*AI3506+AK3506)^2)^0.5)</f>
        <v>-7.8914870466695384E-5</v>
      </c>
      <c r="AO3503" s="148">
        <f t="shared" ref="AO3503" si="11481">((AH3503^2+AI3503^2)/(AH3506^2+AI3506^2))^0.5</f>
        <v>5.2058300763001313</v>
      </c>
      <c r="AP3503" s="4"/>
      <c r="AQ3503" s="44"/>
      <c r="AR3503" s="44"/>
      <c r="AS3503" s="44"/>
      <c r="AT3503" s="44"/>
    </row>
    <row r="3504" spans="2:46" ht="18.649999999999999" customHeight="1" thickBot="1">
      <c r="D3504" s="45"/>
      <c r="G3504" s="46"/>
      <c r="I3504" s="45"/>
      <c r="L3504" s="46"/>
      <c r="N3504" s="45"/>
      <c r="Q3504" s="46"/>
      <c r="S3504" s="45"/>
      <c r="V3504" s="46"/>
      <c r="X3504" s="45"/>
      <c r="AA3504" s="46"/>
      <c r="AC3504" s="45"/>
      <c r="AF3504" s="46"/>
      <c r="AH3504" s="45"/>
      <c r="AK3504" s="46"/>
      <c r="AO3504" s="149"/>
      <c r="AP3504" s="149"/>
      <c r="AQ3504" s="44"/>
      <c r="AR3504" s="44"/>
      <c r="AS3504" s="44"/>
      <c r="AT3504" s="44"/>
    </row>
    <row r="3505" spans="2:46" ht="18.649999999999999" customHeight="1" thickBot="1">
      <c r="D3505" s="227" t="s">
        <v>70</v>
      </c>
      <c r="E3505" s="228"/>
      <c r="F3505" s="229" t="s">
        <v>71</v>
      </c>
      <c r="G3505" s="230"/>
      <c r="H3505" s="203"/>
      <c r="I3505" s="231" t="s">
        <v>15</v>
      </c>
      <c r="J3505" s="232"/>
      <c r="K3505" s="233" t="s">
        <v>16</v>
      </c>
      <c r="L3505" s="234"/>
      <c r="M3505" s="30"/>
      <c r="N3505" s="231" t="s">
        <v>72</v>
      </c>
      <c r="O3505" s="232"/>
      <c r="P3505" s="233" t="s">
        <v>73</v>
      </c>
      <c r="Q3505" s="234"/>
      <c r="R3505" s="30"/>
      <c r="S3505" s="227" t="s">
        <v>74</v>
      </c>
      <c r="T3505" s="228"/>
      <c r="U3505" s="229" t="s">
        <v>75</v>
      </c>
      <c r="V3505" s="230"/>
      <c r="W3505" s="8"/>
      <c r="X3505" s="231" t="s">
        <v>76</v>
      </c>
      <c r="Y3505" s="232"/>
      <c r="Z3505" s="233" t="s">
        <v>77</v>
      </c>
      <c r="AA3505" s="234"/>
      <c r="AB3505" s="8"/>
      <c r="AC3505" s="231" t="s">
        <v>78</v>
      </c>
      <c r="AD3505" s="232"/>
      <c r="AE3505" s="233" t="s">
        <v>17</v>
      </c>
      <c r="AF3505" s="234"/>
      <c r="AG3505" s="8"/>
      <c r="AH3505" s="231" t="s">
        <v>79</v>
      </c>
      <c r="AI3505" s="232"/>
      <c r="AJ3505" s="233" t="s">
        <v>80</v>
      </c>
      <c r="AK3505" s="234"/>
      <c r="AL3505" s="8"/>
      <c r="AM3505" s="52" t="s">
        <v>84</v>
      </c>
      <c r="AO3505" s="150" t="s">
        <v>85</v>
      </c>
      <c r="AP3505" s="149"/>
      <c r="AQ3505" s="44"/>
      <c r="AR3505" s="44"/>
      <c r="AS3505" s="44"/>
      <c r="AT3505" s="44"/>
    </row>
    <row r="3506" spans="2:46" ht="18.649999999999999" customHeight="1" thickTop="1" thickBot="1">
      <c r="D3506" s="37">
        <v>0</v>
      </c>
      <c r="E3506" s="41">
        <v>0</v>
      </c>
      <c r="F3506" s="39">
        <v>1</v>
      </c>
      <c r="G3506" s="40">
        <v>0</v>
      </c>
      <c r="I3506" s="37">
        <v>0</v>
      </c>
      <c r="J3506" s="41">
        <f t="shared" ref="J3506" si="11482">IF(0=(1-$J$8*$K$8*$B3503^2),10^14,$B3503*$K$8/(1-$J$8*$K$8*$B3503^2))</f>
        <v>-0.1083127305612301</v>
      </c>
      <c r="K3506" s="39">
        <v>1</v>
      </c>
      <c r="L3506" s="40">
        <v>0</v>
      </c>
      <c r="N3506" s="37">
        <f t="shared" ref="N3506" si="11483">D3506*I3503+F3506*I3506-E3506*J3503-G3506*J3506</f>
        <v>0</v>
      </c>
      <c r="O3506" s="41">
        <f t="shared" ref="O3506" si="11484">(D3506*J3503+E3506*I3503+F3506*J3506+G3506*I3506)</f>
        <v>-0.1083127305612301</v>
      </c>
      <c r="P3506" s="39">
        <f t="shared" ref="P3506" si="11485">D3506*K3503+F3506*K3506-E3506*L3503-G3506*L3506</f>
        <v>1</v>
      </c>
      <c r="Q3506" s="40">
        <f t="shared" ref="Q3506" si="11486">(D3506*L3503+E3506*K3503+F3506*L3506+G3506*K3506)</f>
        <v>0</v>
      </c>
      <c r="S3506" s="37">
        <v>0</v>
      </c>
      <c r="T3506" s="41">
        <v>0</v>
      </c>
      <c r="U3506" s="39">
        <v>1</v>
      </c>
      <c r="V3506" s="40">
        <v>0</v>
      </c>
      <c r="X3506" s="37">
        <f t="shared" ref="X3506" si="11487">N3506*S3503+P3506*S3506-O3506*T3503-Q3506*T3506</f>
        <v>0</v>
      </c>
      <c r="Y3506" s="41">
        <f t="shared" ref="Y3506" si="11488">(N3506*T3503+O3506*S3503+P3506*T3506+Q3506*S3506)</f>
        <v>-0.1083127305612301</v>
      </c>
      <c r="Z3506" s="39">
        <f t="shared" ref="Z3506" si="11489">N3506*U3503+P3506*U3506-O3506*V3503-Q3506*V3506</f>
        <v>0.98646869163054507</v>
      </c>
      <c r="AA3506" s="40">
        <f t="shared" ref="AA3506" si="11490">(N3506*V3503+O3506*U3503+P3506*V3506+Q3506*U3506)</f>
        <v>0</v>
      </c>
      <c r="AB3506" s="8"/>
      <c r="AC3506" s="37">
        <v>0</v>
      </c>
      <c r="AD3506" s="40">
        <f>-1/($AD$8*$B3503)</f>
        <v>-8.0633732534930946E-2</v>
      </c>
      <c r="AE3506" s="39">
        <v>1</v>
      </c>
      <c r="AF3506" s="40">
        <v>0</v>
      </c>
      <c r="AH3506" s="37">
        <f>X3506*AC3503+Z3506*AC3506-Y3506*AD3503-AA3506*AD3506</f>
        <v>0</v>
      </c>
      <c r="AI3506" s="41">
        <f>(X3506*AD3503+Y3506*AC3503+Z3506*AD3506+AA3506*AC3506)</f>
        <v>-0.18785538319625072</v>
      </c>
      <c r="AJ3506" s="39">
        <f>X3506*AE3503+Z3506*AE3506-Y3506*AF3503-AA3506*AF3506</f>
        <v>0.98646869163054507</v>
      </c>
      <c r="AK3506" s="40">
        <f>(X3506*AF3503+Y3506*AE3503+Z3506*AF3506+AA3506*AE3506)</f>
        <v>0</v>
      </c>
      <c r="AL3506" s="8"/>
      <c r="AM3506" s="54">
        <f t="shared" ref="AM3506" si="11491">(180/PI())*ATAN(-1*(($AH3494*AI3503+AK3503+$AH$8*AI3506+AK3506)/($AH$8*AH3503+AJ3503+$AH$8*AH3506+AJ3506)))</f>
        <v>10.827553980462008</v>
      </c>
      <c r="AO3506" s="151">
        <f t="shared" ref="AO3506" si="11492">20*LOG(((($AH$8*AH3503+AJ3503-$AH$8*AH3506-AJ3506)^2+($AH$8*AI3503+AK3503-$AH$8*AI3506-AK3506)^2)/(($AH$8*AH3503+AJ3503+$AH$8*AH3506+AJ3506)^2+($AH$8*AI3503+AK3503+$AH$8*AI3506+AK3506)^2))^0.5)</f>
        <v>-47.406294090496402</v>
      </c>
      <c r="AP3506" s="149"/>
      <c r="AQ3506" s="44"/>
      <c r="AR3506" s="44"/>
      <c r="AS3506" s="44"/>
      <c r="AT3506" s="44"/>
    </row>
    <row r="3507" spans="2:46">
      <c r="AO3507" s="48"/>
    </row>
    <row r="3509" spans="2:46">
      <c r="B3509" s="80"/>
    </row>
  </sheetData>
  <sheetProtection algorithmName="SHA-512" hashValue="X3oabWQBcGp3H4F0nR+ik3ZDf/r3u0OLqExcRjTMrD4lo1CkniizPhGuzepm4SlOD2wcy2wlHvoWjs+C38RJ+Q==" saltValue="Gr490IS20sN1PmwLbP1dZg==" spinCount="100000" sheet="1" objects="1" scenarios="1"/>
  <mergeCells count="13976"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X30:Y30"/>
    <mergeCell ref="Z30:AA30"/>
    <mergeCell ref="D30:E30"/>
    <mergeCell ref="F30:G30"/>
    <mergeCell ref="I30:J30"/>
    <mergeCell ref="K30:L30"/>
    <mergeCell ref="N30:O30"/>
    <mergeCell ref="P30:Q30"/>
    <mergeCell ref="S23:T23"/>
    <mergeCell ref="U23:V23"/>
    <mergeCell ref="X23:Y23"/>
    <mergeCell ref="Z23:AA23"/>
    <mergeCell ref="AC51:AD51"/>
    <mergeCell ref="AE51:AF51"/>
    <mergeCell ref="AH51:AI51"/>
    <mergeCell ref="AJ51:AK51"/>
    <mergeCell ref="AC58:AD58"/>
    <mergeCell ref="AE58:AF58"/>
    <mergeCell ref="AH58:AI58"/>
    <mergeCell ref="AJ58:AK58"/>
    <mergeCell ref="D23:E23"/>
    <mergeCell ref="F23:G23"/>
    <mergeCell ref="I23:J23"/>
    <mergeCell ref="K23:L23"/>
    <mergeCell ref="N23:O23"/>
    <mergeCell ref="P23:Q23"/>
    <mergeCell ref="S44:T44"/>
    <mergeCell ref="U44:V44"/>
    <mergeCell ref="X44:Y44"/>
    <mergeCell ref="Z44:AA44"/>
    <mergeCell ref="D44:E44"/>
    <mergeCell ref="F44:G44"/>
    <mergeCell ref="I44:J44"/>
    <mergeCell ref="K44:L44"/>
    <mergeCell ref="N44:O44"/>
    <mergeCell ref="P44:Q44"/>
    <mergeCell ref="S37:T37"/>
    <mergeCell ref="U37:V37"/>
    <mergeCell ref="X37:Y37"/>
    <mergeCell ref="Z37:AA37"/>
    <mergeCell ref="D37:E37"/>
    <mergeCell ref="F37:G37"/>
    <mergeCell ref="I37:J37"/>
    <mergeCell ref="K37:L37"/>
    <mergeCell ref="N37:O37"/>
    <mergeCell ref="P37:Q37"/>
    <mergeCell ref="D19:E19"/>
    <mergeCell ref="F19:G19"/>
    <mergeCell ref="I19:J19"/>
    <mergeCell ref="K19:L19"/>
    <mergeCell ref="N19:O19"/>
    <mergeCell ref="P19:Q19"/>
    <mergeCell ref="AC79:AD79"/>
    <mergeCell ref="AE79:AF79"/>
    <mergeCell ref="AH79:AI79"/>
    <mergeCell ref="AJ79:AK79"/>
    <mergeCell ref="AC86:AD86"/>
    <mergeCell ref="AE86:AF86"/>
    <mergeCell ref="AH86:AI86"/>
    <mergeCell ref="AJ86:AK86"/>
    <mergeCell ref="S72:T72"/>
    <mergeCell ref="U72:V72"/>
    <mergeCell ref="X72:Y72"/>
    <mergeCell ref="Z72:AA72"/>
    <mergeCell ref="D72:E72"/>
    <mergeCell ref="F72:G72"/>
    <mergeCell ref="I72:J72"/>
    <mergeCell ref="K72:L72"/>
    <mergeCell ref="N72:O72"/>
    <mergeCell ref="P72:Q72"/>
    <mergeCell ref="S65:T65"/>
    <mergeCell ref="U65:V65"/>
    <mergeCell ref="X65:Y65"/>
    <mergeCell ref="Z65:AA65"/>
    <mergeCell ref="D65:E65"/>
    <mergeCell ref="F65:G65"/>
    <mergeCell ref="I65:J65"/>
    <mergeCell ref="K65:L65"/>
    <mergeCell ref="N65:O65"/>
    <mergeCell ref="P65:Q65"/>
    <mergeCell ref="AC65:AD65"/>
    <mergeCell ref="AE65:AF65"/>
    <mergeCell ref="AH65:AI65"/>
    <mergeCell ref="AJ65:AK65"/>
    <mergeCell ref="AC72:AD72"/>
    <mergeCell ref="AE72:AF72"/>
    <mergeCell ref="AH72:AI72"/>
    <mergeCell ref="AJ72:AK72"/>
    <mergeCell ref="S79:T79"/>
    <mergeCell ref="U79:V79"/>
    <mergeCell ref="X79:Y79"/>
    <mergeCell ref="Z79:AA79"/>
    <mergeCell ref="D79:E79"/>
    <mergeCell ref="F79:G79"/>
    <mergeCell ref="I79:J79"/>
    <mergeCell ref="K79:L79"/>
    <mergeCell ref="N79:O79"/>
    <mergeCell ref="P79:Q79"/>
    <mergeCell ref="I100:J100"/>
    <mergeCell ref="K100:L100"/>
    <mergeCell ref="N100:O100"/>
    <mergeCell ref="P100:Q100"/>
    <mergeCell ref="S93:T93"/>
    <mergeCell ref="U93:V93"/>
    <mergeCell ref="X93:Y93"/>
    <mergeCell ref="Z93:AA93"/>
    <mergeCell ref="D93:E93"/>
    <mergeCell ref="F93:G93"/>
    <mergeCell ref="I93:J93"/>
    <mergeCell ref="K93:L93"/>
    <mergeCell ref="N93:O93"/>
    <mergeCell ref="P93:Q93"/>
    <mergeCell ref="AC93:AD93"/>
    <mergeCell ref="AE93:AF93"/>
    <mergeCell ref="AH93:AI93"/>
    <mergeCell ref="AJ93:AK93"/>
    <mergeCell ref="AC100:AD100"/>
    <mergeCell ref="AE100:AF100"/>
    <mergeCell ref="AH100:AI100"/>
    <mergeCell ref="AJ100:AK100"/>
    <mergeCell ref="D103:E103"/>
    <mergeCell ref="F103:G103"/>
    <mergeCell ref="I103:J103"/>
    <mergeCell ref="K103:L103"/>
    <mergeCell ref="N103:O103"/>
    <mergeCell ref="P103:Q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D96:E96"/>
    <mergeCell ref="F96:G96"/>
    <mergeCell ref="I96:J96"/>
    <mergeCell ref="K96:L96"/>
    <mergeCell ref="N96:O96"/>
    <mergeCell ref="P96:Q96"/>
    <mergeCell ref="S96:T96"/>
    <mergeCell ref="U96:V96"/>
    <mergeCell ref="X96:Y96"/>
    <mergeCell ref="Z96:AA96"/>
    <mergeCell ref="AC96:AD96"/>
    <mergeCell ref="AE96:AF96"/>
    <mergeCell ref="AH96:AI96"/>
    <mergeCell ref="AJ96:AK96"/>
    <mergeCell ref="AC135:AD135"/>
    <mergeCell ref="AE135:AF135"/>
    <mergeCell ref="AH135:AI135"/>
    <mergeCell ref="AJ135:AK135"/>
    <mergeCell ref="AC142:AD142"/>
    <mergeCell ref="AE142:AF142"/>
    <mergeCell ref="AH142:AI142"/>
    <mergeCell ref="AJ142:AK142"/>
    <mergeCell ref="S128:T128"/>
    <mergeCell ref="U128:V128"/>
    <mergeCell ref="X128:Y128"/>
    <mergeCell ref="Z128:AA128"/>
    <mergeCell ref="D128:E128"/>
    <mergeCell ref="F128:G128"/>
    <mergeCell ref="I128:J128"/>
    <mergeCell ref="K128:L128"/>
    <mergeCell ref="N128:O128"/>
    <mergeCell ref="P128:Q128"/>
    <mergeCell ref="S121:T121"/>
    <mergeCell ref="U121:V121"/>
    <mergeCell ref="X121:Y121"/>
    <mergeCell ref="Z121:AA121"/>
    <mergeCell ref="D121:E121"/>
    <mergeCell ref="F121:G121"/>
    <mergeCell ref="I121:J121"/>
    <mergeCell ref="K121:L121"/>
    <mergeCell ref="N121:O121"/>
    <mergeCell ref="P121:Q121"/>
    <mergeCell ref="AC121:AD121"/>
    <mergeCell ref="AE121:AF121"/>
    <mergeCell ref="AH121:AI121"/>
    <mergeCell ref="AJ121:AK121"/>
    <mergeCell ref="AC128:AD128"/>
    <mergeCell ref="AE128:AF128"/>
    <mergeCell ref="AH128:AI128"/>
    <mergeCell ref="AJ128:AK128"/>
    <mergeCell ref="S135:T135"/>
    <mergeCell ref="U135:V135"/>
    <mergeCell ref="X135:Y135"/>
    <mergeCell ref="Z135:AA135"/>
    <mergeCell ref="D135:E135"/>
    <mergeCell ref="F135:G135"/>
    <mergeCell ref="I135:J135"/>
    <mergeCell ref="K135:L135"/>
    <mergeCell ref="N135:O135"/>
    <mergeCell ref="P135:Q135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D149:E149"/>
    <mergeCell ref="F149:G149"/>
    <mergeCell ref="I149:J149"/>
    <mergeCell ref="K149:L149"/>
    <mergeCell ref="N149:O149"/>
    <mergeCell ref="P149:Q149"/>
    <mergeCell ref="AC149:AD149"/>
    <mergeCell ref="AE149:AF149"/>
    <mergeCell ref="AH149:AI149"/>
    <mergeCell ref="AJ149:AK149"/>
    <mergeCell ref="AC156:AD156"/>
    <mergeCell ref="AE156:AF156"/>
    <mergeCell ref="AH156:AI156"/>
    <mergeCell ref="AJ156:AK156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D152:E152"/>
    <mergeCell ref="F152:G152"/>
    <mergeCell ref="I152:J152"/>
    <mergeCell ref="K152:L152"/>
    <mergeCell ref="N152:O152"/>
    <mergeCell ref="P152:Q152"/>
    <mergeCell ref="S152:T152"/>
    <mergeCell ref="U152:V152"/>
    <mergeCell ref="X152:Y152"/>
    <mergeCell ref="Z152:AA152"/>
    <mergeCell ref="AC152:AD152"/>
    <mergeCell ref="AE152:AF152"/>
    <mergeCell ref="AH152:AI152"/>
    <mergeCell ref="AJ152:AK152"/>
    <mergeCell ref="AC191:AD191"/>
    <mergeCell ref="AE191:AF191"/>
    <mergeCell ref="AH191:AI191"/>
    <mergeCell ref="AJ191:AK191"/>
    <mergeCell ref="AC198:AD198"/>
    <mergeCell ref="AE198:AF198"/>
    <mergeCell ref="AH198:AI198"/>
    <mergeCell ref="AJ198:AK198"/>
    <mergeCell ref="S184:T184"/>
    <mergeCell ref="U184:V184"/>
    <mergeCell ref="X184:Y184"/>
    <mergeCell ref="Z184:AA184"/>
    <mergeCell ref="D184:E184"/>
    <mergeCell ref="F184:G184"/>
    <mergeCell ref="I184:J184"/>
    <mergeCell ref="K184:L184"/>
    <mergeCell ref="N184:O184"/>
    <mergeCell ref="P184:Q184"/>
    <mergeCell ref="S177:T177"/>
    <mergeCell ref="U177:V177"/>
    <mergeCell ref="X177:Y177"/>
    <mergeCell ref="Z177:AA177"/>
    <mergeCell ref="D177:E177"/>
    <mergeCell ref="F177:G177"/>
    <mergeCell ref="I177:J177"/>
    <mergeCell ref="K177:L177"/>
    <mergeCell ref="N177:O177"/>
    <mergeCell ref="P177:Q177"/>
    <mergeCell ref="AC177:AD177"/>
    <mergeCell ref="AE177:AF177"/>
    <mergeCell ref="AH177:AI177"/>
    <mergeCell ref="AJ177:AK177"/>
    <mergeCell ref="AC184:AD184"/>
    <mergeCell ref="AE184:AF184"/>
    <mergeCell ref="AH184:AI184"/>
    <mergeCell ref="AJ184:AK184"/>
    <mergeCell ref="S191:T191"/>
    <mergeCell ref="U191:V191"/>
    <mergeCell ref="X191:Y191"/>
    <mergeCell ref="Z191:AA191"/>
    <mergeCell ref="D191:E191"/>
    <mergeCell ref="F191:G191"/>
    <mergeCell ref="I191:J191"/>
    <mergeCell ref="K191:L191"/>
    <mergeCell ref="N191:O191"/>
    <mergeCell ref="P191:Q191"/>
    <mergeCell ref="I212:J212"/>
    <mergeCell ref="K212:L212"/>
    <mergeCell ref="N212:O212"/>
    <mergeCell ref="P212:Q212"/>
    <mergeCell ref="S205:T205"/>
    <mergeCell ref="U205:V205"/>
    <mergeCell ref="X205:Y205"/>
    <mergeCell ref="Z205:AA205"/>
    <mergeCell ref="D205:E205"/>
    <mergeCell ref="F205:G205"/>
    <mergeCell ref="I205:J205"/>
    <mergeCell ref="K205:L205"/>
    <mergeCell ref="N205:O205"/>
    <mergeCell ref="P205:Q205"/>
    <mergeCell ref="AC205:AD205"/>
    <mergeCell ref="AE205:AF205"/>
    <mergeCell ref="AH205:AI205"/>
    <mergeCell ref="AJ205:AK205"/>
    <mergeCell ref="AC212:AD212"/>
    <mergeCell ref="AE212:AF212"/>
    <mergeCell ref="AH212:AI212"/>
    <mergeCell ref="AJ212:AK212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D208:E208"/>
    <mergeCell ref="F208:G208"/>
    <mergeCell ref="I208:J208"/>
    <mergeCell ref="K208:L208"/>
    <mergeCell ref="N208:O208"/>
    <mergeCell ref="P208:Q208"/>
    <mergeCell ref="S208:T208"/>
    <mergeCell ref="U208:V208"/>
    <mergeCell ref="X208:Y208"/>
    <mergeCell ref="Z208:AA208"/>
    <mergeCell ref="AC208:AD208"/>
    <mergeCell ref="AE208:AF208"/>
    <mergeCell ref="AH208:AI208"/>
    <mergeCell ref="AJ208:AK208"/>
    <mergeCell ref="AC247:AD247"/>
    <mergeCell ref="AE247:AF247"/>
    <mergeCell ref="AH247:AI247"/>
    <mergeCell ref="AJ247:AK247"/>
    <mergeCell ref="AC254:AD254"/>
    <mergeCell ref="AE254:AF254"/>
    <mergeCell ref="AH254:AI254"/>
    <mergeCell ref="AJ254:AK254"/>
    <mergeCell ref="S240:T240"/>
    <mergeCell ref="U240:V240"/>
    <mergeCell ref="X240:Y240"/>
    <mergeCell ref="Z240:AA240"/>
    <mergeCell ref="D240:E240"/>
    <mergeCell ref="F240:G240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D233:E233"/>
    <mergeCell ref="F233:G233"/>
    <mergeCell ref="I233:J233"/>
    <mergeCell ref="K233:L233"/>
    <mergeCell ref="N233:O233"/>
    <mergeCell ref="P233:Q233"/>
    <mergeCell ref="AC233:AD233"/>
    <mergeCell ref="AE233:AF233"/>
    <mergeCell ref="AH233:AI233"/>
    <mergeCell ref="AJ233:AK233"/>
    <mergeCell ref="AC240:AD240"/>
    <mergeCell ref="AE240:AF240"/>
    <mergeCell ref="AH240:AI240"/>
    <mergeCell ref="AJ240:AK240"/>
    <mergeCell ref="S247:T247"/>
    <mergeCell ref="U247:V247"/>
    <mergeCell ref="X247:Y247"/>
    <mergeCell ref="Z247:AA247"/>
    <mergeCell ref="D247:E247"/>
    <mergeCell ref="F247:G247"/>
    <mergeCell ref="I247:J247"/>
    <mergeCell ref="K247:L247"/>
    <mergeCell ref="N247:O247"/>
    <mergeCell ref="P247:Q247"/>
    <mergeCell ref="I268:J268"/>
    <mergeCell ref="K268:L268"/>
    <mergeCell ref="N268:O268"/>
    <mergeCell ref="P268:Q268"/>
    <mergeCell ref="S261:T261"/>
    <mergeCell ref="U261:V261"/>
    <mergeCell ref="X261:Y261"/>
    <mergeCell ref="Z261:AA261"/>
    <mergeCell ref="D261:E261"/>
    <mergeCell ref="F261:G261"/>
    <mergeCell ref="I261:J261"/>
    <mergeCell ref="K261:L261"/>
    <mergeCell ref="N261:O261"/>
    <mergeCell ref="P261:Q261"/>
    <mergeCell ref="AC261:AD261"/>
    <mergeCell ref="AE261:AF261"/>
    <mergeCell ref="AH261:AI261"/>
    <mergeCell ref="AJ261:AK261"/>
    <mergeCell ref="AC268:AD268"/>
    <mergeCell ref="AE268:AF268"/>
    <mergeCell ref="AH268:AI268"/>
    <mergeCell ref="AJ268:AK268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D264:E264"/>
    <mergeCell ref="F264:G264"/>
    <mergeCell ref="I264:J264"/>
    <mergeCell ref="K264:L264"/>
    <mergeCell ref="N264:O264"/>
    <mergeCell ref="P264:Q264"/>
    <mergeCell ref="S264:T264"/>
    <mergeCell ref="U264:V264"/>
    <mergeCell ref="X264:Y264"/>
    <mergeCell ref="Z264:AA264"/>
    <mergeCell ref="AC264:AD264"/>
    <mergeCell ref="AE264:AF264"/>
    <mergeCell ref="AH264:AI264"/>
    <mergeCell ref="AJ264:AK264"/>
    <mergeCell ref="AC303:AD303"/>
    <mergeCell ref="AE303:AF303"/>
    <mergeCell ref="AH303:AI303"/>
    <mergeCell ref="AJ303:AK303"/>
    <mergeCell ref="AC310:AD310"/>
    <mergeCell ref="AE310:AF310"/>
    <mergeCell ref="AH310:AI310"/>
    <mergeCell ref="AJ310:AK310"/>
    <mergeCell ref="S296:T296"/>
    <mergeCell ref="U296:V296"/>
    <mergeCell ref="X296:Y296"/>
    <mergeCell ref="Z296:AA296"/>
    <mergeCell ref="D296:E296"/>
    <mergeCell ref="F296:G296"/>
    <mergeCell ref="I296:J296"/>
    <mergeCell ref="K296:L296"/>
    <mergeCell ref="N296:O296"/>
    <mergeCell ref="P296:Q296"/>
    <mergeCell ref="S289:T289"/>
    <mergeCell ref="U289:V289"/>
    <mergeCell ref="X289:Y289"/>
    <mergeCell ref="Z289:AA289"/>
    <mergeCell ref="D289:E289"/>
    <mergeCell ref="F289:G289"/>
    <mergeCell ref="I289:J289"/>
    <mergeCell ref="K289:L289"/>
    <mergeCell ref="N289:O289"/>
    <mergeCell ref="P289:Q289"/>
    <mergeCell ref="AC289:AD289"/>
    <mergeCell ref="AE289:AF289"/>
    <mergeCell ref="AH289:AI289"/>
    <mergeCell ref="AJ289:AK289"/>
    <mergeCell ref="AC296:AD296"/>
    <mergeCell ref="AE296:AF296"/>
    <mergeCell ref="AH296:AI296"/>
    <mergeCell ref="AJ296:AK296"/>
    <mergeCell ref="S303:T303"/>
    <mergeCell ref="U303:V303"/>
    <mergeCell ref="X303:Y303"/>
    <mergeCell ref="Z303:AA303"/>
    <mergeCell ref="D303:E303"/>
    <mergeCell ref="F303:G303"/>
    <mergeCell ref="I303:J303"/>
    <mergeCell ref="K303:L303"/>
    <mergeCell ref="N303:O303"/>
    <mergeCell ref="P303:Q303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D317:E317"/>
    <mergeCell ref="F317:G317"/>
    <mergeCell ref="I317:J317"/>
    <mergeCell ref="K317:L317"/>
    <mergeCell ref="N317:O317"/>
    <mergeCell ref="P317:Q317"/>
    <mergeCell ref="AC317:AD317"/>
    <mergeCell ref="AE317:AF317"/>
    <mergeCell ref="AH317:AI317"/>
    <mergeCell ref="AJ317:AK317"/>
    <mergeCell ref="AC324:AD324"/>
    <mergeCell ref="AE324:AF324"/>
    <mergeCell ref="AH324:AI324"/>
    <mergeCell ref="AJ324:AK324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D320:E320"/>
    <mergeCell ref="F320:G320"/>
    <mergeCell ref="I320:J320"/>
    <mergeCell ref="K320:L320"/>
    <mergeCell ref="N320:O320"/>
    <mergeCell ref="P320:Q320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AC359:AD359"/>
    <mergeCell ref="AE359:AF359"/>
    <mergeCell ref="AH359:AI359"/>
    <mergeCell ref="AJ359:AK359"/>
    <mergeCell ref="AC366:AD366"/>
    <mergeCell ref="AE366:AF366"/>
    <mergeCell ref="AH366:AI366"/>
    <mergeCell ref="AJ366:AK366"/>
    <mergeCell ref="S352:T352"/>
    <mergeCell ref="U352:V352"/>
    <mergeCell ref="X352:Y352"/>
    <mergeCell ref="Z352:AA352"/>
    <mergeCell ref="D352:E352"/>
    <mergeCell ref="F352:G352"/>
    <mergeCell ref="I352:J352"/>
    <mergeCell ref="K352:L352"/>
    <mergeCell ref="N352:O352"/>
    <mergeCell ref="P352:Q352"/>
    <mergeCell ref="S345:T345"/>
    <mergeCell ref="U345:V345"/>
    <mergeCell ref="X345:Y345"/>
    <mergeCell ref="Z345:AA345"/>
    <mergeCell ref="D345:E345"/>
    <mergeCell ref="F345:G345"/>
    <mergeCell ref="I345:J345"/>
    <mergeCell ref="K345:L345"/>
    <mergeCell ref="N345:O345"/>
    <mergeCell ref="P345:Q345"/>
    <mergeCell ref="AC345:AD345"/>
    <mergeCell ref="AE345:AF345"/>
    <mergeCell ref="AH345:AI345"/>
    <mergeCell ref="AJ345:AK345"/>
    <mergeCell ref="AC352:AD352"/>
    <mergeCell ref="AE352:AF352"/>
    <mergeCell ref="AH352:AI352"/>
    <mergeCell ref="AJ352:AK352"/>
    <mergeCell ref="S359:T359"/>
    <mergeCell ref="U359:V359"/>
    <mergeCell ref="X359:Y359"/>
    <mergeCell ref="Z359:AA359"/>
    <mergeCell ref="D359:E359"/>
    <mergeCell ref="F359:G359"/>
    <mergeCell ref="I359:J359"/>
    <mergeCell ref="K359:L359"/>
    <mergeCell ref="N359:O359"/>
    <mergeCell ref="P359:Q359"/>
    <mergeCell ref="I380:J380"/>
    <mergeCell ref="K380:L380"/>
    <mergeCell ref="N380:O380"/>
    <mergeCell ref="P380:Q380"/>
    <mergeCell ref="S373:T373"/>
    <mergeCell ref="U373:V373"/>
    <mergeCell ref="X373:Y373"/>
    <mergeCell ref="Z373:AA373"/>
    <mergeCell ref="D373:E373"/>
    <mergeCell ref="F373:G373"/>
    <mergeCell ref="I373:J373"/>
    <mergeCell ref="K373:L373"/>
    <mergeCell ref="N373:O373"/>
    <mergeCell ref="P373:Q373"/>
    <mergeCell ref="AC373:AD373"/>
    <mergeCell ref="AE373:AF373"/>
    <mergeCell ref="AH373:AI373"/>
    <mergeCell ref="AJ373:AK373"/>
    <mergeCell ref="AC380:AD380"/>
    <mergeCell ref="AE380:AF380"/>
    <mergeCell ref="AH380:AI380"/>
    <mergeCell ref="AJ380:AK380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D376:E376"/>
    <mergeCell ref="F376:G376"/>
    <mergeCell ref="I376:J376"/>
    <mergeCell ref="K376:L376"/>
    <mergeCell ref="N376:O376"/>
    <mergeCell ref="P376:Q376"/>
    <mergeCell ref="S376:T376"/>
    <mergeCell ref="U376:V376"/>
    <mergeCell ref="X376:Y376"/>
    <mergeCell ref="Z376:AA376"/>
    <mergeCell ref="AC376:AD376"/>
    <mergeCell ref="AE376:AF376"/>
    <mergeCell ref="AH376:AI376"/>
    <mergeCell ref="AJ376:AK376"/>
    <mergeCell ref="AC415:AD415"/>
    <mergeCell ref="AE415:AF415"/>
    <mergeCell ref="AH415:AI415"/>
    <mergeCell ref="AJ415:AK415"/>
    <mergeCell ref="AC422:AD422"/>
    <mergeCell ref="AE422:AF422"/>
    <mergeCell ref="AH422:AI422"/>
    <mergeCell ref="AJ422:AK422"/>
    <mergeCell ref="S408:T408"/>
    <mergeCell ref="U408:V408"/>
    <mergeCell ref="X408:Y408"/>
    <mergeCell ref="Z408:AA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D401:E401"/>
    <mergeCell ref="F401:G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AC408:AD408"/>
    <mergeCell ref="AE408:AF408"/>
    <mergeCell ref="AH408:AI408"/>
    <mergeCell ref="AJ408:AK408"/>
    <mergeCell ref="S415:T415"/>
    <mergeCell ref="U415:V415"/>
    <mergeCell ref="X415:Y415"/>
    <mergeCell ref="Z415:AA415"/>
    <mergeCell ref="D415:E415"/>
    <mergeCell ref="F415:G415"/>
    <mergeCell ref="I415:J415"/>
    <mergeCell ref="K415:L415"/>
    <mergeCell ref="N415:O415"/>
    <mergeCell ref="P415:Q415"/>
    <mergeCell ref="I436:J436"/>
    <mergeCell ref="K436:L436"/>
    <mergeCell ref="N436:O436"/>
    <mergeCell ref="P436:Q436"/>
    <mergeCell ref="S429:T429"/>
    <mergeCell ref="U429:V429"/>
    <mergeCell ref="X429:Y429"/>
    <mergeCell ref="Z429:AA429"/>
    <mergeCell ref="D429:E429"/>
    <mergeCell ref="F429:G429"/>
    <mergeCell ref="I429:J429"/>
    <mergeCell ref="K429:L429"/>
    <mergeCell ref="N429:O429"/>
    <mergeCell ref="P429:Q429"/>
    <mergeCell ref="AC429:AD429"/>
    <mergeCell ref="AE429:AF429"/>
    <mergeCell ref="AH429:AI429"/>
    <mergeCell ref="AJ429:AK429"/>
    <mergeCell ref="AC436:AD436"/>
    <mergeCell ref="AE436:AF436"/>
    <mergeCell ref="AH436:AI436"/>
    <mergeCell ref="AJ436:AK436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D432:E432"/>
    <mergeCell ref="F432:G432"/>
    <mergeCell ref="I432:J432"/>
    <mergeCell ref="K432:L432"/>
    <mergeCell ref="N432:O432"/>
    <mergeCell ref="P432:Q432"/>
    <mergeCell ref="S432:T432"/>
    <mergeCell ref="U432:V432"/>
    <mergeCell ref="X432:Y432"/>
    <mergeCell ref="Z432:AA432"/>
    <mergeCell ref="AC432:AD432"/>
    <mergeCell ref="AE432:AF432"/>
    <mergeCell ref="AH432:AI432"/>
    <mergeCell ref="AJ432:AK432"/>
    <mergeCell ref="AC471:AD471"/>
    <mergeCell ref="AE471:AF471"/>
    <mergeCell ref="AH471:AI471"/>
    <mergeCell ref="AJ471:AK471"/>
    <mergeCell ref="AC478:AD478"/>
    <mergeCell ref="AE478:AF478"/>
    <mergeCell ref="AH478:AI478"/>
    <mergeCell ref="AJ478:AK478"/>
    <mergeCell ref="S464:T464"/>
    <mergeCell ref="U464:V464"/>
    <mergeCell ref="X464:Y464"/>
    <mergeCell ref="Z464:AA464"/>
    <mergeCell ref="D464:E464"/>
    <mergeCell ref="F464:G464"/>
    <mergeCell ref="I464:J464"/>
    <mergeCell ref="K464:L464"/>
    <mergeCell ref="N464:O464"/>
    <mergeCell ref="P464:Q464"/>
    <mergeCell ref="S457:T457"/>
    <mergeCell ref="U457:V457"/>
    <mergeCell ref="X457:Y457"/>
    <mergeCell ref="Z457:AA457"/>
    <mergeCell ref="D457:E457"/>
    <mergeCell ref="F457:G457"/>
    <mergeCell ref="I457:J457"/>
    <mergeCell ref="K457:L457"/>
    <mergeCell ref="N457:O457"/>
    <mergeCell ref="P457:Q457"/>
    <mergeCell ref="AC457:AD457"/>
    <mergeCell ref="AE457:AF457"/>
    <mergeCell ref="AH457:AI457"/>
    <mergeCell ref="AJ457:AK457"/>
    <mergeCell ref="AC464:AD464"/>
    <mergeCell ref="AE464:AF464"/>
    <mergeCell ref="AH464:AI464"/>
    <mergeCell ref="AJ464:AK464"/>
    <mergeCell ref="S471:T471"/>
    <mergeCell ref="U471:V471"/>
    <mergeCell ref="X471:Y471"/>
    <mergeCell ref="Z471:AA471"/>
    <mergeCell ref="D471:E471"/>
    <mergeCell ref="F471:G471"/>
    <mergeCell ref="I471:J471"/>
    <mergeCell ref="K471:L471"/>
    <mergeCell ref="N471:O471"/>
    <mergeCell ref="P471:Q471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D485:E485"/>
    <mergeCell ref="F485:G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AC492:AD492"/>
    <mergeCell ref="AE492:AF492"/>
    <mergeCell ref="AH492:AI492"/>
    <mergeCell ref="AJ492:AK492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AH495:AI495"/>
    <mergeCell ref="AJ495:AK495"/>
    <mergeCell ref="D488:E488"/>
    <mergeCell ref="F488:G488"/>
    <mergeCell ref="I488:J488"/>
    <mergeCell ref="K488:L488"/>
    <mergeCell ref="N488:O488"/>
    <mergeCell ref="P488:Q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AC527:AD527"/>
    <mergeCell ref="AE527:AF527"/>
    <mergeCell ref="AH527:AI527"/>
    <mergeCell ref="AJ527:AK527"/>
    <mergeCell ref="AC534:AD534"/>
    <mergeCell ref="AE534:AF534"/>
    <mergeCell ref="AH534:AI534"/>
    <mergeCell ref="AJ534:AK534"/>
    <mergeCell ref="S520:T520"/>
    <mergeCell ref="U520:V520"/>
    <mergeCell ref="X520:Y520"/>
    <mergeCell ref="Z520:AA520"/>
    <mergeCell ref="D520:E520"/>
    <mergeCell ref="F520:G520"/>
    <mergeCell ref="I520:J520"/>
    <mergeCell ref="K520:L520"/>
    <mergeCell ref="N520:O520"/>
    <mergeCell ref="P520:Q520"/>
    <mergeCell ref="S513:T513"/>
    <mergeCell ref="U513:V513"/>
    <mergeCell ref="X513:Y513"/>
    <mergeCell ref="Z513:AA513"/>
    <mergeCell ref="D513:E513"/>
    <mergeCell ref="F513:G513"/>
    <mergeCell ref="I513:J513"/>
    <mergeCell ref="K513:L513"/>
    <mergeCell ref="N513:O513"/>
    <mergeCell ref="P513:Q513"/>
    <mergeCell ref="AC513:AD513"/>
    <mergeCell ref="AE513:AF513"/>
    <mergeCell ref="AH513:AI513"/>
    <mergeCell ref="AJ513:AK513"/>
    <mergeCell ref="AC520:AD520"/>
    <mergeCell ref="AE520:AF520"/>
    <mergeCell ref="AH520:AI520"/>
    <mergeCell ref="AJ520:AK520"/>
    <mergeCell ref="S527:T527"/>
    <mergeCell ref="U527:V527"/>
    <mergeCell ref="X527:Y527"/>
    <mergeCell ref="Z527:AA527"/>
    <mergeCell ref="D527:E527"/>
    <mergeCell ref="F527:G527"/>
    <mergeCell ref="I527:J527"/>
    <mergeCell ref="K527:L527"/>
    <mergeCell ref="N527:O527"/>
    <mergeCell ref="P527:Q527"/>
    <mergeCell ref="I548:J548"/>
    <mergeCell ref="K548:L548"/>
    <mergeCell ref="N548:O548"/>
    <mergeCell ref="P548:Q548"/>
    <mergeCell ref="S541:T541"/>
    <mergeCell ref="U541:V541"/>
    <mergeCell ref="X541:Y541"/>
    <mergeCell ref="Z541:AA541"/>
    <mergeCell ref="D541:E541"/>
    <mergeCell ref="F541:G541"/>
    <mergeCell ref="I541:J541"/>
    <mergeCell ref="K541:L541"/>
    <mergeCell ref="N541:O541"/>
    <mergeCell ref="P541:Q541"/>
    <mergeCell ref="AC541:AD541"/>
    <mergeCell ref="AE541:AF541"/>
    <mergeCell ref="AH541:AI541"/>
    <mergeCell ref="AJ541:AK541"/>
    <mergeCell ref="AC548:AD548"/>
    <mergeCell ref="AE548:AF548"/>
    <mergeCell ref="AH548:AI548"/>
    <mergeCell ref="AJ548:AK548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D544:E544"/>
    <mergeCell ref="F544:G544"/>
    <mergeCell ref="I544:J544"/>
    <mergeCell ref="K544:L544"/>
    <mergeCell ref="N544:O544"/>
    <mergeCell ref="P544:Q544"/>
    <mergeCell ref="S544:T544"/>
    <mergeCell ref="U544:V544"/>
    <mergeCell ref="X544:Y544"/>
    <mergeCell ref="Z544:AA544"/>
    <mergeCell ref="AC544:AD544"/>
    <mergeCell ref="AE544:AF544"/>
    <mergeCell ref="AH544:AI544"/>
    <mergeCell ref="AJ544:AK544"/>
    <mergeCell ref="AC583:AD583"/>
    <mergeCell ref="AE583:AF583"/>
    <mergeCell ref="AH583:AI583"/>
    <mergeCell ref="AJ583:AK583"/>
    <mergeCell ref="AC590:AD590"/>
    <mergeCell ref="AE590:AF590"/>
    <mergeCell ref="AH590:AI590"/>
    <mergeCell ref="AJ590:AK590"/>
    <mergeCell ref="S576:T576"/>
    <mergeCell ref="U576:V576"/>
    <mergeCell ref="X576:Y576"/>
    <mergeCell ref="Z576:AA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D569:E569"/>
    <mergeCell ref="F569:G569"/>
    <mergeCell ref="I569:J569"/>
    <mergeCell ref="K569:L569"/>
    <mergeCell ref="N569:O569"/>
    <mergeCell ref="P569:Q569"/>
    <mergeCell ref="AC569:AD569"/>
    <mergeCell ref="AE569:AF569"/>
    <mergeCell ref="AH569:AI569"/>
    <mergeCell ref="AJ569:AK569"/>
    <mergeCell ref="AC576:AD576"/>
    <mergeCell ref="AE576:AF576"/>
    <mergeCell ref="AH576:AI576"/>
    <mergeCell ref="AJ576:AK576"/>
    <mergeCell ref="S583:T583"/>
    <mergeCell ref="U583:V583"/>
    <mergeCell ref="X583:Y583"/>
    <mergeCell ref="Z583:AA583"/>
    <mergeCell ref="D583:E583"/>
    <mergeCell ref="F583:G583"/>
    <mergeCell ref="I583:J583"/>
    <mergeCell ref="K583:L583"/>
    <mergeCell ref="N583:O583"/>
    <mergeCell ref="P583:Q583"/>
    <mergeCell ref="I604:J604"/>
    <mergeCell ref="K604:L604"/>
    <mergeCell ref="N604:O604"/>
    <mergeCell ref="P604:Q604"/>
    <mergeCell ref="S597:T597"/>
    <mergeCell ref="U597:V597"/>
    <mergeCell ref="X597:Y597"/>
    <mergeCell ref="Z597:AA597"/>
    <mergeCell ref="D597:E597"/>
    <mergeCell ref="F597:G597"/>
    <mergeCell ref="I597:J597"/>
    <mergeCell ref="K597:L597"/>
    <mergeCell ref="N597:O597"/>
    <mergeCell ref="P597:Q597"/>
    <mergeCell ref="AC597:AD597"/>
    <mergeCell ref="AE597:AF597"/>
    <mergeCell ref="AH597:AI597"/>
    <mergeCell ref="AJ597:AK597"/>
    <mergeCell ref="AC604:AD604"/>
    <mergeCell ref="AE604:AF604"/>
    <mergeCell ref="AH604:AI604"/>
    <mergeCell ref="AJ604:AK604"/>
    <mergeCell ref="D607:E607"/>
    <mergeCell ref="F607:G607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D600:E600"/>
    <mergeCell ref="F600:G600"/>
    <mergeCell ref="I600:J600"/>
    <mergeCell ref="K600:L600"/>
    <mergeCell ref="N600:O600"/>
    <mergeCell ref="P600:Q600"/>
    <mergeCell ref="S600:T600"/>
    <mergeCell ref="U600:V600"/>
    <mergeCell ref="X600:Y600"/>
    <mergeCell ref="Z600:AA600"/>
    <mergeCell ref="AC600:AD600"/>
    <mergeCell ref="AE600:AF600"/>
    <mergeCell ref="AH600:AI600"/>
    <mergeCell ref="AJ600:AK600"/>
    <mergeCell ref="AC639:AD639"/>
    <mergeCell ref="AE639:AF639"/>
    <mergeCell ref="AH639:AI639"/>
    <mergeCell ref="AJ639:AK639"/>
    <mergeCell ref="AC646:AD646"/>
    <mergeCell ref="AE646:AF646"/>
    <mergeCell ref="AH646:AI646"/>
    <mergeCell ref="AJ646:AK646"/>
    <mergeCell ref="S632:T632"/>
    <mergeCell ref="U632:V632"/>
    <mergeCell ref="X632:Y632"/>
    <mergeCell ref="Z632:AA632"/>
    <mergeCell ref="D632:E632"/>
    <mergeCell ref="F632:G632"/>
    <mergeCell ref="I632:J632"/>
    <mergeCell ref="K632:L632"/>
    <mergeCell ref="N632:O632"/>
    <mergeCell ref="P632:Q632"/>
    <mergeCell ref="S625:T625"/>
    <mergeCell ref="U625:V625"/>
    <mergeCell ref="X625:Y625"/>
    <mergeCell ref="Z625:AA625"/>
    <mergeCell ref="D625:E625"/>
    <mergeCell ref="F625:G625"/>
    <mergeCell ref="I625:J625"/>
    <mergeCell ref="K625:L625"/>
    <mergeCell ref="N625:O625"/>
    <mergeCell ref="P625:Q625"/>
    <mergeCell ref="AC625:AD625"/>
    <mergeCell ref="AE625:AF625"/>
    <mergeCell ref="AH625:AI625"/>
    <mergeCell ref="AJ625:AK625"/>
    <mergeCell ref="AC632:AD632"/>
    <mergeCell ref="AE632:AF632"/>
    <mergeCell ref="AH632:AI632"/>
    <mergeCell ref="AJ632:AK632"/>
    <mergeCell ref="S639:T639"/>
    <mergeCell ref="U639:V639"/>
    <mergeCell ref="X639:Y639"/>
    <mergeCell ref="Z639:AA639"/>
    <mergeCell ref="D639:E639"/>
    <mergeCell ref="F639:G639"/>
    <mergeCell ref="I639:J639"/>
    <mergeCell ref="K639:L639"/>
    <mergeCell ref="N639:O639"/>
    <mergeCell ref="P639:Q639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D653:E653"/>
    <mergeCell ref="F653:G653"/>
    <mergeCell ref="I653:J653"/>
    <mergeCell ref="K653:L653"/>
    <mergeCell ref="N653:O653"/>
    <mergeCell ref="P653:Q653"/>
    <mergeCell ref="AC653:AD653"/>
    <mergeCell ref="AE653:AF653"/>
    <mergeCell ref="AH653:AI653"/>
    <mergeCell ref="AJ653:AK653"/>
    <mergeCell ref="AC660:AD660"/>
    <mergeCell ref="AE660:AF660"/>
    <mergeCell ref="AH660:AI660"/>
    <mergeCell ref="AJ660:AK660"/>
    <mergeCell ref="D663:E663"/>
    <mergeCell ref="F663:G663"/>
    <mergeCell ref="I663:J663"/>
    <mergeCell ref="K663:L663"/>
    <mergeCell ref="N663:O663"/>
    <mergeCell ref="P663:Q663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D656:E656"/>
    <mergeCell ref="F656:G656"/>
    <mergeCell ref="I656:J656"/>
    <mergeCell ref="K656:L656"/>
    <mergeCell ref="N656:O656"/>
    <mergeCell ref="P656:Q656"/>
    <mergeCell ref="S656:T656"/>
    <mergeCell ref="U656:V656"/>
    <mergeCell ref="X656:Y656"/>
    <mergeCell ref="Z656:AA656"/>
    <mergeCell ref="AC656:AD656"/>
    <mergeCell ref="AE656:AF656"/>
    <mergeCell ref="AH656:AI656"/>
    <mergeCell ref="AJ656:AK656"/>
    <mergeCell ref="AC695:AD695"/>
    <mergeCell ref="AE695:AF695"/>
    <mergeCell ref="AH695:AI695"/>
    <mergeCell ref="AJ695:AK695"/>
    <mergeCell ref="AC702:AD702"/>
    <mergeCell ref="AE702:AF702"/>
    <mergeCell ref="AH702:AI702"/>
    <mergeCell ref="AJ702:AK702"/>
    <mergeCell ref="S688:T688"/>
    <mergeCell ref="U688:V688"/>
    <mergeCell ref="X688:Y688"/>
    <mergeCell ref="Z688:AA688"/>
    <mergeCell ref="D688:E688"/>
    <mergeCell ref="F688:G688"/>
    <mergeCell ref="I688:J688"/>
    <mergeCell ref="K688:L688"/>
    <mergeCell ref="N688:O688"/>
    <mergeCell ref="P688:Q688"/>
    <mergeCell ref="S681:T681"/>
    <mergeCell ref="U681:V681"/>
    <mergeCell ref="X681:Y681"/>
    <mergeCell ref="Z681:AA681"/>
    <mergeCell ref="D681:E681"/>
    <mergeCell ref="F681:G681"/>
    <mergeCell ref="I681:J681"/>
    <mergeCell ref="K681:L681"/>
    <mergeCell ref="N681:O681"/>
    <mergeCell ref="P681:Q681"/>
    <mergeCell ref="AC681:AD681"/>
    <mergeCell ref="AE681:AF681"/>
    <mergeCell ref="AH681:AI681"/>
    <mergeCell ref="AJ681:AK681"/>
    <mergeCell ref="AC688:AD688"/>
    <mergeCell ref="AE688:AF688"/>
    <mergeCell ref="AH688:AI688"/>
    <mergeCell ref="AJ688:AK688"/>
    <mergeCell ref="S695:T695"/>
    <mergeCell ref="U695:V695"/>
    <mergeCell ref="X695:Y695"/>
    <mergeCell ref="Z695:AA695"/>
    <mergeCell ref="D695:E695"/>
    <mergeCell ref="F695:G695"/>
    <mergeCell ref="I695:J695"/>
    <mergeCell ref="K695:L695"/>
    <mergeCell ref="N695:O695"/>
    <mergeCell ref="P695:Q695"/>
    <mergeCell ref="I716:J716"/>
    <mergeCell ref="K716:L716"/>
    <mergeCell ref="N716:O716"/>
    <mergeCell ref="P716:Q716"/>
    <mergeCell ref="S709:T709"/>
    <mergeCell ref="U709:V709"/>
    <mergeCell ref="X709:Y709"/>
    <mergeCell ref="Z709:AA709"/>
    <mergeCell ref="D709:E709"/>
    <mergeCell ref="F709:G709"/>
    <mergeCell ref="I709:J709"/>
    <mergeCell ref="K709:L709"/>
    <mergeCell ref="N709:O709"/>
    <mergeCell ref="P709:Q709"/>
    <mergeCell ref="AC709:AD709"/>
    <mergeCell ref="AE709:AF709"/>
    <mergeCell ref="AH709:AI709"/>
    <mergeCell ref="AJ709:AK709"/>
    <mergeCell ref="AC716:AD716"/>
    <mergeCell ref="AE716:AF716"/>
    <mergeCell ref="AH716:AI716"/>
    <mergeCell ref="AJ716:AK716"/>
    <mergeCell ref="D719:E719"/>
    <mergeCell ref="F719:G719"/>
    <mergeCell ref="I719:J719"/>
    <mergeCell ref="K719:L719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D712:E712"/>
    <mergeCell ref="F712:G712"/>
    <mergeCell ref="I712:J712"/>
    <mergeCell ref="K712:L712"/>
    <mergeCell ref="N712:O712"/>
    <mergeCell ref="P712:Q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AC751:AD751"/>
    <mergeCell ref="AE751:AF751"/>
    <mergeCell ref="AH751:AI751"/>
    <mergeCell ref="AJ751:AK751"/>
    <mergeCell ref="AC758:AD758"/>
    <mergeCell ref="AE758:AF758"/>
    <mergeCell ref="AH758:AI758"/>
    <mergeCell ref="AJ758:AK758"/>
    <mergeCell ref="S744:T744"/>
    <mergeCell ref="U744:V744"/>
    <mergeCell ref="X744:Y744"/>
    <mergeCell ref="Z744:AA744"/>
    <mergeCell ref="D744:E744"/>
    <mergeCell ref="F744:G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D737:E737"/>
    <mergeCell ref="F737:G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AC744:AD744"/>
    <mergeCell ref="AE744:AF744"/>
    <mergeCell ref="AH744:AI744"/>
    <mergeCell ref="AJ744:AK744"/>
    <mergeCell ref="S751:T751"/>
    <mergeCell ref="U751:V751"/>
    <mergeCell ref="X751:Y751"/>
    <mergeCell ref="Z751:AA751"/>
    <mergeCell ref="D751:E751"/>
    <mergeCell ref="F751:G751"/>
    <mergeCell ref="I751:J751"/>
    <mergeCell ref="K751:L751"/>
    <mergeCell ref="N751:O751"/>
    <mergeCell ref="P751:Q751"/>
    <mergeCell ref="I772:J772"/>
    <mergeCell ref="K772:L772"/>
    <mergeCell ref="N772:O772"/>
    <mergeCell ref="P772:Q772"/>
    <mergeCell ref="S765:T765"/>
    <mergeCell ref="U765:V765"/>
    <mergeCell ref="X765:Y765"/>
    <mergeCell ref="Z765:AA765"/>
    <mergeCell ref="D765:E765"/>
    <mergeCell ref="F765:G765"/>
    <mergeCell ref="I765:J765"/>
    <mergeCell ref="K765:L765"/>
    <mergeCell ref="N765:O765"/>
    <mergeCell ref="P765:Q765"/>
    <mergeCell ref="AC765:AD765"/>
    <mergeCell ref="AE765:AF765"/>
    <mergeCell ref="AH765:AI765"/>
    <mergeCell ref="AJ765:AK765"/>
    <mergeCell ref="AC772:AD772"/>
    <mergeCell ref="AE772:AF772"/>
    <mergeCell ref="AH772:AI772"/>
    <mergeCell ref="AJ772:AK772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D768:E768"/>
    <mergeCell ref="F768:G768"/>
    <mergeCell ref="I768:J768"/>
    <mergeCell ref="K768:L768"/>
    <mergeCell ref="N768:O768"/>
    <mergeCell ref="P768:Q768"/>
    <mergeCell ref="S768:T768"/>
    <mergeCell ref="U768:V768"/>
    <mergeCell ref="X768:Y768"/>
    <mergeCell ref="Z768:AA768"/>
    <mergeCell ref="AC768:AD768"/>
    <mergeCell ref="AE768:AF768"/>
    <mergeCell ref="AH768:AI768"/>
    <mergeCell ref="AJ768:AK768"/>
    <mergeCell ref="AC807:AD807"/>
    <mergeCell ref="AE807:AF807"/>
    <mergeCell ref="AH807:AI807"/>
    <mergeCell ref="AJ807:AK807"/>
    <mergeCell ref="AC814:AD814"/>
    <mergeCell ref="AE814:AF814"/>
    <mergeCell ref="AH814:AI814"/>
    <mergeCell ref="AJ814:AK814"/>
    <mergeCell ref="S800:T800"/>
    <mergeCell ref="U800:V800"/>
    <mergeCell ref="X800:Y800"/>
    <mergeCell ref="Z800:AA800"/>
    <mergeCell ref="D800:E800"/>
    <mergeCell ref="F800:G800"/>
    <mergeCell ref="I800:J800"/>
    <mergeCell ref="K800:L800"/>
    <mergeCell ref="N800:O800"/>
    <mergeCell ref="P800:Q800"/>
    <mergeCell ref="S793:T793"/>
    <mergeCell ref="U793:V793"/>
    <mergeCell ref="X793:Y793"/>
    <mergeCell ref="Z793:AA793"/>
    <mergeCell ref="D793:E793"/>
    <mergeCell ref="F793:G793"/>
    <mergeCell ref="I793:J793"/>
    <mergeCell ref="K793:L793"/>
    <mergeCell ref="N793:O793"/>
    <mergeCell ref="P793:Q793"/>
    <mergeCell ref="AC793:AD793"/>
    <mergeCell ref="AE793:AF793"/>
    <mergeCell ref="AH793:AI793"/>
    <mergeCell ref="AJ793:AK793"/>
    <mergeCell ref="AC800:AD800"/>
    <mergeCell ref="AE800:AF800"/>
    <mergeCell ref="AH800:AI800"/>
    <mergeCell ref="AJ800:AK800"/>
    <mergeCell ref="S807:T807"/>
    <mergeCell ref="U807:V807"/>
    <mergeCell ref="X807:Y807"/>
    <mergeCell ref="Z807:AA807"/>
    <mergeCell ref="D807:E807"/>
    <mergeCell ref="F807:G807"/>
    <mergeCell ref="I807:J807"/>
    <mergeCell ref="K807:L807"/>
    <mergeCell ref="N807:O807"/>
    <mergeCell ref="P807:Q807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D821:E821"/>
    <mergeCell ref="F821:G821"/>
    <mergeCell ref="I821:J821"/>
    <mergeCell ref="K821:L821"/>
    <mergeCell ref="N821:O821"/>
    <mergeCell ref="P821:Q821"/>
    <mergeCell ref="AC821:AD821"/>
    <mergeCell ref="AE821:AF821"/>
    <mergeCell ref="AH821:AI821"/>
    <mergeCell ref="AJ821:AK821"/>
    <mergeCell ref="AC828:AD828"/>
    <mergeCell ref="AE828:AF828"/>
    <mergeCell ref="AH828:AI828"/>
    <mergeCell ref="AJ828:AK828"/>
    <mergeCell ref="D831:E831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D824:E824"/>
    <mergeCell ref="F824:G824"/>
    <mergeCell ref="I824:J824"/>
    <mergeCell ref="K824:L824"/>
    <mergeCell ref="N824:O824"/>
    <mergeCell ref="P824:Q824"/>
    <mergeCell ref="S824:T824"/>
    <mergeCell ref="U824:V824"/>
    <mergeCell ref="X824:Y824"/>
    <mergeCell ref="Z824:AA824"/>
    <mergeCell ref="AC824:AD824"/>
    <mergeCell ref="AE824:AF824"/>
    <mergeCell ref="AH824:AI824"/>
    <mergeCell ref="AJ824:AK824"/>
    <mergeCell ref="AC863:AD863"/>
    <mergeCell ref="AE863:AF863"/>
    <mergeCell ref="AH863:AI863"/>
    <mergeCell ref="AJ863:AK863"/>
    <mergeCell ref="AC870:AD870"/>
    <mergeCell ref="AE870:AF870"/>
    <mergeCell ref="AH870:AI870"/>
    <mergeCell ref="AJ870:AK870"/>
    <mergeCell ref="S856:T856"/>
    <mergeCell ref="U856:V856"/>
    <mergeCell ref="X856:Y856"/>
    <mergeCell ref="Z856:AA856"/>
    <mergeCell ref="D856:E856"/>
    <mergeCell ref="F856:G856"/>
    <mergeCell ref="I856:J856"/>
    <mergeCell ref="K856:L856"/>
    <mergeCell ref="N856:O856"/>
    <mergeCell ref="P856:Q856"/>
    <mergeCell ref="S849:T849"/>
    <mergeCell ref="U849:V849"/>
    <mergeCell ref="X849:Y849"/>
    <mergeCell ref="Z849:AA849"/>
    <mergeCell ref="D849:E849"/>
    <mergeCell ref="F849:G849"/>
    <mergeCell ref="I849:J849"/>
    <mergeCell ref="K849:L849"/>
    <mergeCell ref="N849:O849"/>
    <mergeCell ref="P849:Q849"/>
    <mergeCell ref="AC849:AD849"/>
    <mergeCell ref="AE849:AF849"/>
    <mergeCell ref="AH849:AI849"/>
    <mergeCell ref="AJ849:AK849"/>
    <mergeCell ref="AC856:AD856"/>
    <mergeCell ref="AE856:AF856"/>
    <mergeCell ref="AH856:AI856"/>
    <mergeCell ref="AJ856:AK856"/>
    <mergeCell ref="S863:T863"/>
    <mergeCell ref="U863:V863"/>
    <mergeCell ref="X863:Y863"/>
    <mergeCell ref="Z863:AA863"/>
    <mergeCell ref="D863:E863"/>
    <mergeCell ref="F863:G863"/>
    <mergeCell ref="I863:J863"/>
    <mergeCell ref="K863:L863"/>
    <mergeCell ref="N863:O863"/>
    <mergeCell ref="P863:Q863"/>
    <mergeCell ref="I884:J884"/>
    <mergeCell ref="K884:L884"/>
    <mergeCell ref="N884:O884"/>
    <mergeCell ref="P884:Q884"/>
    <mergeCell ref="S877:T877"/>
    <mergeCell ref="U877:V877"/>
    <mergeCell ref="X877:Y877"/>
    <mergeCell ref="Z877:AA877"/>
    <mergeCell ref="D877:E877"/>
    <mergeCell ref="F877:G877"/>
    <mergeCell ref="I877:J877"/>
    <mergeCell ref="K877:L877"/>
    <mergeCell ref="N877:O877"/>
    <mergeCell ref="P877:Q877"/>
    <mergeCell ref="AC877:AD877"/>
    <mergeCell ref="AE877:AF877"/>
    <mergeCell ref="AH877:AI877"/>
    <mergeCell ref="AJ877:AK877"/>
    <mergeCell ref="AC884:AD884"/>
    <mergeCell ref="AE884:AF884"/>
    <mergeCell ref="AH884:AI884"/>
    <mergeCell ref="AJ884:AK884"/>
    <mergeCell ref="D887:E887"/>
    <mergeCell ref="F887:G887"/>
    <mergeCell ref="I887:J887"/>
    <mergeCell ref="K887:L887"/>
    <mergeCell ref="N887:O887"/>
    <mergeCell ref="P887:Q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D880:E880"/>
    <mergeCell ref="F880:G880"/>
    <mergeCell ref="I880:J880"/>
    <mergeCell ref="K880:L880"/>
    <mergeCell ref="N880:O880"/>
    <mergeCell ref="P880:Q880"/>
    <mergeCell ref="S880:T880"/>
    <mergeCell ref="U880:V880"/>
    <mergeCell ref="X880:Y880"/>
    <mergeCell ref="Z880:AA880"/>
    <mergeCell ref="AC880:AD880"/>
    <mergeCell ref="AE880:AF880"/>
    <mergeCell ref="AH880:AI880"/>
    <mergeCell ref="AJ880:AK880"/>
    <mergeCell ref="AC919:AD919"/>
    <mergeCell ref="AE919:AF919"/>
    <mergeCell ref="AH919:AI919"/>
    <mergeCell ref="AJ919:AK919"/>
    <mergeCell ref="AC926:AD926"/>
    <mergeCell ref="AE926:AF926"/>
    <mergeCell ref="AH926:AI926"/>
    <mergeCell ref="AJ926:AK926"/>
    <mergeCell ref="S912:T912"/>
    <mergeCell ref="U912:V912"/>
    <mergeCell ref="X912:Y912"/>
    <mergeCell ref="Z912:AA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D905:E905"/>
    <mergeCell ref="F905:G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AC912:AD912"/>
    <mergeCell ref="AE912:AF912"/>
    <mergeCell ref="AH912:AI912"/>
    <mergeCell ref="AJ912:AK912"/>
    <mergeCell ref="S919:T919"/>
    <mergeCell ref="U919:V919"/>
    <mergeCell ref="X919:Y919"/>
    <mergeCell ref="Z919:AA919"/>
    <mergeCell ref="D919:E919"/>
    <mergeCell ref="F919:G919"/>
    <mergeCell ref="I919:J919"/>
    <mergeCell ref="K919:L919"/>
    <mergeCell ref="N919:O919"/>
    <mergeCell ref="P919:Q919"/>
    <mergeCell ref="I940:J940"/>
    <mergeCell ref="K940:L940"/>
    <mergeCell ref="N940:O940"/>
    <mergeCell ref="P940:Q940"/>
    <mergeCell ref="S933:T933"/>
    <mergeCell ref="U933:V933"/>
    <mergeCell ref="X933:Y933"/>
    <mergeCell ref="Z933:AA933"/>
    <mergeCell ref="D933:E933"/>
    <mergeCell ref="F933:G933"/>
    <mergeCell ref="I933:J933"/>
    <mergeCell ref="K933:L933"/>
    <mergeCell ref="N933:O933"/>
    <mergeCell ref="P933:Q933"/>
    <mergeCell ref="AC933:AD933"/>
    <mergeCell ref="AE933:AF933"/>
    <mergeCell ref="AH933:AI933"/>
    <mergeCell ref="AJ933:AK933"/>
    <mergeCell ref="AC940:AD940"/>
    <mergeCell ref="AE940:AF940"/>
    <mergeCell ref="AH940:AI940"/>
    <mergeCell ref="AJ940:AK940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D936:E936"/>
    <mergeCell ref="F936:G936"/>
    <mergeCell ref="I936:J936"/>
    <mergeCell ref="K936:L936"/>
    <mergeCell ref="N936:O936"/>
    <mergeCell ref="P936:Q936"/>
    <mergeCell ref="S936:T936"/>
    <mergeCell ref="U936:V936"/>
    <mergeCell ref="X936:Y936"/>
    <mergeCell ref="Z936:AA936"/>
    <mergeCell ref="AC936:AD936"/>
    <mergeCell ref="AE936:AF936"/>
    <mergeCell ref="AH936:AI936"/>
    <mergeCell ref="AJ936:AK936"/>
    <mergeCell ref="AC975:AD975"/>
    <mergeCell ref="AE975:AF975"/>
    <mergeCell ref="AH975:AI975"/>
    <mergeCell ref="AJ975:AK975"/>
    <mergeCell ref="AC982:AD982"/>
    <mergeCell ref="AE982:AF982"/>
    <mergeCell ref="AH982:AI982"/>
    <mergeCell ref="AJ982:AK982"/>
    <mergeCell ref="S968:T968"/>
    <mergeCell ref="U968:V968"/>
    <mergeCell ref="X968:Y968"/>
    <mergeCell ref="Z968:AA968"/>
    <mergeCell ref="D968:E968"/>
    <mergeCell ref="F968:G968"/>
    <mergeCell ref="I968:J968"/>
    <mergeCell ref="K968:L968"/>
    <mergeCell ref="N968:O968"/>
    <mergeCell ref="P968:Q968"/>
    <mergeCell ref="S961:T961"/>
    <mergeCell ref="U961:V961"/>
    <mergeCell ref="X961:Y961"/>
    <mergeCell ref="Z961:AA961"/>
    <mergeCell ref="D961:E961"/>
    <mergeCell ref="F961:G961"/>
    <mergeCell ref="I961:J961"/>
    <mergeCell ref="K961:L961"/>
    <mergeCell ref="N961:O961"/>
    <mergeCell ref="P961:Q961"/>
    <mergeCell ref="AC961:AD961"/>
    <mergeCell ref="AE961:AF961"/>
    <mergeCell ref="AH961:AI961"/>
    <mergeCell ref="AJ961:AK961"/>
    <mergeCell ref="AC968:AD968"/>
    <mergeCell ref="AE968:AF968"/>
    <mergeCell ref="AH968:AI968"/>
    <mergeCell ref="AJ968:AK968"/>
    <mergeCell ref="S975:T975"/>
    <mergeCell ref="U975:V975"/>
    <mergeCell ref="X975:Y975"/>
    <mergeCell ref="Z975:AA975"/>
    <mergeCell ref="D975:E975"/>
    <mergeCell ref="F975:G975"/>
    <mergeCell ref="I975:J975"/>
    <mergeCell ref="K975:L975"/>
    <mergeCell ref="N975:O975"/>
    <mergeCell ref="P975:Q975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D989:E989"/>
    <mergeCell ref="F989:G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AC996:AD996"/>
    <mergeCell ref="AE996:AF996"/>
    <mergeCell ref="AH996:AI996"/>
    <mergeCell ref="AJ996:AK996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AC999:AD999"/>
    <mergeCell ref="AE999:AF999"/>
    <mergeCell ref="AH999:AI999"/>
    <mergeCell ref="AJ999:AK999"/>
    <mergeCell ref="D992:E992"/>
    <mergeCell ref="F992:G992"/>
    <mergeCell ref="I992:J992"/>
    <mergeCell ref="K992:L992"/>
    <mergeCell ref="N992:O992"/>
    <mergeCell ref="P992:Q992"/>
    <mergeCell ref="S992:T992"/>
    <mergeCell ref="U992:V992"/>
    <mergeCell ref="X992:Y992"/>
    <mergeCell ref="Z992:AA992"/>
    <mergeCell ref="AC992:AD992"/>
    <mergeCell ref="AE992:AF992"/>
    <mergeCell ref="AH992:AI992"/>
    <mergeCell ref="AJ992:AK992"/>
    <mergeCell ref="AC1031:AD1031"/>
    <mergeCell ref="AE1031:AF1031"/>
    <mergeCell ref="AH1031:AI1031"/>
    <mergeCell ref="AJ1031:AK1031"/>
    <mergeCell ref="AC1038:AD1038"/>
    <mergeCell ref="AE1038:AF1038"/>
    <mergeCell ref="AH1038:AI1038"/>
    <mergeCell ref="AJ1038:AK1038"/>
    <mergeCell ref="S1024:T1024"/>
    <mergeCell ref="U1024:V1024"/>
    <mergeCell ref="X1024:Y1024"/>
    <mergeCell ref="Z1024:AA1024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X1017:Y1017"/>
    <mergeCell ref="Z1017:AA1017"/>
    <mergeCell ref="D1017:E1017"/>
    <mergeCell ref="F1017:G1017"/>
    <mergeCell ref="I1017:J1017"/>
    <mergeCell ref="K1017:L1017"/>
    <mergeCell ref="N1017:O1017"/>
    <mergeCell ref="P1017:Q1017"/>
    <mergeCell ref="AC1017:AD1017"/>
    <mergeCell ref="AE1017:AF1017"/>
    <mergeCell ref="AH1017:AI1017"/>
    <mergeCell ref="AJ1017:AK1017"/>
    <mergeCell ref="AC1024:AD1024"/>
    <mergeCell ref="AE1024:AF1024"/>
    <mergeCell ref="AH1024:AI1024"/>
    <mergeCell ref="AJ1024:AK1024"/>
    <mergeCell ref="S1031:T1031"/>
    <mergeCell ref="U1031:V1031"/>
    <mergeCell ref="X1031:Y1031"/>
    <mergeCell ref="Z1031:AA1031"/>
    <mergeCell ref="D1031:E1031"/>
    <mergeCell ref="F1031:G1031"/>
    <mergeCell ref="I1031:J1031"/>
    <mergeCell ref="K1031:L1031"/>
    <mergeCell ref="N1031:O1031"/>
    <mergeCell ref="P1031:Q1031"/>
    <mergeCell ref="I1052:J1052"/>
    <mergeCell ref="K1052:L1052"/>
    <mergeCell ref="N1052:O1052"/>
    <mergeCell ref="P1052:Q1052"/>
    <mergeCell ref="S1045:T1045"/>
    <mergeCell ref="U1045:V1045"/>
    <mergeCell ref="X1045:Y1045"/>
    <mergeCell ref="Z1045:AA1045"/>
    <mergeCell ref="D1045:E1045"/>
    <mergeCell ref="F1045:G1045"/>
    <mergeCell ref="I1045:J1045"/>
    <mergeCell ref="K1045:L1045"/>
    <mergeCell ref="N1045:O1045"/>
    <mergeCell ref="P1045:Q1045"/>
    <mergeCell ref="AC1045:AD1045"/>
    <mergeCell ref="AE1045:AF1045"/>
    <mergeCell ref="AH1045:AI1045"/>
    <mergeCell ref="AJ1045:AK1045"/>
    <mergeCell ref="AC1052:AD1052"/>
    <mergeCell ref="AE1052:AF1052"/>
    <mergeCell ref="AH1052:AI1052"/>
    <mergeCell ref="AJ1052:AK1052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D1048:E1048"/>
    <mergeCell ref="F1048:G1048"/>
    <mergeCell ref="I1048:J1048"/>
    <mergeCell ref="K1048:L1048"/>
    <mergeCell ref="N1048:O1048"/>
    <mergeCell ref="P1048:Q1048"/>
    <mergeCell ref="S1048:T1048"/>
    <mergeCell ref="U1048:V1048"/>
    <mergeCell ref="X1048:Y1048"/>
    <mergeCell ref="Z1048:AA1048"/>
    <mergeCell ref="AC1048:AD1048"/>
    <mergeCell ref="AE1048:AF1048"/>
    <mergeCell ref="AH1048:AI1048"/>
    <mergeCell ref="AJ1048:AK1048"/>
    <mergeCell ref="AC1087:AD1087"/>
    <mergeCell ref="AE1087:AF1087"/>
    <mergeCell ref="AH1087:AI1087"/>
    <mergeCell ref="AJ1087:AK1087"/>
    <mergeCell ref="AC1094:AD1094"/>
    <mergeCell ref="AE1094:AF1094"/>
    <mergeCell ref="AH1094:AI1094"/>
    <mergeCell ref="AJ1094:AK1094"/>
    <mergeCell ref="S1080:T1080"/>
    <mergeCell ref="U1080:V1080"/>
    <mergeCell ref="X1080:Y1080"/>
    <mergeCell ref="Z1080:AA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D1073:E1073"/>
    <mergeCell ref="F1073:G1073"/>
    <mergeCell ref="I1073:J1073"/>
    <mergeCell ref="K1073:L1073"/>
    <mergeCell ref="N1073:O1073"/>
    <mergeCell ref="P1073:Q1073"/>
    <mergeCell ref="AC1073:AD1073"/>
    <mergeCell ref="AE1073:AF1073"/>
    <mergeCell ref="AH1073:AI1073"/>
    <mergeCell ref="AJ1073:AK1073"/>
    <mergeCell ref="AC1080:AD1080"/>
    <mergeCell ref="AE1080:AF1080"/>
    <mergeCell ref="AH1080:AI1080"/>
    <mergeCell ref="AJ1080:AK1080"/>
    <mergeCell ref="S1087:T1087"/>
    <mergeCell ref="U1087:V1087"/>
    <mergeCell ref="X1087:Y1087"/>
    <mergeCell ref="Z1087:AA1087"/>
    <mergeCell ref="D1087:E1087"/>
    <mergeCell ref="F1087:G1087"/>
    <mergeCell ref="I1087:J1087"/>
    <mergeCell ref="K1087:L1087"/>
    <mergeCell ref="N1087:O1087"/>
    <mergeCell ref="P1087:Q1087"/>
    <mergeCell ref="I1108:J1108"/>
    <mergeCell ref="K1108:L1108"/>
    <mergeCell ref="N1108:O1108"/>
    <mergeCell ref="P1108:Q1108"/>
    <mergeCell ref="S1101:T1101"/>
    <mergeCell ref="U1101:V1101"/>
    <mergeCell ref="X1101:Y1101"/>
    <mergeCell ref="Z1101:AA1101"/>
    <mergeCell ref="D1101:E1101"/>
    <mergeCell ref="F1101:G1101"/>
    <mergeCell ref="I1101:J1101"/>
    <mergeCell ref="K1101:L1101"/>
    <mergeCell ref="N1101:O1101"/>
    <mergeCell ref="P1101:Q1101"/>
    <mergeCell ref="AC1101:AD1101"/>
    <mergeCell ref="AE1101:AF1101"/>
    <mergeCell ref="AH1101:AI1101"/>
    <mergeCell ref="AJ1101:AK1101"/>
    <mergeCell ref="AC1108:AD1108"/>
    <mergeCell ref="AE1108:AF1108"/>
    <mergeCell ref="AH1108:AI1108"/>
    <mergeCell ref="AJ1108:AK1108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D1104:E1104"/>
    <mergeCell ref="F1104:G1104"/>
    <mergeCell ref="I1104:J1104"/>
    <mergeCell ref="K1104:L1104"/>
    <mergeCell ref="N1104:O1104"/>
    <mergeCell ref="P1104:Q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AC1143:AD1143"/>
    <mergeCell ref="AE1143:AF1143"/>
    <mergeCell ref="AH1143:AI1143"/>
    <mergeCell ref="AJ1143:AK1143"/>
    <mergeCell ref="AC1150:AD1150"/>
    <mergeCell ref="AE1150:AF1150"/>
    <mergeCell ref="AH1150:AI1150"/>
    <mergeCell ref="AJ1150:AK1150"/>
    <mergeCell ref="S1136:T1136"/>
    <mergeCell ref="U1136:V1136"/>
    <mergeCell ref="X1136:Y1136"/>
    <mergeCell ref="Z1136:AA1136"/>
    <mergeCell ref="D1136:E1136"/>
    <mergeCell ref="F1136:G1136"/>
    <mergeCell ref="I1136:J1136"/>
    <mergeCell ref="K1136:L1136"/>
    <mergeCell ref="N1136:O1136"/>
    <mergeCell ref="P1136:Q1136"/>
    <mergeCell ref="S1129:T1129"/>
    <mergeCell ref="U1129:V1129"/>
    <mergeCell ref="X1129:Y1129"/>
    <mergeCell ref="Z1129:AA1129"/>
    <mergeCell ref="D1129:E1129"/>
    <mergeCell ref="F1129:G1129"/>
    <mergeCell ref="I1129:J1129"/>
    <mergeCell ref="K1129:L1129"/>
    <mergeCell ref="N1129:O1129"/>
    <mergeCell ref="P1129:Q1129"/>
    <mergeCell ref="AC1129:AD1129"/>
    <mergeCell ref="AE1129:AF1129"/>
    <mergeCell ref="AH1129:AI1129"/>
    <mergeCell ref="AJ1129:AK1129"/>
    <mergeCell ref="AC1136:AD1136"/>
    <mergeCell ref="AE1136:AF1136"/>
    <mergeCell ref="AH1136:AI1136"/>
    <mergeCell ref="AJ1136:AK1136"/>
    <mergeCell ref="S1143:T1143"/>
    <mergeCell ref="U1143:V1143"/>
    <mergeCell ref="X1143:Y1143"/>
    <mergeCell ref="Z1143:AA1143"/>
    <mergeCell ref="D1143:E1143"/>
    <mergeCell ref="F1143:G1143"/>
    <mergeCell ref="I1143:J1143"/>
    <mergeCell ref="K1143:L1143"/>
    <mergeCell ref="N1143:O1143"/>
    <mergeCell ref="P1143:Q1143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D1157:E1157"/>
    <mergeCell ref="F1157:G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AC1164:AD1164"/>
    <mergeCell ref="AE1164:AF1164"/>
    <mergeCell ref="AH1164:AI1164"/>
    <mergeCell ref="AJ1164:AK1164"/>
    <mergeCell ref="D1167:E1167"/>
    <mergeCell ref="F1167:G1167"/>
    <mergeCell ref="I1167:J1167"/>
    <mergeCell ref="K1167:L1167"/>
    <mergeCell ref="N1167:O1167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D1160:E1160"/>
    <mergeCell ref="F1160:G1160"/>
    <mergeCell ref="I1160:J1160"/>
    <mergeCell ref="K1160:L1160"/>
    <mergeCell ref="N1160:O1160"/>
    <mergeCell ref="P1160:Q1160"/>
    <mergeCell ref="S1160:T1160"/>
    <mergeCell ref="U1160:V1160"/>
    <mergeCell ref="X1160:Y1160"/>
    <mergeCell ref="Z1160:AA1160"/>
    <mergeCell ref="AC1160:AD1160"/>
    <mergeCell ref="AE1160:AF1160"/>
    <mergeCell ref="AH1160:AI1160"/>
    <mergeCell ref="AJ1160:AK1160"/>
    <mergeCell ref="AC1199:AD1199"/>
    <mergeCell ref="AE1199:AF1199"/>
    <mergeCell ref="AH1199:AI1199"/>
    <mergeCell ref="AJ1199:AK1199"/>
    <mergeCell ref="AC1206:AD1206"/>
    <mergeCell ref="AE1206:AF1206"/>
    <mergeCell ref="AH1206:AI1206"/>
    <mergeCell ref="AJ1206:AK1206"/>
    <mergeCell ref="S1192:T1192"/>
    <mergeCell ref="U1192:V1192"/>
    <mergeCell ref="X1192:Y1192"/>
    <mergeCell ref="Z1192:AA1192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X1185:Y1185"/>
    <mergeCell ref="Z1185:AA1185"/>
    <mergeCell ref="D1185:E1185"/>
    <mergeCell ref="F1185:G1185"/>
    <mergeCell ref="I1185:J1185"/>
    <mergeCell ref="K1185:L1185"/>
    <mergeCell ref="N1185:O1185"/>
    <mergeCell ref="P1185:Q1185"/>
    <mergeCell ref="AC1185:AD1185"/>
    <mergeCell ref="AE1185:AF1185"/>
    <mergeCell ref="AH1185:AI1185"/>
    <mergeCell ref="AJ1185:AK1185"/>
    <mergeCell ref="AC1192:AD1192"/>
    <mergeCell ref="AE1192:AF1192"/>
    <mergeCell ref="AH1192:AI1192"/>
    <mergeCell ref="AJ1192:AK1192"/>
    <mergeCell ref="S1199:T1199"/>
    <mergeCell ref="U1199:V1199"/>
    <mergeCell ref="X1199:Y1199"/>
    <mergeCell ref="Z1199:AA1199"/>
    <mergeCell ref="D1199:E1199"/>
    <mergeCell ref="F1199:G1199"/>
    <mergeCell ref="I1199:J1199"/>
    <mergeCell ref="K1199:L1199"/>
    <mergeCell ref="N1199:O1199"/>
    <mergeCell ref="P1199:Q1199"/>
    <mergeCell ref="I1220:J1220"/>
    <mergeCell ref="K1220:L1220"/>
    <mergeCell ref="N1220:O1220"/>
    <mergeCell ref="P1220:Q1220"/>
    <mergeCell ref="S1213:T1213"/>
    <mergeCell ref="U1213:V1213"/>
    <mergeCell ref="X1213:Y1213"/>
    <mergeCell ref="Z1213:AA1213"/>
    <mergeCell ref="D1213:E1213"/>
    <mergeCell ref="F1213:G1213"/>
    <mergeCell ref="I1213:J1213"/>
    <mergeCell ref="K1213:L1213"/>
    <mergeCell ref="N1213:O1213"/>
    <mergeCell ref="P1213:Q1213"/>
    <mergeCell ref="AC1213:AD1213"/>
    <mergeCell ref="AE1213:AF1213"/>
    <mergeCell ref="AH1213:AI1213"/>
    <mergeCell ref="AJ1213:AK1213"/>
    <mergeCell ref="AC1220:AD1220"/>
    <mergeCell ref="AE1220:AF1220"/>
    <mergeCell ref="AH1220:AI1220"/>
    <mergeCell ref="AJ1220:AK1220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D1216:E1216"/>
    <mergeCell ref="F1216:G1216"/>
    <mergeCell ref="I1216:J1216"/>
    <mergeCell ref="K1216:L1216"/>
    <mergeCell ref="N1216:O1216"/>
    <mergeCell ref="P1216:Q1216"/>
    <mergeCell ref="S1216:T1216"/>
    <mergeCell ref="U1216:V1216"/>
    <mergeCell ref="X1216:Y1216"/>
    <mergeCell ref="Z1216:AA1216"/>
    <mergeCell ref="AC1216:AD1216"/>
    <mergeCell ref="AE1216:AF1216"/>
    <mergeCell ref="AH1216:AI1216"/>
    <mergeCell ref="AJ1216:AK1216"/>
    <mergeCell ref="AC1255:AD1255"/>
    <mergeCell ref="AE1255:AF1255"/>
    <mergeCell ref="AH1255:AI1255"/>
    <mergeCell ref="AJ1255:AK1255"/>
    <mergeCell ref="AC1262:AD1262"/>
    <mergeCell ref="AE1262:AF1262"/>
    <mergeCell ref="AH1262:AI1262"/>
    <mergeCell ref="AJ1262:AK1262"/>
    <mergeCell ref="S1248:T1248"/>
    <mergeCell ref="U1248:V1248"/>
    <mergeCell ref="X1248:Y1248"/>
    <mergeCell ref="Z1248:AA1248"/>
    <mergeCell ref="D1248:E1248"/>
    <mergeCell ref="F1248:G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D1241:E1241"/>
    <mergeCell ref="F1241:G1241"/>
    <mergeCell ref="I1241:J1241"/>
    <mergeCell ref="K1241:L1241"/>
    <mergeCell ref="N1241:O1241"/>
    <mergeCell ref="P1241:Q1241"/>
    <mergeCell ref="AC1241:AD1241"/>
    <mergeCell ref="AE1241:AF1241"/>
    <mergeCell ref="AH1241:AI1241"/>
    <mergeCell ref="AJ1241:AK1241"/>
    <mergeCell ref="AC1248:AD1248"/>
    <mergeCell ref="AE1248:AF1248"/>
    <mergeCell ref="AH1248:AI1248"/>
    <mergeCell ref="AJ1248:AK1248"/>
    <mergeCell ref="S1255:T1255"/>
    <mergeCell ref="U1255:V1255"/>
    <mergeCell ref="X1255:Y1255"/>
    <mergeCell ref="Z1255:AA1255"/>
    <mergeCell ref="D1255:E1255"/>
    <mergeCell ref="F1255:G1255"/>
    <mergeCell ref="I1255:J1255"/>
    <mergeCell ref="K1255:L1255"/>
    <mergeCell ref="N1255:O1255"/>
    <mergeCell ref="P1255:Q1255"/>
    <mergeCell ref="I1276:J1276"/>
    <mergeCell ref="K1276:L1276"/>
    <mergeCell ref="N1276:O1276"/>
    <mergeCell ref="P1276:Q1276"/>
    <mergeCell ref="S1269:T1269"/>
    <mergeCell ref="U1269:V1269"/>
    <mergeCell ref="X1269:Y1269"/>
    <mergeCell ref="Z1269:AA1269"/>
    <mergeCell ref="D1269:E1269"/>
    <mergeCell ref="F1269:G1269"/>
    <mergeCell ref="I1269:J1269"/>
    <mergeCell ref="K1269:L1269"/>
    <mergeCell ref="N1269:O1269"/>
    <mergeCell ref="P1269:Q1269"/>
    <mergeCell ref="AC1269:AD1269"/>
    <mergeCell ref="AE1269:AF1269"/>
    <mergeCell ref="AH1269:AI1269"/>
    <mergeCell ref="AJ1269:AK1269"/>
    <mergeCell ref="AC1276:AD1276"/>
    <mergeCell ref="AE1276:AF1276"/>
    <mergeCell ref="AH1276:AI1276"/>
    <mergeCell ref="AJ1276:AK1276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D1272:E1272"/>
    <mergeCell ref="F1272:G1272"/>
    <mergeCell ref="I1272:J1272"/>
    <mergeCell ref="K1272:L1272"/>
    <mergeCell ref="N1272:O1272"/>
    <mergeCell ref="P1272:Q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AC1311:AD1311"/>
    <mergeCell ref="AE1311:AF1311"/>
    <mergeCell ref="AH1311:AI1311"/>
    <mergeCell ref="AJ1311:AK1311"/>
    <mergeCell ref="AC1318:AD1318"/>
    <mergeCell ref="AE1318:AF1318"/>
    <mergeCell ref="AH1318:AI1318"/>
    <mergeCell ref="AJ1318:AK1318"/>
    <mergeCell ref="S1304:T1304"/>
    <mergeCell ref="U1304:V1304"/>
    <mergeCell ref="X1304:Y1304"/>
    <mergeCell ref="Z1304:AA1304"/>
    <mergeCell ref="D1304:E1304"/>
    <mergeCell ref="F1304:G1304"/>
    <mergeCell ref="I1304:J1304"/>
    <mergeCell ref="K1304:L1304"/>
    <mergeCell ref="N1304:O1304"/>
    <mergeCell ref="P1304:Q1304"/>
    <mergeCell ref="S1297:T1297"/>
    <mergeCell ref="U1297:V1297"/>
    <mergeCell ref="X1297:Y1297"/>
    <mergeCell ref="Z1297:AA1297"/>
    <mergeCell ref="D1297:E1297"/>
    <mergeCell ref="F1297:G1297"/>
    <mergeCell ref="I1297:J1297"/>
    <mergeCell ref="K1297:L1297"/>
    <mergeCell ref="N1297:O1297"/>
    <mergeCell ref="P1297:Q1297"/>
    <mergeCell ref="AC1297:AD1297"/>
    <mergeCell ref="AE1297:AF1297"/>
    <mergeCell ref="AH1297:AI1297"/>
    <mergeCell ref="AJ1297:AK1297"/>
    <mergeCell ref="AC1304:AD1304"/>
    <mergeCell ref="AE1304:AF1304"/>
    <mergeCell ref="AH1304:AI1304"/>
    <mergeCell ref="AJ1304:AK1304"/>
    <mergeCell ref="S1311:T1311"/>
    <mergeCell ref="U1311:V1311"/>
    <mergeCell ref="X1311:Y1311"/>
    <mergeCell ref="Z1311:AA1311"/>
    <mergeCell ref="D1311:E1311"/>
    <mergeCell ref="F1311:G1311"/>
    <mergeCell ref="I1311:J1311"/>
    <mergeCell ref="K1311:L1311"/>
    <mergeCell ref="N1311:O1311"/>
    <mergeCell ref="P1311:Q1311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D1325:E1325"/>
    <mergeCell ref="F1325:G1325"/>
    <mergeCell ref="I1325:J1325"/>
    <mergeCell ref="K1325:L1325"/>
    <mergeCell ref="N1325:O1325"/>
    <mergeCell ref="P1325:Q1325"/>
    <mergeCell ref="AC1325:AD1325"/>
    <mergeCell ref="AE1325:AF1325"/>
    <mergeCell ref="AH1325:AI1325"/>
    <mergeCell ref="AJ1325:AK1325"/>
    <mergeCell ref="AC1332:AD1332"/>
    <mergeCell ref="AE1332:AF1332"/>
    <mergeCell ref="AH1332:AI1332"/>
    <mergeCell ref="AJ1332:AK1332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D1328:E1328"/>
    <mergeCell ref="F1328:G1328"/>
    <mergeCell ref="I1328:J1328"/>
    <mergeCell ref="K1328:L1328"/>
    <mergeCell ref="N1328:O1328"/>
    <mergeCell ref="P1328:Q1328"/>
    <mergeCell ref="S1328:T1328"/>
    <mergeCell ref="U1328:V1328"/>
    <mergeCell ref="X1328:Y1328"/>
    <mergeCell ref="Z1328:AA1328"/>
    <mergeCell ref="AC1328:AD1328"/>
    <mergeCell ref="AE1328:AF1328"/>
    <mergeCell ref="AH1328:AI1328"/>
    <mergeCell ref="AJ1328:AK1328"/>
    <mergeCell ref="AC1367:AD1367"/>
    <mergeCell ref="AE1367:AF1367"/>
    <mergeCell ref="AH1367:AI1367"/>
    <mergeCell ref="AJ1367:AK1367"/>
    <mergeCell ref="AC1374:AD1374"/>
    <mergeCell ref="AE1374:AF1374"/>
    <mergeCell ref="AH1374:AI1374"/>
    <mergeCell ref="AJ1374:AK1374"/>
    <mergeCell ref="S1360:T1360"/>
    <mergeCell ref="U1360:V1360"/>
    <mergeCell ref="X1360:Y1360"/>
    <mergeCell ref="Z1360:AA1360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X1353:Y1353"/>
    <mergeCell ref="Z1353:AA1353"/>
    <mergeCell ref="D1353:E1353"/>
    <mergeCell ref="F1353:G1353"/>
    <mergeCell ref="I1353:J1353"/>
    <mergeCell ref="K1353:L1353"/>
    <mergeCell ref="N1353:O1353"/>
    <mergeCell ref="P1353:Q1353"/>
    <mergeCell ref="AC1353:AD1353"/>
    <mergeCell ref="AE1353:AF1353"/>
    <mergeCell ref="AH1353:AI1353"/>
    <mergeCell ref="AJ1353:AK1353"/>
    <mergeCell ref="AC1360:AD1360"/>
    <mergeCell ref="AE1360:AF1360"/>
    <mergeCell ref="AH1360:AI1360"/>
    <mergeCell ref="AJ1360:AK1360"/>
    <mergeCell ref="S1367:T1367"/>
    <mergeCell ref="U1367:V1367"/>
    <mergeCell ref="X1367:Y1367"/>
    <mergeCell ref="Z1367:AA1367"/>
    <mergeCell ref="D1367:E1367"/>
    <mergeCell ref="F1367:G1367"/>
    <mergeCell ref="I1367:J1367"/>
    <mergeCell ref="K1367:L1367"/>
    <mergeCell ref="N1367:O1367"/>
    <mergeCell ref="P1367:Q1367"/>
    <mergeCell ref="I1388:J1388"/>
    <mergeCell ref="K1388:L1388"/>
    <mergeCell ref="N1388:O1388"/>
    <mergeCell ref="P1388:Q1388"/>
    <mergeCell ref="S1381:T1381"/>
    <mergeCell ref="U1381:V1381"/>
    <mergeCell ref="X1381:Y1381"/>
    <mergeCell ref="Z1381:AA1381"/>
    <mergeCell ref="D1381:E1381"/>
    <mergeCell ref="F1381:G1381"/>
    <mergeCell ref="I1381:J1381"/>
    <mergeCell ref="K1381:L1381"/>
    <mergeCell ref="N1381:O1381"/>
    <mergeCell ref="P1381:Q1381"/>
    <mergeCell ref="AC1381:AD1381"/>
    <mergeCell ref="AE1381:AF1381"/>
    <mergeCell ref="AH1381:AI1381"/>
    <mergeCell ref="AJ1381:AK1381"/>
    <mergeCell ref="AC1388:AD1388"/>
    <mergeCell ref="AE1388:AF1388"/>
    <mergeCell ref="AH1388:AI1388"/>
    <mergeCell ref="AJ1388:AK1388"/>
    <mergeCell ref="D1391:E1391"/>
    <mergeCell ref="F1391:G1391"/>
    <mergeCell ref="I1391:J1391"/>
    <mergeCell ref="K1391:L1391"/>
    <mergeCell ref="N1391:O1391"/>
    <mergeCell ref="P1391:Q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D1384:E1384"/>
    <mergeCell ref="F1384:G1384"/>
    <mergeCell ref="I1384:J1384"/>
    <mergeCell ref="K1384:L1384"/>
    <mergeCell ref="N1384:O1384"/>
    <mergeCell ref="P1384:Q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AC1423:AD1423"/>
    <mergeCell ref="AE1423:AF1423"/>
    <mergeCell ref="AH1423:AI1423"/>
    <mergeCell ref="AJ1423:AK1423"/>
    <mergeCell ref="AC1430:AD1430"/>
    <mergeCell ref="AE1430:AF1430"/>
    <mergeCell ref="AH1430:AI1430"/>
    <mergeCell ref="AJ1430:AK1430"/>
    <mergeCell ref="S1416:T1416"/>
    <mergeCell ref="U1416:V1416"/>
    <mergeCell ref="X1416:Y1416"/>
    <mergeCell ref="Z1416:AA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D1409:E1409"/>
    <mergeCell ref="F1409:G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AC1416:AD1416"/>
    <mergeCell ref="AE1416:AF1416"/>
    <mergeCell ref="AH1416:AI1416"/>
    <mergeCell ref="AJ1416:AK1416"/>
    <mergeCell ref="S1423:T1423"/>
    <mergeCell ref="U1423:V1423"/>
    <mergeCell ref="X1423:Y1423"/>
    <mergeCell ref="Z1423:AA1423"/>
    <mergeCell ref="D1423:E1423"/>
    <mergeCell ref="F1423:G1423"/>
    <mergeCell ref="I1423:J1423"/>
    <mergeCell ref="K1423:L1423"/>
    <mergeCell ref="N1423:O1423"/>
    <mergeCell ref="P1423:Q1423"/>
    <mergeCell ref="I1444:J1444"/>
    <mergeCell ref="K1444:L1444"/>
    <mergeCell ref="N1444:O1444"/>
    <mergeCell ref="P1444:Q1444"/>
    <mergeCell ref="S1437:T1437"/>
    <mergeCell ref="U1437:V1437"/>
    <mergeCell ref="X1437:Y1437"/>
    <mergeCell ref="Z1437:AA1437"/>
    <mergeCell ref="D1437:E1437"/>
    <mergeCell ref="F1437:G1437"/>
    <mergeCell ref="I1437:J1437"/>
    <mergeCell ref="K1437:L1437"/>
    <mergeCell ref="N1437:O1437"/>
    <mergeCell ref="P1437:Q1437"/>
    <mergeCell ref="AC1437:AD1437"/>
    <mergeCell ref="AE1437:AF1437"/>
    <mergeCell ref="AH1437:AI1437"/>
    <mergeCell ref="AJ1437:AK1437"/>
    <mergeCell ref="AC1444:AD1444"/>
    <mergeCell ref="AE1444:AF1444"/>
    <mergeCell ref="AH1444:AI1444"/>
    <mergeCell ref="AJ1444:AK1444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D1440:E1440"/>
    <mergeCell ref="F1440:G1440"/>
    <mergeCell ref="I1440:J1440"/>
    <mergeCell ref="K1440:L1440"/>
    <mergeCell ref="N1440:O1440"/>
    <mergeCell ref="P1440:Q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AC1479:AD1479"/>
    <mergeCell ref="AE1479:AF1479"/>
    <mergeCell ref="AH1479:AI1479"/>
    <mergeCell ref="AJ1479:AK1479"/>
    <mergeCell ref="AC1486:AD1486"/>
    <mergeCell ref="AE1486:AF1486"/>
    <mergeCell ref="AH1486:AI1486"/>
    <mergeCell ref="AJ1486:AK1486"/>
    <mergeCell ref="S1472:T1472"/>
    <mergeCell ref="U1472:V1472"/>
    <mergeCell ref="X1472:Y1472"/>
    <mergeCell ref="Z1472:AA1472"/>
    <mergeCell ref="D1472:E1472"/>
    <mergeCell ref="F1472:G1472"/>
    <mergeCell ref="I1472:J1472"/>
    <mergeCell ref="K1472:L1472"/>
    <mergeCell ref="N1472:O1472"/>
    <mergeCell ref="P1472:Q1472"/>
    <mergeCell ref="S1465:T1465"/>
    <mergeCell ref="U1465:V1465"/>
    <mergeCell ref="X1465:Y1465"/>
    <mergeCell ref="Z1465:AA1465"/>
    <mergeCell ref="D1465:E1465"/>
    <mergeCell ref="F1465:G1465"/>
    <mergeCell ref="I1465:J1465"/>
    <mergeCell ref="K1465:L1465"/>
    <mergeCell ref="N1465:O1465"/>
    <mergeCell ref="P1465:Q1465"/>
    <mergeCell ref="AC1465:AD1465"/>
    <mergeCell ref="AE1465:AF1465"/>
    <mergeCell ref="AH1465:AI1465"/>
    <mergeCell ref="AJ1465:AK1465"/>
    <mergeCell ref="AC1472:AD1472"/>
    <mergeCell ref="AE1472:AF1472"/>
    <mergeCell ref="AH1472:AI1472"/>
    <mergeCell ref="AJ1472:AK1472"/>
    <mergeCell ref="S1479:T1479"/>
    <mergeCell ref="U1479:V1479"/>
    <mergeCell ref="X1479:Y1479"/>
    <mergeCell ref="Z1479:AA1479"/>
    <mergeCell ref="D1479:E1479"/>
    <mergeCell ref="F1479:G1479"/>
    <mergeCell ref="I1479:J1479"/>
    <mergeCell ref="K1479:L1479"/>
    <mergeCell ref="N1479:O1479"/>
    <mergeCell ref="P1479:Q1479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D1493:E1493"/>
    <mergeCell ref="F1493:G1493"/>
    <mergeCell ref="I1493:J1493"/>
    <mergeCell ref="K1493:L1493"/>
    <mergeCell ref="N1493:O1493"/>
    <mergeCell ref="P1493:Q1493"/>
    <mergeCell ref="AC1493:AD1493"/>
    <mergeCell ref="AE1493:AF1493"/>
    <mergeCell ref="AH1493:AI1493"/>
    <mergeCell ref="AJ1493:AK1493"/>
    <mergeCell ref="AC1500:AD1500"/>
    <mergeCell ref="AE1500:AF1500"/>
    <mergeCell ref="AH1500:AI1500"/>
    <mergeCell ref="AJ1500:AK1500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D1496:E1496"/>
    <mergeCell ref="F1496:G1496"/>
    <mergeCell ref="I1496:J1496"/>
    <mergeCell ref="K1496:L1496"/>
    <mergeCell ref="N1496:O1496"/>
    <mergeCell ref="P1496:Q1496"/>
    <mergeCell ref="S1496:T1496"/>
    <mergeCell ref="U1496:V1496"/>
    <mergeCell ref="X1496:Y1496"/>
    <mergeCell ref="Z1496:AA1496"/>
    <mergeCell ref="AC1496:AD1496"/>
    <mergeCell ref="AE1496:AF1496"/>
    <mergeCell ref="AH1496:AI1496"/>
    <mergeCell ref="AJ1496:AK1496"/>
    <mergeCell ref="AC1535:AD1535"/>
    <mergeCell ref="AE1535:AF1535"/>
    <mergeCell ref="AH1535:AI1535"/>
    <mergeCell ref="AJ1535:AK1535"/>
    <mergeCell ref="AC1542:AD1542"/>
    <mergeCell ref="AE1542:AF1542"/>
    <mergeCell ref="AH1542:AI1542"/>
    <mergeCell ref="AJ1542:AK1542"/>
    <mergeCell ref="S1528:T1528"/>
    <mergeCell ref="U1528:V1528"/>
    <mergeCell ref="X1528:Y1528"/>
    <mergeCell ref="Z1528:AA1528"/>
    <mergeCell ref="D1528:E1528"/>
    <mergeCell ref="F1528:G1528"/>
    <mergeCell ref="I1528:J1528"/>
    <mergeCell ref="K1528:L1528"/>
    <mergeCell ref="N1528:O1528"/>
    <mergeCell ref="P1528:Q1528"/>
    <mergeCell ref="S1521:T1521"/>
    <mergeCell ref="U1521:V1521"/>
    <mergeCell ref="X1521:Y1521"/>
    <mergeCell ref="Z1521:AA1521"/>
    <mergeCell ref="D1521:E1521"/>
    <mergeCell ref="F1521:G1521"/>
    <mergeCell ref="I1521:J1521"/>
    <mergeCell ref="K1521:L1521"/>
    <mergeCell ref="N1521:O1521"/>
    <mergeCell ref="P1521:Q1521"/>
    <mergeCell ref="AC1521:AD1521"/>
    <mergeCell ref="AE1521:AF1521"/>
    <mergeCell ref="AH1521:AI1521"/>
    <mergeCell ref="AJ1521:AK1521"/>
    <mergeCell ref="AC1528:AD1528"/>
    <mergeCell ref="AE1528:AF1528"/>
    <mergeCell ref="AH1528:AI1528"/>
    <mergeCell ref="AJ1528:AK1528"/>
    <mergeCell ref="S1535:T1535"/>
    <mergeCell ref="U1535:V1535"/>
    <mergeCell ref="X1535:Y1535"/>
    <mergeCell ref="Z1535:AA1535"/>
    <mergeCell ref="D1535:E1535"/>
    <mergeCell ref="F1535:G1535"/>
    <mergeCell ref="I1535:J1535"/>
    <mergeCell ref="K1535:L1535"/>
    <mergeCell ref="N1535:O1535"/>
    <mergeCell ref="P1535:Q1535"/>
    <mergeCell ref="I1556:J1556"/>
    <mergeCell ref="K1556:L1556"/>
    <mergeCell ref="N1556:O1556"/>
    <mergeCell ref="P1556:Q1556"/>
    <mergeCell ref="S1549:T1549"/>
    <mergeCell ref="U1549:V1549"/>
    <mergeCell ref="X1549:Y1549"/>
    <mergeCell ref="Z1549:AA1549"/>
    <mergeCell ref="D1549:E1549"/>
    <mergeCell ref="F1549:G1549"/>
    <mergeCell ref="I1549:J1549"/>
    <mergeCell ref="K1549:L1549"/>
    <mergeCell ref="N1549:O1549"/>
    <mergeCell ref="P1549:Q1549"/>
    <mergeCell ref="AC1549:AD1549"/>
    <mergeCell ref="AE1549:AF1549"/>
    <mergeCell ref="AH1549:AI1549"/>
    <mergeCell ref="AJ1549:AK1549"/>
    <mergeCell ref="AC1556:AD1556"/>
    <mergeCell ref="AE1556:AF1556"/>
    <mergeCell ref="AH1556:AI1556"/>
    <mergeCell ref="AJ1556:AK1556"/>
    <mergeCell ref="D1559:E1559"/>
    <mergeCell ref="F1559:G1559"/>
    <mergeCell ref="I1559:J1559"/>
    <mergeCell ref="K1559:L1559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D1552:E1552"/>
    <mergeCell ref="F1552:G1552"/>
    <mergeCell ref="I1552:J1552"/>
    <mergeCell ref="K1552:L1552"/>
    <mergeCell ref="N1552:O1552"/>
    <mergeCell ref="P1552:Q1552"/>
    <mergeCell ref="S1552:T1552"/>
    <mergeCell ref="U1552:V1552"/>
    <mergeCell ref="X1552:Y1552"/>
    <mergeCell ref="Z1552:AA1552"/>
    <mergeCell ref="AC1552:AD1552"/>
    <mergeCell ref="AE1552:AF1552"/>
    <mergeCell ref="AH1552:AI1552"/>
    <mergeCell ref="AJ1552:AK1552"/>
    <mergeCell ref="AC1591:AD1591"/>
    <mergeCell ref="AE1591:AF1591"/>
    <mergeCell ref="AH1591:AI1591"/>
    <mergeCell ref="AJ1591:AK1591"/>
    <mergeCell ref="AC1598:AD1598"/>
    <mergeCell ref="AE1598:AF1598"/>
    <mergeCell ref="AH1598:AI1598"/>
    <mergeCell ref="AJ1598:AK1598"/>
    <mergeCell ref="S1584:T1584"/>
    <mergeCell ref="U1584:V1584"/>
    <mergeCell ref="X1584:Y1584"/>
    <mergeCell ref="Z1584:AA1584"/>
    <mergeCell ref="D1584:E1584"/>
    <mergeCell ref="F1584:G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D1577:E1577"/>
    <mergeCell ref="F1577:G1577"/>
    <mergeCell ref="I1577:J1577"/>
    <mergeCell ref="K1577:L1577"/>
    <mergeCell ref="N1577:O1577"/>
    <mergeCell ref="P1577:Q1577"/>
    <mergeCell ref="AC1577:AD1577"/>
    <mergeCell ref="AE1577:AF1577"/>
    <mergeCell ref="AH1577:AI1577"/>
    <mergeCell ref="AJ1577:AK1577"/>
    <mergeCell ref="AC1584:AD1584"/>
    <mergeCell ref="AE1584:AF1584"/>
    <mergeCell ref="AH1584:AI1584"/>
    <mergeCell ref="AJ1584:AK1584"/>
    <mergeCell ref="S1591:T1591"/>
    <mergeCell ref="U1591:V1591"/>
    <mergeCell ref="X1591:Y1591"/>
    <mergeCell ref="Z1591:AA1591"/>
    <mergeCell ref="D1591:E1591"/>
    <mergeCell ref="F1591:G1591"/>
    <mergeCell ref="I1591:J1591"/>
    <mergeCell ref="K1591:L1591"/>
    <mergeCell ref="N1591:O1591"/>
    <mergeCell ref="P1591:Q1591"/>
    <mergeCell ref="I1612:J1612"/>
    <mergeCell ref="K1612:L1612"/>
    <mergeCell ref="N1612:O1612"/>
    <mergeCell ref="P1612:Q1612"/>
    <mergeCell ref="S1605:T1605"/>
    <mergeCell ref="U1605:V1605"/>
    <mergeCell ref="X1605:Y1605"/>
    <mergeCell ref="Z1605:AA1605"/>
    <mergeCell ref="D1605:E1605"/>
    <mergeCell ref="F1605:G1605"/>
    <mergeCell ref="I1605:J1605"/>
    <mergeCell ref="K1605:L1605"/>
    <mergeCell ref="N1605:O1605"/>
    <mergeCell ref="P1605:Q1605"/>
    <mergeCell ref="AC1605:AD1605"/>
    <mergeCell ref="AE1605:AF1605"/>
    <mergeCell ref="AH1605:AI1605"/>
    <mergeCell ref="AJ1605:AK1605"/>
    <mergeCell ref="AC1612:AD1612"/>
    <mergeCell ref="AE1612:AF1612"/>
    <mergeCell ref="AH1612:AI1612"/>
    <mergeCell ref="AJ1612:AK1612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D1608:E1608"/>
    <mergeCell ref="F1608:G1608"/>
    <mergeCell ref="I1608:J1608"/>
    <mergeCell ref="K1608:L1608"/>
    <mergeCell ref="N1608:O1608"/>
    <mergeCell ref="P1608:Q1608"/>
    <mergeCell ref="S1608:T1608"/>
    <mergeCell ref="U1608:V1608"/>
    <mergeCell ref="X1608:Y1608"/>
    <mergeCell ref="Z1608:AA1608"/>
    <mergeCell ref="AC1608:AD1608"/>
    <mergeCell ref="AE1608:AF1608"/>
    <mergeCell ref="AH1608:AI1608"/>
    <mergeCell ref="AJ1608:AK1608"/>
    <mergeCell ref="AC1647:AD1647"/>
    <mergeCell ref="AE1647:AF1647"/>
    <mergeCell ref="AH1647:AI1647"/>
    <mergeCell ref="AJ1647:AK1647"/>
    <mergeCell ref="AC1654:AD1654"/>
    <mergeCell ref="AE1654:AF1654"/>
    <mergeCell ref="AH1654:AI1654"/>
    <mergeCell ref="AJ1654:AK1654"/>
    <mergeCell ref="S1640:T1640"/>
    <mergeCell ref="U1640:V1640"/>
    <mergeCell ref="X1640:Y1640"/>
    <mergeCell ref="Z1640:AA1640"/>
    <mergeCell ref="D1640:E1640"/>
    <mergeCell ref="F1640:G1640"/>
    <mergeCell ref="I1640:J1640"/>
    <mergeCell ref="K1640:L1640"/>
    <mergeCell ref="N1640:O1640"/>
    <mergeCell ref="P1640:Q1640"/>
    <mergeCell ref="S1633:T1633"/>
    <mergeCell ref="U1633:V1633"/>
    <mergeCell ref="X1633:Y1633"/>
    <mergeCell ref="Z1633:AA1633"/>
    <mergeCell ref="D1633:E1633"/>
    <mergeCell ref="F1633:G1633"/>
    <mergeCell ref="I1633:J1633"/>
    <mergeCell ref="K1633:L1633"/>
    <mergeCell ref="N1633:O1633"/>
    <mergeCell ref="P1633:Q1633"/>
    <mergeCell ref="AC1633:AD1633"/>
    <mergeCell ref="AE1633:AF1633"/>
    <mergeCell ref="AH1633:AI1633"/>
    <mergeCell ref="AJ1633:AK1633"/>
    <mergeCell ref="AC1640:AD1640"/>
    <mergeCell ref="AE1640:AF1640"/>
    <mergeCell ref="AH1640:AI1640"/>
    <mergeCell ref="AJ1640:AK1640"/>
    <mergeCell ref="S1647:T1647"/>
    <mergeCell ref="U1647:V1647"/>
    <mergeCell ref="X1647:Y1647"/>
    <mergeCell ref="Z1647:AA1647"/>
    <mergeCell ref="D1647:E1647"/>
    <mergeCell ref="F1647:G1647"/>
    <mergeCell ref="I1647:J1647"/>
    <mergeCell ref="K1647:L1647"/>
    <mergeCell ref="N1647:O1647"/>
    <mergeCell ref="P1647:Q1647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D1661:E1661"/>
    <mergeCell ref="F1661:G1661"/>
    <mergeCell ref="I1661:J1661"/>
    <mergeCell ref="K1661:L1661"/>
    <mergeCell ref="N1661:O1661"/>
    <mergeCell ref="P1661:Q1661"/>
    <mergeCell ref="AC1661:AD1661"/>
    <mergeCell ref="AE1661:AF1661"/>
    <mergeCell ref="AH1661:AI1661"/>
    <mergeCell ref="AJ1661:AK1661"/>
    <mergeCell ref="AC1668:AD1668"/>
    <mergeCell ref="AE1668:AF1668"/>
    <mergeCell ref="AH1668:AI1668"/>
    <mergeCell ref="AJ1668:AK1668"/>
    <mergeCell ref="D1671:E1671"/>
    <mergeCell ref="F1671:G1671"/>
    <mergeCell ref="I1671:J1671"/>
    <mergeCell ref="K1671:L1671"/>
    <mergeCell ref="N1671:O1671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D1664:E1664"/>
    <mergeCell ref="F1664:G1664"/>
    <mergeCell ref="I1664:J1664"/>
    <mergeCell ref="K1664:L1664"/>
    <mergeCell ref="N1664:O1664"/>
    <mergeCell ref="P1664:Q1664"/>
    <mergeCell ref="S1664:T1664"/>
    <mergeCell ref="U1664:V1664"/>
    <mergeCell ref="X1664:Y1664"/>
    <mergeCell ref="Z1664:AA1664"/>
    <mergeCell ref="AC1664:AD1664"/>
    <mergeCell ref="AE1664:AF1664"/>
    <mergeCell ref="AH1664:AI1664"/>
    <mergeCell ref="AJ1664:AK1664"/>
    <mergeCell ref="AC1703:AD1703"/>
    <mergeCell ref="AE1703:AF1703"/>
    <mergeCell ref="AH1703:AI1703"/>
    <mergeCell ref="AJ1703:AK1703"/>
    <mergeCell ref="AC1710:AD1710"/>
    <mergeCell ref="AE1710:AF1710"/>
    <mergeCell ref="AH1710:AI1710"/>
    <mergeCell ref="AJ1710:AK1710"/>
    <mergeCell ref="S1696:T1696"/>
    <mergeCell ref="U1696:V1696"/>
    <mergeCell ref="X1696:Y1696"/>
    <mergeCell ref="Z1696:AA1696"/>
    <mergeCell ref="D1696:E1696"/>
    <mergeCell ref="F1696:G1696"/>
    <mergeCell ref="I1696:J1696"/>
    <mergeCell ref="K1696:L1696"/>
    <mergeCell ref="N1696:O1696"/>
    <mergeCell ref="P1696:Q1696"/>
    <mergeCell ref="S1689:T1689"/>
    <mergeCell ref="U1689:V1689"/>
    <mergeCell ref="X1689:Y1689"/>
    <mergeCell ref="Z1689:AA1689"/>
    <mergeCell ref="D1689:E1689"/>
    <mergeCell ref="F1689:G1689"/>
    <mergeCell ref="I1689:J1689"/>
    <mergeCell ref="K1689:L1689"/>
    <mergeCell ref="N1689:O1689"/>
    <mergeCell ref="P1689:Q1689"/>
    <mergeCell ref="AC1689:AD1689"/>
    <mergeCell ref="AE1689:AF1689"/>
    <mergeCell ref="AH1689:AI1689"/>
    <mergeCell ref="AJ1689:AK1689"/>
    <mergeCell ref="AC1696:AD1696"/>
    <mergeCell ref="AE1696:AF1696"/>
    <mergeCell ref="AH1696:AI1696"/>
    <mergeCell ref="AJ1696:AK1696"/>
    <mergeCell ref="S1703:T1703"/>
    <mergeCell ref="U1703:V1703"/>
    <mergeCell ref="X1703:Y1703"/>
    <mergeCell ref="Z1703:AA1703"/>
    <mergeCell ref="D1703:E1703"/>
    <mergeCell ref="F1703:G1703"/>
    <mergeCell ref="I1703:J1703"/>
    <mergeCell ref="K1703:L1703"/>
    <mergeCell ref="N1703:O1703"/>
    <mergeCell ref="P1703:Q1703"/>
    <mergeCell ref="I1724:J1724"/>
    <mergeCell ref="K1724:L1724"/>
    <mergeCell ref="N1724:O1724"/>
    <mergeCell ref="P1724:Q1724"/>
    <mergeCell ref="S1717:T1717"/>
    <mergeCell ref="U1717:V1717"/>
    <mergeCell ref="X1717:Y1717"/>
    <mergeCell ref="Z1717:AA1717"/>
    <mergeCell ref="D1717:E1717"/>
    <mergeCell ref="F1717:G1717"/>
    <mergeCell ref="I1717:J1717"/>
    <mergeCell ref="K1717:L1717"/>
    <mergeCell ref="N1717:O1717"/>
    <mergeCell ref="P1717:Q1717"/>
    <mergeCell ref="AC1717:AD1717"/>
    <mergeCell ref="AE1717:AF1717"/>
    <mergeCell ref="AH1717:AI1717"/>
    <mergeCell ref="AJ1717:AK1717"/>
    <mergeCell ref="AC1724:AD1724"/>
    <mergeCell ref="AE1724:AF1724"/>
    <mergeCell ref="AH1724:AI1724"/>
    <mergeCell ref="AJ1724:AK1724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D1720:E1720"/>
    <mergeCell ref="F1720:G1720"/>
    <mergeCell ref="I1720:J1720"/>
    <mergeCell ref="K1720:L1720"/>
    <mergeCell ref="N1720:O1720"/>
    <mergeCell ref="P1720:Q1720"/>
    <mergeCell ref="S1720:T1720"/>
    <mergeCell ref="U1720:V1720"/>
    <mergeCell ref="X1720:Y1720"/>
    <mergeCell ref="Z1720:AA1720"/>
    <mergeCell ref="AC1720:AD1720"/>
    <mergeCell ref="AE1720:AF1720"/>
    <mergeCell ref="AH1720:AI1720"/>
    <mergeCell ref="AJ1720:AK1720"/>
    <mergeCell ref="AC1759:AD1759"/>
    <mergeCell ref="AE1759:AF1759"/>
    <mergeCell ref="AH1759:AI1759"/>
    <mergeCell ref="AJ1759:AK1759"/>
    <mergeCell ref="AC1766:AD1766"/>
    <mergeCell ref="AE1766:AF1766"/>
    <mergeCell ref="AH1766:AI1766"/>
    <mergeCell ref="AJ1766:AK1766"/>
    <mergeCell ref="S1752:T1752"/>
    <mergeCell ref="U1752:V1752"/>
    <mergeCell ref="X1752:Y1752"/>
    <mergeCell ref="Z1752:AA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D1745:E1745"/>
    <mergeCell ref="F1745:G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AC1752:AD1752"/>
    <mergeCell ref="AE1752:AF1752"/>
    <mergeCell ref="AH1752:AI1752"/>
    <mergeCell ref="AJ1752:AK1752"/>
    <mergeCell ref="S1759:T1759"/>
    <mergeCell ref="U1759:V1759"/>
    <mergeCell ref="X1759:Y1759"/>
    <mergeCell ref="Z1759:AA1759"/>
    <mergeCell ref="D1759:E1759"/>
    <mergeCell ref="F1759:G1759"/>
    <mergeCell ref="I1759:J1759"/>
    <mergeCell ref="K1759:L1759"/>
    <mergeCell ref="N1759:O1759"/>
    <mergeCell ref="P1759:Q1759"/>
    <mergeCell ref="I1780:J1780"/>
    <mergeCell ref="K1780:L1780"/>
    <mergeCell ref="N1780:O1780"/>
    <mergeCell ref="P1780:Q1780"/>
    <mergeCell ref="S1773:T1773"/>
    <mergeCell ref="U1773:V1773"/>
    <mergeCell ref="X1773:Y1773"/>
    <mergeCell ref="Z1773:AA1773"/>
    <mergeCell ref="D1773:E1773"/>
    <mergeCell ref="F1773:G1773"/>
    <mergeCell ref="I1773:J1773"/>
    <mergeCell ref="K1773:L1773"/>
    <mergeCell ref="N1773:O1773"/>
    <mergeCell ref="P1773:Q1773"/>
    <mergeCell ref="AC1773:AD1773"/>
    <mergeCell ref="AE1773:AF1773"/>
    <mergeCell ref="AH1773:AI1773"/>
    <mergeCell ref="AJ1773:AK1773"/>
    <mergeCell ref="AC1780:AD1780"/>
    <mergeCell ref="AE1780:AF1780"/>
    <mergeCell ref="AH1780:AI1780"/>
    <mergeCell ref="AJ1780:AK1780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D1776:E1776"/>
    <mergeCell ref="F1776:G1776"/>
    <mergeCell ref="I1776:J1776"/>
    <mergeCell ref="K1776:L1776"/>
    <mergeCell ref="N1776:O1776"/>
    <mergeCell ref="P1776:Q1776"/>
    <mergeCell ref="S1776:T1776"/>
    <mergeCell ref="U1776:V1776"/>
    <mergeCell ref="X1776:Y1776"/>
    <mergeCell ref="Z1776:AA1776"/>
    <mergeCell ref="AC1776:AD1776"/>
    <mergeCell ref="AE1776:AF1776"/>
    <mergeCell ref="AH1776:AI1776"/>
    <mergeCell ref="AJ1776:AK1776"/>
    <mergeCell ref="AC1815:AD1815"/>
    <mergeCell ref="AE1815:AF1815"/>
    <mergeCell ref="AH1815:AI1815"/>
    <mergeCell ref="AJ1815:AK1815"/>
    <mergeCell ref="AC1822:AD1822"/>
    <mergeCell ref="AE1822:AF1822"/>
    <mergeCell ref="AH1822:AI1822"/>
    <mergeCell ref="AJ1822:AK1822"/>
    <mergeCell ref="S1808:T1808"/>
    <mergeCell ref="U1808:V1808"/>
    <mergeCell ref="X1808:Y1808"/>
    <mergeCell ref="Z1808:AA1808"/>
    <mergeCell ref="D1808:E1808"/>
    <mergeCell ref="F1808:G1808"/>
    <mergeCell ref="I1808:J1808"/>
    <mergeCell ref="K1808:L1808"/>
    <mergeCell ref="N1808:O1808"/>
    <mergeCell ref="P1808:Q1808"/>
    <mergeCell ref="S1801:T1801"/>
    <mergeCell ref="U1801:V1801"/>
    <mergeCell ref="X1801:Y1801"/>
    <mergeCell ref="Z1801:AA1801"/>
    <mergeCell ref="D1801:E1801"/>
    <mergeCell ref="F1801:G1801"/>
    <mergeCell ref="I1801:J1801"/>
    <mergeCell ref="K1801:L1801"/>
    <mergeCell ref="N1801:O1801"/>
    <mergeCell ref="P1801:Q1801"/>
    <mergeCell ref="AC1801:AD1801"/>
    <mergeCell ref="AE1801:AF1801"/>
    <mergeCell ref="AH1801:AI1801"/>
    <mergeCell ref="AJ1801:AK1801"/>
    <mergeCell ref="AC1808:AD1808"/>
    <mergeCell ref="AE1808:AF1808"/>
    <mergeCell ref="AH1808:AI1808"/>
    <mergeCell ref="AJ1808:AK1808"/>
    <mergeCell ref="S1815:T1815"/>
    <mergeCell ref="U1815:V1815"/>
    <mergeCell ref="X1815:Y1815"/>
    <mergeCell ref="Z1815:AA1815"/>
    <mergeCell ref="D1815:E1815"/>
    <mergeCell ref="F1815:G1815"/>
    <mergeCell ref="I1815:J1815"/>
    <mergeCell ref="K1815:L1815"/>
    <mergeCell ref="N1815:O1815"/>
    <mergeCell ref="P1815:Q1815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D1829:E1829"/>
    <mergeCell ref="F1829:G1829"/>
    <mergeCell ref="I1829:J1829"/>
    <mergeCell ref="K1829:L1829"/>
    <mergeCell ref="N1829:O1829"/>
    <mergeCell ref="P1829:Q1829"/>
    <mergeCell ref="AC1829:AD1829"/>
    <mergeCell ref="AE1829:AF1829"/>
    <mergeCell ref="AH1829:AI1829"/>
    <mergeCell ref="AJ1829:AK1829"/>
    <mergeCell ref="AC1836:AD1836"/>
    <mergeCell ref="AE1836:AF1836"/>
    <mergeCell ref="AH1836:AI1836"/>
    <mergeCell ref="AJ1836:AK1836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D1832:E1832"/>
    <mergeCell ref="F1832:G1832"/>
    <mergeCell ref="I1832:J1832"/>
    <mergeCell ref="K1832:L1832"/>
    <mergeCell ref="N1832:O1832"/>
    <mergeCell ref="P1832:Q1832"/>
    <mergeCell ref="S1832:T1832"/>
    <mergeCell ref="U1832:V1832"/>
    <mergeCell ref="X1832:Y1832"/>
    <mergeCell ref="Z1832:AA1832"/>
    <mergeCell ref="AC1832:AD1832"/>
    <mergeCell ref="AE1832:AF1832"/>
    <mergeCell ref="AH1832:AI1832"/>
    <mergeCell ref="AJ1832:AK1832"/>
    <mergeCell ref="AC1871:AD1871"/>
    <mergeCell ref="AE1871:AF1871"/>
    <mergeCell ref="AH1871:AI1871"/>
    <mergeCell ref="AJ1871:AK1871"/>
    <mergeCell ref="AC1878:AD1878"/>
    <mergeCell ref="AE1878:AF1878"/>
    <mergeCell ref="AH1878:AI1878"/>
    <mergeCell ref="AJ1878:AK1878"/>
    <mergeCell ref="S1864:T1864"/>
    <mergeCell ref="U1864:V1864"/>
    <mergeCell ref="X1864:Y1864"/>
    <mergeCell ref="Z1864:AA1864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X1857:Y1857"/>
    <mergeCell ref="Z1857:AA1857"/>
    <mergeCell ref="D1857:E1857"/>
    <mergeCell ref="F1857:G1857"/>
    <mergeCell ref="I1857:J1857"/>
    <mergeCell ref="K1857:L1857"/>
    <mergeCell ref="N1857:O1857"/>
    <mergeCell ref="P1857:Q1857"/>
    <mergeCell ref="AC1857:AD1857"/>
    <mergeCell ref="AE1857:AF1857"/>
    <mergeCell ref="AH1857:AI1857"/>
    <mergeCell ref="AJ1857:AK1857"/>
    <mergeCell ref="AC1864:AD1864"/>
    <mergeCell ref="AE1864:AF1864"/>
    <mergeCell ref="AH1864:AI1864"/>
    <mergeCell ref="AJ1864:AK1864"/>
    <mergeCell ref="S1871:T1871"/>
    <mergeCell ref="U1871:V1871"/>
    <mergeCell ref="X1871:Y1871"/>
    <mergeCell ref="Z1871:AA1871"/>
    <mergeCell ref="D1871:E1871"/>
    <mergeCell ref="F1871:G1871"/>
    <mergeCell ref="I1871:J1871"/>
    <mergeCell ref="K1871:L1871"/>
    <mergeCell ref="N1871:O1871"/>
    <mergeCell ref="P1871:Q1871"/>
    <mergeCell ref="I1892:J1892"/>
    <mergeCell ref="K1892:L1892"/>
    <mergeCell ref="N1892:O1892"/>
    <mergeCell ref="P1892:Q1892"/>
    <mergeCell ref="S1885:T1885"/>
    <mergeCell ref="U1885:V1885"/>
    <mergeCell ref="X1885:Y1885"/>
    <mergeCell ref="Z1885:AA1885"/>
    <mergeCell ref="D1885:E1885"/>
    <mergeCell ref="F1885:G1885"/>
    <mergeCell ref="I1885:J1885"/>
    <mergeCell ref="K1885:L1885"/>
    <mergeCell ref="N1885:O1885"/>
    <mergeCell ref="P1885:Q1885"/>
    <mergeCell ref="AC1885:AD1885"/>
    <mergeCell ref="AE1885:AF1885"/>
    <mergeCell ref="AH1885:AI1885"/>
    <mergeCell ref="AJ1885:AK1885"/>
    <mergeCell ref="AC1892:AD1892"/>
    <mergeCell ref="AE1892:AF1892"/>
    <mergeCell ref="AH1892:AI1892"/>
    <mergeCell ref="AJ1892:AK1892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D1888:E1888"/>
    <mergeCell ref="F1888:G1888"/>
    <mergeCell ref="I1888:J1888"/>
    <mergeCell ref="K1888:L1888"/>
    <mergeCell ref="N1888:O1888"/>
    <mergeCell ref="P1888:Q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AC1927:AD1927"/>
    <mergeCell ref="AE1927:AF1927"/>
    <mergeCell ref="AH1927:AI1927"/>
    <mergeCell ref="AJ1927:AK1927"/>
    <mergeCell ref="AC1934:AD1934"/>
    <mergeCell ref="AE1934:AF1934"/>
    <mergeCell ref="AH1934:AI1934"/>
    <mergeCell ref="AJ1934:AK1934"/>
    <mergeCell ref="S1920:T1920"/>
    <mergeCell ref="U1920:V1920"/>
    <mergeCell ref="X1920:Y1920"/>
    <mergeCell ref="Z1920:AA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D1913:E1913"/>
    <mergeCell ref="F1913:G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AC1920:AD1920"/>
    <mergeCell ref="AE1920:AF1920"/>
    <mergeCell ref="AH1920:AI1920"/>
    <mergeCell ref="AJ1920:AK1920"/>
    <mergeCell ref="S1927:T1927"/>
    <mergeCell ref="U1927:V1927"/>
    <mergeCell ref="X1927:Y1927"/>
    <mergeCell ref="Z1927:AA1927"/>
    <mergeCell ref="D1927:E1927"/>
    <mergeCell ref="F1927:G1927"/>
    <mergeCell ref="I1927:J1927"/>
    <mergeCell ref="K1927:L1927"/>
    <mergeCell ref="N1927:O1927"/>
    <mergeCell ref="P1927:Q1927"/>
    <mergeCell ref="I1948:J1948"/>
    <mergeCell ref="K1948:L1948"/>
    <mergeCell ref="N1948:O1948"/>
    <mergeCell ref="P1948:Q1948"/>
    <mergeCell ref="S1941:T1941"/>
    <mergeCell ref="U1941:V1941"/>
    <mergeCell ref="X1941:Y1941"/>
    <mergeCell ref="Z1941:AA1941"/>
    <mergeCell ref="D1941:E1941"/>
    <mergeCell ref="F1941:G1941"/>
    <mergeCell ref="I1941:J1941"/>
    <mergeCell ref="K1941:L1941"/>
    <mergeCell ref="N1941:O1941"/>
    <mergeCell ref="P1941:Q1941"/>
    <mergeCell ref="AC1941:AD1941"/>
    <mergeCell ref="AE1941:AF1941"/>
    <mergeCell ref="AH1941:AI1941"/>
    <mergeCell ref="AJ1941:AK1941"/>
    <mergeCell ref="AC1948:AD1948"/>
    <mergeCell ref="AE1948:AF1948"/>
    <mergeCell ref="AH1948:AI1948"/>
    <mergeCell ref="AJ1948:AK1948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D1944:E1944"/>
    <mergeCell ref="F1944:G1944"/>
    <mergeCell ref="I1944:J1944"/>
    <mergeCell ref="K1944:L1944"/>
    <mergeCell ref="N1944:O1944"/>
    <mergeCell ref="P1944:Q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AC1983:AD1983"/>
    <mergeCell ref="AE1983:AF1983"/>
    <mergeCell ref="AH1983:AI1983"/>
    <mergeCell ref="AJ1983:AK1983"/>
    <mergeCell ref="AC1990:AD1990"/>
    <mergeCell ref="AE1990:AF1990"/>
    <mergeCell ref="AH1990:AI1990"/>
    <mergeCell ref="AJ1990:AK1990"/>
    <mergeCell ref="S1976:T1976"/>
    <mergeCell ref="U1976:V1976"/>
    <mergeCell ref="X1976:Y1976"/>
    <mergeCell ref="Z1976:AA1976"/>
    <mergeCell ref="D1976:E1976"/>
    <mergeCell ref="F1976:G1976"/>
    <mergeCell ref="I1976:J1976"/>
    <mergeCell ref="K1976:L1976"/>
    <mergeCell ref="N1976:O1976"/>
    <mergeCell ref="P1976:Q1976"/>
    <mergeCell ref="S1969:T1969"/>
    <mergeCell ref="U1969:V1969"/>
    <mergeCell ref="X1969:Y1969"/>
    <mergeCell ref="Z1969:AA1969"/>
    <mergeCell ref="D1969:E1969"/>
    <mergeCell ref="F1969:G1969"/>
    <mergeCell ref="I1969:J1969"/>
    <mergeCell ref="K1969:L1969"/>
    <mergeCell ref="N1969:O1969"/>
    <mergeCell ref="P1969:Q1969"/>
    <mergeCell ref="AC1969:AD1969"/>
    <mergeCell ref="AE1969:AF1969"/>
    <mergeCell ref="AH1969:AI1969"/>
    <mergeCell ref="AJ1969:AK1969"/>
    <mergeCell ref="AC1976:AD1976"/>
    <mergeCell ref="AE1976:AF1976"/>
    <mergeCell ref="AH1976:AI1976"/>
    <mergeCell ref="AJ1976:AK1976"/>
    <mergeCell ref="S1983:T1983"/>
    <mergeCell ref="U1983:V1983"/>
    <mergeCell ref="X1983:Y1983"/>
    <mergeCell ref="Z1983:AA1983"/>
    <mergeCell ref="D1983:E1983"/>
    <mergeCell ref="F1983:G1983"/>
    <mergeCell ref="I1983:J1983"/>
    <mergeCell ref="K1983:L1983"/>
    <mergeCell ref="N1983:O1983"/>
    <mergeCell ref="P1983:Q1983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D1997:E1997"/>
    <mergeCell ref="F1997:G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C2004:AD2004"/>
    <mergeCell ref="AE2004:AF2004"/>
    <mergeCell ref="AH2004:AI2004"/>
    <mergeCell ref="AJ2004:AK2004"/>
    <mergeCell ref="D2007:E2007"/>
    <mergeCell ref="F2007:G2007"/>
    <mergeCell ref="I2007:J2007"/>
    <mergeCell ref="K2007:L2007"/>
    <mergeCell ref="N2007:O2007"/>
    <mergeCell ref="P2007:Q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J2007:AK2007"/>
    <mergeCell ref="D2000:E2000"/>
    <mergeCell ref="F2000:G2000"/>
    <mergeCell ref="I2000:J2000"/>
    <mergeCell ref="K2000:L2000"/>
    <mergeCell ref="N2000:O2000"/>
    <mergeCell ref="P2000:Q2000"/>
    <mergeCell ref="S2000:T2000"/>
    <mergeCell ref="U2000:V2000"/>
    <mergeCell ref="X2000:Y2000"/>
    <mergeCell ref="Z2000:AA2000"/>
    <mergeCell ref="AC2000:AD2000"/>
    <mergeCell ref="AE2000:AF2000"/>
    <mergeCell ref="AH2000:AI2000"/>
    <mergeCell ref="AJ2000:AK2000"/>
    <mergeCell ref="AC2039:AD2039"/>
    <mergeCell ref="AE2039:AF2039"/>
    <mergeCell ref="AH2039:AI2039"/>
    <mergeCell ref="AJ2039:AK2039"/>
    <mergeCell ref="AC2046:AD2046"/>
    <mergeCell ref="AE2046:AF2046"/>
    <mergeCell ref="AH2046:AI2046"/>
    <mergeCell ref="AJ2046:AK2046"/>
    <mergeCell ref="S2032:T2032"/>
    <mergeCell ref="U2032:V2032"/>
    <mergeCell ref="X2032:Y2032"/>
    <mergeCell ref="Z2032:AA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X2025:Y2025"/>
    <mergeCell ref="Z2025:AA2025"/>
    <mergeCell ref="D2025:E2025"/>
    <mergeCell ref="F2025:G2025"/>
    <mergeCell ref="I2025:J2025"/>
    <mergeCell ref="K2025:L2025"/>
    <mergeCell ref="N2025:O2025"/>
    <mergeCell ref="P2025:Q2025"/>
    <mergeCell ref="AC2025:AD2025"/>
    <mergeCell ref="AE2025:AF2025"/>
    <mergeCell ref="AH2025:AI2025"/>
    <mergeCell ref="AJ2025:AK2025"/>
    <mergeCell ref="AC2032:AD2032"/>
    <mergeCell ref="AE2032:AF2032"/>
    <mergeCell ref="AH2032:AI2032"/>
    <mergeCell ref="AJ2032:AK2032"/>
    <mergeCell ref="S2039:T2039"/>
    <mergeCell ref="U2039:V2039"/>
    <mergeCell ref="X2039:Y2039"/>
    <mergeCell ref="Z2039:AA2039"/>
    <mergeCell ref="D2039:E2039"/>
    <mergeCell ref="F2039:G2039"/>
    <mergeCell ref="I2039:J2039"/>
    <mergeCell ref="K2039:L2039"/>
    <mergeCell ref="N2039:O2039"/>
    <mergeCell ref="P2039:Q2039"/>
    <mergeCell ref="I2060:J2060"/>
    <mergeCell ref="K2060:L2060"/>
    <mergeCell ref="N2060:O2060"/>
    <mergeCell ref="P2060:Q2060"/>
    <mergeCell ref="S2053:T2053"/>
    <mergeCell ref="U2053:V2053"/>
    <mergeCell ref="X2053:Y2053"/>
    <mergeCell ref="Z2053:AA2053"/>
    <mergeCell ref="D2053:E2053"/>
    <mergeCell ref="F2053:G2053"/>
    <mergeCell ref="I2053:J2053"/>
    <mergeCell ref="K2053:L2053"/>
    <mergeCell ref="N2053:O2053"/>
    <mergeCell ref="P2053:Q2053"/>
    <mergeCell ref="AC2053:AD2053"/>
    <mergeCell ref="AE2053:AF2053"/>
    <mergeCell ref="AH2053:AI2053"/>
    <mergeCell ref="AJ2053:AK2053"/>
    <mergeCell ref="AC2060:AD2060"/>
    <mergeCell ref="AE2060:AF2060"/>
    <mergeCell ref="AH2060:AI2060"/>
    <mergeCell ref="AJ2060:AK2060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D2056:E2056"/>
    <mergeCell ref="F2056:G2056"/>
    <mergeCell ref="I2056:J2056"/>
    <mergeCell ref="K2056:L2056"/>
    <mergeCell ref="N2056:O2056"/>
    <mergeCell ref="P2056:Q2056"/>
    <mergeCell ref="S2056:T2056"/>
    <mergeCell ref="U2056:V2056"/>
    <mergeCell ref="X2056:Y2056"/>
    <mergeCell ref="Z2056:AA2056"/>
    <mergeCell ref="AC2056:AD2056"/>
    <mergeCell ref="AE2056:AF2056"/>
    <mergeCell ref="AH2056:AI2056"/>
    <mergeCell ref="AJ2056:AK2056"/>
    <mergeCell ref="AC2095:AD2095"/>
    <mergeCell ref="AE2095:AF2095"/>
    <mergeCell ref="AH2095:AI2095"/>
    <mergeCell ref="AJ2095:AK2095"/>
    <mergeCell ref="AC2102:AD2102"/>
    <mergeCell ref="AE2102:AF2102"/>
    <mergeCell ref="AH2102:AI2102"/>
    <mergeCell ref="AJ2102:AK2102"/>
    <mergeCell ref="S2088:T2088"/>
    <mergeCell ref="U2088:V2088"/>
    <mergeCell ref="X2088:Y2088"/>
    <mergeCell ref="Z2088:AA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D2081:E2081"/>
    <mergeCell ref="F2081:G2081"/>
    <mergeCell ref="I2081:J2081"/>
    <mergeCell ref="K2081:L2081"/>
    <mergeCell ref="N2081:O2081"/>
    <mergeCell ref="P2081:Q2081"/>
    <mergeCell ref="AC2081:AD2081"/>
    <mergeCell ref="AE2081:AF2081"/>
    <mergeCell ref="AH2081:AI2081"/>
    <mergeCell ref="AJ2081:AK2081"/>
    <mergeCell ref="AC2088:AD2088"/>
    <mergeCell ref="AE2088:AF2088"/>
    <mergeCell ref="AH2088:AI2088"/>
    <mergeCell ref="AJ2088:AK2088"/>
    <mergeCell ref="S2095:T2095"/>
    <mergeCell ref="U2095:V2095"/>
    <mergeCell ref="X2095:Y2095"/>
    <mergeCell ref="Z2095:AA2095"/>
    <mergeCell ref="D2095:E2095"/>
    <mergeCell ref="F2095:G2095"/>
    <mergeCell ref="I2095:J2095"/>
    <mergeCell ref="K2095:L2095"/>
    <mergeCell ref="N2095:O2095"/>
    <mergeCell ref="P2095:Q2095"/>
    <mergeCell ref="I2116:J2116"/>
    <mergeCell ref="K2116:L2116"/>
    <mergeCell ref="N2116:O2116"/>
    <mergeCell ref="P2116:Q2116"/>
    <mergeCell ref="S2109:T2109"/>
    <mergeCell ref="U2109:V2109"/>
    <mergeCell ref="X2109:Y2109"/>
    <mergeCell ref="Z2109:AA2109"/>
    <mergeCell ref="D2109:E2109"/>
    <mergeCell ref="F2109:G2109"/>
    <mergeCell ref="I2109:J2109"/>
    <mergeCell ref="K2109:L2109"/>
    <mergeCell ref="N2109:O2109"/>
    <mergeCell ref="P2109:Q2109"/>
    <mergeCell ref="AC2109:AD2109"/>
    <mergeCell ref="AE2109:AF2109"/>
    <mergeCell ref="AH2109:AI2109"/>
    <mergeCell ref="AJ2109:AK2109"/>
    <mergeCell ref="AC2116:AD2116"/>
    <mergeCell ref="AE2116:AF2116"/>
    <mergeCell ref="AH2116:AI2116"/>
    <mergeCell ref="AJ2116:AK2116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D2112:E2112"/>
    <mergeCell ref="F2112:G2112"/>
    <mergeCell ref="I2112:J2112"/>
    <mergeCell ref="K2112:L2112"/>
    <mergeCell ref="N2112:O2112"/>
    <mergeCell ref="P2112:Q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AC2151:AD2151"/>
    <mergeCell ref="AE2151:AF2151"/>
    <mergeCell ref="AH2151:AI2151"/>
    <mergeCell ref="AJ2151:AK2151"/>
    <mergeCell ref="AC2158:AD2158"/>
    <mergeCell ref="AE2158:AF2158"/>
    <mergeCell ref="AH2158:AI2158"/>
    <mergeCell ref="AJ2158:AK2158"/>
    <mergeCell ref="S2144:T2144"/>
    <mergeCell ref="U2144:V2144"/>
    <mergeCell ref="X2144:Y2144"/>
    <mergeCell ref="Z2144:AA2144"/>
    <mergeCell ref="D2144:E2144"/>
    <mergeCell ref="F2144:G2144"/>
    <mergeCell ref="I2144:J2144"/>
    <mergeCell ref="K2144:L2144"/>
    <mergeCell ref="N2144:O2144"/>
    <mergeCell ref="P2144:Q2144"/>
    <mergeCell ref="S2137:T2137"/>
    <mergeCell ref="U2137:V2137"/>
    <mergeCell ref="X2137:Y2137"/>
    <mergeCell ref="Z2137:AA2137"/>
    <mergeCell ref="D2137:E2137"/>
    <mergeCell ref="F2137:G2137"/>
    <mergeCell ref="I2137:J2137"/>
    <mergeCell ref="K2137:L2137"/>
    <mergeCell ref="N2137:O2137"/>
    <mergeCell ref="P2137:Q2137"/>
    <mergeCell ref="AC2137:AD2137"/>
    <mergeCell ref="AE2137:AF2137"/>
    <mergeCell ref="AH2137:AI2137"/>
    <mergeCell ref="AJ2137:AK2137"/>
    <mergeCell ref="AC2144:AD2144"/>
    <mergeCell ref="AE2144:AF2144"/>
    <mergeCell ref="AH2144:AI2144"/>
    <mergeCell ref="AJ2144:AK2144"/>
    <mergeCell ref="S2151:T2151"/>
    <mergeCell ref="U2151:V2151"/>
    <mergeCell ref="X2151:Y2151"/>
    <mergeCell ref="Z2151:AA2151"/>
    <mergeCell ref="D2151:E2151"/>
    <mergeCell ref="F2151:G2151"/>
    <mergeCell ref="I2151:J2151"/>
    <mergeCell ref="K2151:L2151"/>
    <mergeCell ref="N2151:O2151"/>
    <mergeCell ref="P2151:Q2151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D2165:E2165"/>
    <mergeCell ref="F2165:G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C2172:AD2172"/>
    <mergeCell ref="AE2172:AF2172"/>
    <mergeCell ref="AH2172:AI2172"/>
    <mergeCell ref="AJ2172:AK2172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D2168:E2168"/>
    <mergeCell ref="F2168:G2168"/>
    <mergeCell ref="I2168:J2168"/>
    <mergeCell ref="K2168:L2168"/>
    <mergeCell ref="N2168:O2168"/>
    <mergeCell ref="P2168:Q2168"/>
    <mergeCell ref="S2168:T2168"/>
    <mergeCell ref="U2168:V2168"/>
    <mergeCell ref="X2168:Y2168"/>
    <mergeCell ref="Z2168:AA2168"/>
    <mergeCell ref="AC2168:AD2168"/>
    <mergeCell ref="AE2168:AF2168"/>
    <mergeCell ref="AH2168:AI2168"/>
    <mergeCell ref="AJ2168:AK2168"/>
    <mergeCell ref="AC2207:AD2207"/>
    <mergeCell ref="AE2207:AF2207"/>
    <mergeCell ref="AH2207:AI2207"/>
    <mergeCell ref="AJ2207:AK2207"/>
    <mergeCell ref="AC2214:AD2214"/>
    <mergeCell ref="AE2214:AF2214"/>
    <mergeCell ref="AH2214:AI2214"/>
    <mergeCell ref="AJ2214:AK2214"/>
    <mergeCell ref="S2200:T2200"/>
    <mergeCell ref="U2200:V2200"/>
    <mergeCell ref="X2200:Y2200"/>
    <mergeCell ref="Z2200:AA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X2193:Y2193"/>
    <mergeCell ref="Z2193:AA2193"/>
    <mergeCell ref="D2193:E2193"/>
    <mergeCell ref="F2193:G2193"/>
    <mergeCell ref="I2193:J2193"/>
    <mergeCell ref="K2193:L2193"/>
    <mergeCell ref="N2193:O2193"/>
    <mergeCell ref="P2193:Q2193"/>
    <mergeCell ref="AC2193:AD2193"/>
    <mergeCell ref="AE2193:AF2193"/>
    <mergeCell ref="AH2193:AI2193"/>
    <mergeCell ref="AJ2193:AK2193"/>
    <mergeCell ref="AC2200:AD2200"/>
    <mergeCell ref="AE2200:AF2200"/>
    <mergeCell ref="AH2200:AI2200"/>
    <mergeCell ref="AJ2200:AK2200"/>
    <mergeCell ref="S2207:T2207"/>
    <mergeCell ref="U2207:V2207"/>
    <mergeCell ref="X2207:Y2207"/>
    <mergeCell ref="Z2207:AA2207"/>
    <mergeCell ref="D2207:E2207"/>
    <mergeCell ref="F2207:G2207"/>
    <mergeCell ref="I2207:J2207"/>
    <mergeCell ref="K2207:L2207"/>
    <mergeCell ref="N2207:O2207"/>
    <mergeCell ref="P2207:Q2207"/>
    <mergeCell ref="I2228:J2228"/>
    <mergeCell ref="K2228:L2228"/>
    <mergeCell ref="N2228:O2228"/>
    <mergeCell ref="P2228:Q2228"/>
    <mergeCell ref="S2221:T2221"/>
    <mergeCell ref="U2221:V2221"/>
    <mergeCell ref="X2221:Y2221"/>
    <mergeCell ref="Z2221:AA2221"/>
    <mergeCell ref="D2221:E2221"/>
    <mergeCell ref="F2221:G2221"/>
    <mergeCell ref="I2221:J2221"/>
    <mergeCell ref="K2221:L2221"/>
    <mergeCell ref="N2221:O2221"/>
    <mergeCell ref="P2221:Q2221"/>
    <mergeCell ref="AC2221:AD2221"/>
    <mergeCell ref="AE2221:AF2221"/>
    <mergeCell ref="AH2221:AI2221"/>
    <mergeCell ref="AJ2221:AK2221"/>
    <mergeCell ref="AC2228:AD2228"/>
    <mergeCell ref="AE2228:AF2228"/>
    <mergeCell ref="AH2228:AI2228"/>
    <mergeCell ref="AJ2228:AK2228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D2224:E2224"/>
    <mergeCell ref="F2224:G2224"/>
    <mergeCell ref="I2224:J2224"/>
    <mergeCell ref="K2224:L2224"/>
    <mergeCell ref="N2224:O2224"/>
    <mergeCell ref="P2224:Q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AC2263:AD2263"/>
    <mergeCell ref="AE2263:AF2263"/>
    <mergeCell ref="AH2263:AI2263"/>
    <mergeCell ref="AJ2263:AK2263"/>
    <mergeCell ref="AC2270:AD2270"/>
    <mergeCell ref="AE2270:AF2270"/>
    <mergeCell ref="AH2270:AI2270"/>
    <mergeCell ref="AJ2270:AK2270"/>
    <mergeCell ref="S2256:T2256"/>
    <mergeCell ref="U2256:V2256"/>
    <mergeCell ref="X2256:Y2256"/>
    <mergeCell ref="Z2256:AA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D2249:E2249"/>
    <mergeCell ref="F2249:G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AC2256:AD2256"/>
    <mergeCell ref="AE2256:AF2256"/>
    <mergeCell ref="AH2256:AI2256"/>
    <mergeCell ref="AJ2256:AK2256"/>
    <mergeCell ref="S2263:T2263"/>
    <mergeCell ref="U2263:V2263"/>
    <mergeCell ref="X2263:Y2263"/>
    <mergeCell ref="Z2263:AA2263"/>
    <mergeCell ref="D2263:E2263"/>
    <mergeCell ref="F2263:G2263"/>
    <mergeCell ref="I2263:J2263"/>
    <mergeCell ref="K2263:L2263"/>
    <mergeCell ref="N2263:O2263"/>
    <mergeCell ref="P2263:Q2263"/>
    <mergeCell ref="I2284:J2284"/>
    <mergeCell ref="K2284:L2284"/>
    <mergeCell ref="N2284:O2284"/>
    <mergeCell ref="P2284:Q2284"/>
    <mergeCell ref="S2277:T2277"/>
    <mergeCell ref="U2277:V2277"/>
    <mergeCell ref="X2277:Y2277"/>
    <mergeCell ref="Z2277:AA2277"/>
    <mergeCell ref="D2277:E2277"/>
    <mergeCell ref="F2277:G2277"/>
    <mergeCell ref="I2277:J2277"/>
    <mergeCell ref="K2277:L2277"/>
    <mergeCell ref="N2277:O2277"/>
    <mergeCell ref="P2277:Q2277"/>
    <mergeCell ref="AC2277:AD2277"/>
    <mergeCell ref="AE2277:AF2277"/>
    <mergeCell ref="AH2277:AI2277"/>
    <mergeCell ref="AJ2277:AK2277"/>
    <mergeCell ref="AC2284:AD2284"/>
    <mergeCell ref="AE2284:AF2284"/>
    <mergeCell ref="AH2284:AI2284"/>
    <mergeCell ref="AJ2284:AK2284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D2280:E2280"/>
    <mergeCell ref="F2280:G2280"/>
    <mergeCell ref="I2280:J2280"/>
    <mergeCell ref="K2280:L2280"/>
    <mergeCell ref="N2280:O2280"/>
    <mergeCell ref="P2280:Q2280"/>
    <mergeCell ref="S2280:T2280"/>
    <mergeCell ref="U2280:V2280"/>
    <mergeCell ref="X2280:Y2280"/>
    <mergeCell ref="Z2280:AA2280"/>
    <mergeCell ref="AC2280:AD2280"/>
    <mergeCell ref="AE2280:AF2280"/>
    <mergeCell ref="AH2280:AI2280"/>
    <mergeCell ref="AJ2280:AK2280"/>
    <mergeCell ref="AC2319:AD2319"/>
    <mergeCell ref="AE2319:AF2319"/>
    <mergeCell ref="AH2319:AI2319"/>
    <mergeCell ref="AJ2319:AK2319"/>
    <mergeCell ref="AC2326:AD2326"/>
    <mergeCell ref="AE2326:AF2326"/>
    <mergeCell ref="AH2326:AI2326"/>
    <mergeCell ref="AJ2326:AK2326"/>
    <mergeCell ref="S2312:T2312"/>
    <mergeCell ref="U2312:V2312"/>
    <mergeCell ref="X2312:Y2312"/>
    <mergeCell ref="Z2312:AA2312"/>
    <mergeCell ref="D2312:E2312"/>
    <mergeCell ref="F2312:G2312"/>
    <mergeCell ref="I2312:J2312"/>
    <mergeCell ref="K2312:L2312"/>
    <mergeCell ref="N2312:O2312"/>
    <mergeCell ref="P2312:Q2312"/>
    <mergeCell ref="S2305:T2305"/>
    <mergeCell ref="U2305:V2305"/>
    <mergeCell ref="X2305:Y2305"/>
    <mergeCell ref="Z2305:AA2305"/>
    <mergeCell ref="D2305:E2305"/>
    <mergeCell ref="F2305:G2305"/>
    <mergeCell ref="I2305:J2305"/>
    <mergeCell ref="K2305:L2305"/>
    <mergeCell ref="N2305:O2305"/>
    <mergeCell ref="P2305:Q2305"/>
    <mergeCell ref="AC2305:AD2305"/>
    <mergeCell ref="AE2305:AF2305"/>
    <mergeCell ref="AH2305:AI2305"/>
    <mergeCell ref="AJ2305:AK2305"/>
    <mergeCell ref="AC2312:AD2312"/>
    <mergeCell ref="AE2312:AF2312"/>
    <mergeCell ref="AH2312:AI2312"/>
    <mergeCell ref="AJ2312:AK2312"/>
    <mergeCell ref="S2319:T2319"/>
    <mergeCell ref="U2319:V2319"/>
    <mergeCell ref="X2319:Y2319"/>
    <mergeCell ref="Z2319:AA2319"/>
    <mergeCell ref="D2319:E2319"/>
    <mergeCell ref="F2319:G2319"/>
    <mergeCell ref="I2319:J2319"/>
    <mergeCell ref="K2319:L2319"/>
    <mergeCell ref="N2319:O2319"/>
    <mergeCell ref="P2319:Q2319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D2333:E2333"/>
    <mergeCell ref="F2333:G2333"/>
    <mergeCell ref="I2333:J2333"/>
    <mergeCell ref="K2333:L2333"/>
    <mergeCell ref="N2333:O2333"/>
    <mergeCell ref="P2333:Q2333"/>
    <mergeCell ref="AC2333:AD2333"/>
    <mergeCell ref="AE2333:AF2333"/>
    <mergeCell ref="AH2333:AI2333"/>
    <mergeCell ref="AJ2333:AK2333"/>
    <mergeCell ref="AC2340:AD2340"/>
    <mergeCell ref="AE2340:AF2340"/>
    <mergeCell ref="AH2340:AI2340"/>
    <mergeCell ref="AJ2340:AK2340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D2336:E2336"/>
    <mergeCell ref="F2336:G2336"/>
    <mergeCell ref="I2336:J2336"/>
    <mergeCell ref="K2336:L2336"/>
    <mergeCell ref="N2336:O2336"/>
    <mergeCell ref="P2336:Q2336"/>
    <mergeCell ref="S2336:T2336"/>
    <mergeCell ref="U2336:V2336"/>
    <mergeCell ref="X2336:Y2336"/>
    <mergeCell ref="Z2336:AA2336"/>
    <mergeCell ref="AC2336:AD2336"/>
    <mergeCell ref="AE2336:AF2336"/>
    <mergeCell ref="AH2336:AI2336"/>
    <mergeCell ref="AJ2336:AK2336"/>
    <mergeCell ref="AC2375:AD2375"/>
    <mergeCell ref="AE2375:AF2375"/>
    <mergeCell ref="AH2375:AI2375"/>
    <mergeCell ref="AJ2375:AK2375"/>
    <mergeCell ref="AC2382:AD2382"/>
    <mergeCell ref="AE2382:AF2382"/>
    <mergeCell ref="AH2382:AI2382"/>
    <mergeCell ref="AJ2382:AK2382"/>
    <mergeCell ref="S2368:T2368"/>
    <mergeCell ref="U2368:V2368"/>
    <mergeCell ref="X2368:Y2368"/>
    <mergeCell ref="Z2368:AA2368"/>
    <mergeCell ref="D2368:E2368"/>
    <mergeCell ref="F2368:G2368"/>
    <mergeCell ref="I2368:J2368"/>
    <mergeCell ref="K2368:L2368"/>
    <mergeCell ref="N2368:O2368"/>
    <mergeCell ref="P2368:Q2368"/>
    <mergeCell ref="S2361:T2361"/>
    <mergeCell ref="U2361:V2361"/>
    <mergeCell ref="X2361:Y2361"/>
    <mergeCell ref="Z2361:AA2361"/>
    <mergeCell ref="D2361:E2361"/>
    <mergeCell ref="F2361:G2361"/>
    <mergeCell ref="I2361:J2361"/>
    <mergeCell ref="K2361:L2361"/>
    <mergeCell ref="N2361:O2361"/>
    <mergeCell ref="P2361:Q2361"/>
    <mergeCell ref="AC2361:AD2361"/>
    <mergeCell ref="AE2361:AF2361"/>
    <mergeCell ref="AH2361:AI2361"/>
    <mergeCell ref="AJ2361:AK2361"/>
    <mergeCell ref="AC2368:AD2368"/>
    <mergeCell ref="AE2368:AF2368"/>
    <mergeCell ref="AH2368:AI2368"/>
    <mergeCell ref="AJ2368:AK2368"/>
    <mergeCell ref="S2375:T2375"/>
    <mergeCell ref="U2375:V2375"/>
    <mergeCell ref="X2375:Y2375"/>
    <mergeCell ref="Z2375:AA2375"/>
    <mergeCell ref="D2375:E2375"/>
    <mergeCell ref="F2375:G2375"/>
    <mergeCell ref="I2375:J2375"/>
    <mergeCell ref="K2375:L2375"/>
    <mergeCell ref="N2375:O2375"/>
    <mergeCell ref="P2375:Q2375"/>
    <mergeCell ref="I2396:J2396"/>
    <mergeCell ref="K2396:L2396"/>
    <mergeCell ref="N2396:O2396"/>
    <mergeCell ref="P2396:Q2396"/>
    <mergeCell ref="S2389:T2389"/>
    <mergeCell ref="U2389:V2389"/>
    <mergeCell ref="X2389:Y2389"/>
    <mergeCell ref="Z2389:AA2389"/>
    <mergeCell ref="D2389:E2389"/>
    <mergeCell ref="F2389:G2389"/>
    <mergeCell ref="I2389:J2389"/>
    <mergeCell ref="K2389:L2389"/>
    <mergeCell ref="N2389:O2389"/>
    <mergeCell ref="P2389:Q2389"/>
    <mergeCell ref="AC2389:AD2389"/>
    <mergeCell ref="AE2389:AF2389"/>
    <mergeCell ref="AH2389:AI2389"/>
    <mergeCell ref="AJ2389:AK2389"/>
    <mergeCell ref="AC2396:AD2396"/>
    <mergeCell ref="AE2396:AF2396"/>
    <mergeCell ref="AH2396:AI2396"/>
    <mergeCell ref="AJ2396:AK2396"/>
    <mergeCell ref="D2399:E2399"/>
    <mergeCell ref="F2399:G2399"/>
    <mergeCell ref="I2399:J2399"/>
    <mergeCell ref="K2399:L2399"/>
    <mergeCell ref="N2399:O2399"/>
    <mergeCell ref="P2399:Q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D2392:E2392"/>
    <mergeCell ref="F2392:G2392"/>
    <mergeCell ref="I2392:J2392"/>
    <mergeCell ref="K2392:L2392"/>
    <mergeCell ref="N2392:O2392"/>
    <mergeCell ref="P2392:Q2392"/>
    <mergeCell ref="S2392:T2392"/>
    <mergeCell ref="U2392:V2392"/>
    <mergeCell ref="X2392:Y2392"/>
    <mergeCell ref="Z2392:AA2392"/>
    <mergeCell ref="AC2392:AD2392"/>
    <mergeCell ref="AE2392:AF2392"/>
    <mergeCell ref="AH2392:AI2392"/>
    <mergeCell ref="AJ2392:AK2392"/>
    <mergeCell ref="AC2431:AD2431"/>
    <mergeCell ref="AE2431:AF2431"/>
    <mergeCell ref="AH2431:AI2431"/>
    <mergeCell ref="AJ2431:AK2431"/>
    <mergeCell ref="AC2438:AD2438"/>
    <mergeCell ref="AE2438:AF2438"/>
    <mergeCell ref="AH2438:AI2438"/>
    <mergeCell ref="AJ2438:AK2438"/>
    <mergeCell ref="S2424:T2424"/>
    <mergeCell ref="U2424:V2424"/>
    <mergeCell ref="X2424:Y2424"/>
    <mergeCell ref="Z2424:AA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D2417:E2417"/>
    <mergeCell ref="F2417:G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C2424:AD2424"/>
    <mergeCell ref="AE2424:AF2424"/>
    <mergeCell ref="AH2424:AI2424"/>
    <mergeCell ref="AJ2424:AK2424"/>
    <mergeCell ref="S2431:T2431"/>
    <mergeCell ref="U2431:V2431"/>
    <mergeCell ref="X2431:Y2431"/>
    <mergeCell ref="Z2431:AA2431"/>
    <mergeCell ref="D2431:E2431"/>
    <mergeCell ref="F2431:G2431"/>
    <mergeCell ref="I2431:J2431"/>
    <mergeCell ref="K2431:L2431"/>
    <mergeCell ref="N2431:O2431"/>
    <mergeCell ref="P2431:Q2431"/>
    <mergeCell ref="I2452:J2452"/>
    <mergeCell ref="K2452:L2452"/>
    <mergeCell ref="N2452:O2452"/>
    <mergeCell ref="P2452:Q2452"/>
    <mergeCell ref="S2445:T2445"/>
    <mergeCell ref="U2445:V2445"/>
    <mergeCell ref="X2445:Y2445"/>
    <mergeCell ref="Z2445:AA2445"/>
    <mergeCell ref="D2445:E2445"/>
    <mergeCell ref="F2445:G2445"/>
    <mergeCell ref="I2445:J2445"/>
    <mergeCell ref="K2445:L2445"/>
    <mergeCell ref="N2445:O2445"/>
    <mergeCell ref="P2445:Q2445"/>
    <mergeCell ref="AC2445:AD2445"/>
    <mergeCell ref="AE2445:AF2445"/>
    <mergeCell ref="AH2445:AI2445"/>
    <mergeCell ref="AJ2445:AK2445"/>
    <mergeCell ref="AC2452:AD2452"/>
    <mergeCell ref="AE2452:AF2452"/>
    <mergeCell ref="AH2452:AI2452"/>
    <mergeCell ref="AJ2452:AK2452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D2448:E2448"/>
    <mergeCell ref="F2448:G2448"/>
    <mergeCell ref="I2448:J2448"/>
    <mergeCell ref="K2448:L2448"/>
    <mergeCell ref="N2448:O2448"/>
    <mergeCell ref="P2448:Q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AC2487:AD2487"/>
    <mergeCell ref="AE2487:AF2487"/>
    <mergeCell ref="AH2487:AI2487"/>
    <mergeCell ref="AJ2487:AK2487"/>
    <mergeCell ref="AC2494:AD2494"/>
    <mergeCell ref="AE2494:AF2494"/>
    <mergeCell ref="AH2494:AI2494"/>
    <mergeCell ref="AJ2494:AK2494"/>
    <mergeCell ref="S2480:T2480"/>
    <mergeCell ref="U2480:V2480"/>
    <mergeCell ref="X2480:Y2480"/>
    <mergeCell ref="Z2480:AA2480"/>
    <mergeCell ref="D2480:E2480"/>
    <mergeCell ref="F2480:G2480"/>
    <mergeCell ref="I2480:J2480"/>
    <mergeCell ref="K2480:L2480"/>
    <mergeCell ref="N2480:O2480"/>
    <mergeCell ref="P2480:Q2480"/>
    <mergeCell ref="S2473:T2473"/>
    <mergeCell ref="U2473:V2473"/>
    <mergeCell ref="X2473:Y2473"/>
    <mergeCell ref="Z2473:AA2473"/>
    <mergeCell ref="D2473:E2473"/>
    <mergeCell ref="F2473:G2473"/>
    <mergeCell ref="I2473:J2473"/>
    <mergeCell ref="K2473:L2473"/>
    <mergeCell ref="N2473:O2473"/>
    <mergeCell ref="P2473:Q2473"/>
    <mergeCell ref="AC2473:AD2473"/>
    <mergeCell ref="AE2473:AF2473"/>
    <mergeCell ref="AH2473:AI2473"/>
    <mergeCell ref="AJ2473:AK2473"/>
    <mergeCell ref="AC2480:AD2480"/>
    <mergeCell ref="AE2480:AF2480"/>
    <mergeCell ref="AH2480:AI2480"/>
    <mergeCell ref="AJ2480:AK2480"/>
    <mergeCell ref="S2487:T2487"/>
    <mergeCell ref="U2487:V2487"/>
    <mergeCell ref="X2487:Y2487"/>
    <mergeCell ref="Z2487:AA2487"/>
    <mergeCell ref="D2487:E2487"/>
    <mergeCell ref="F2487:G2487"/>
    <mergeCell ref="I2487:J2487"/>
    <mergeCell ref="K2487:L2487"/>
    <mergeCell ref="N2487:O2487"/>
    <mergeCell ref="P2487:Q2487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D2501:E2501"/>
    <mergeCell ref="F2501:G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AC2508:AD2508"/>
    <mergeCell ref="AE2508:AF2508"/>
    <mergeCell ref="AH2508:AI2508"/>
    <mergeCell ref="AJ2508:AK2508"/>
    <mergeCell ref="D2511:E2511"/>
    <mergeCell ref="F2511:G2511"/>
    <mergeCell ref="I2511:J2511"/>
    <mergeCell ref="K2511:L2511"/>
    <mergeCell ref="N2511:O2511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D2504:E2504"/>
    <mergeCell ref="F2504:G2504"/>
    <mergeCell ref="I2504:J2504"/>
    <mergeCell ref="K2504:L2504"/>
    <mergeCell ref="N2504:O2504"/>
    <mergeCell ref="P2504:Q2504"/>
    <mergeCell ref="S2504:T2504"/>
    <mergeCell ref="U2504:V2504"/>
    <mergeCell ref="X2504:Y2504"/>
    <mergeCell ref="Z2504:AA2504"/>
    <mergeCell ref="AC2504:AD2504"/>
    <mergeCell ref="AE2504:AF2504"/>
    <mergeCell ref="AH2504:AI2504"/>
    <mergeCell ref="AJ2504:AK2504"/>
    <mergeCell ref="AC2543:AD2543"/>
    <mergeCell ref="AE2543:AF2543"/>
    <mergeCell ref="AH2543:AI2543"/>
    <mergeCell ref="AJ2543:AK2543"/>
    <mergeCell ref="AC2550:AD2550"/>
    <mergeCell ref="AE2550:AF2550"/>
    <mergeCell ref="AH2550:AI2550"/>
    <mergeCell ref="AJ2550:AK2550"/>
    <mergeCell ref="S2536:T2536"/>
    <mergeCell ref="U2536:V2536"/>
    <mergeCell ref="X2536:Y2536"/>
    <mergeCell ref="Z2536:AA2536"/>
    <mergeCell ref="D2536:E2536"/>
    <mergeCell ref="F2536:G2536"/>
    <mergeCell ref="I2536:J2536"/>
    <mergeCell ref="K2536:L2536"/>
    <mergeCell ref="N2536:O2536"/>
    <mergeCell ref="P2536:Q2536"/>
    <mergeCell ref="S2529:T2529"/>
    <mergeCell ref="U2529:V2529"/>
    <mergeCell ref="X2529:Y2529"/>
    <mergeCell ref="Z2529:AA2529"/>
    <mergeCell ref="D2529:E2529"/>
    <mergeCell ref="F2529:G2529"/>
    <mergeCell ref="I2529:J2529"/>
    <mergeCell ref="K2529:L2529"/>
    <mergeCell ref="N2529:O2529"/>
    <mergeCell ref="P2529:Q2529"/>
    <mergeCell ref="AC2529:AD2529"/>
    <mergeCell ref="AE2529:AF2529"/>
    <mergeCell ref="AH2529:AI2529"/>
    <mergeCell ref="AJ2529:AK2529"/>
    <mergeCell ref="AC2536:AD2536"/>
    <mergeCell ref="AE2536:AF2536"/>
    <mergeCell ref="AH2536:AI2536"/>
    <mergeCell ref="AJ2536:AK2536"/>
    <mergeCell ref="S2543:T2543"/>
    <mergeCell ref="U2543:V2543"/>
    <mergeCell ref="X2543:Y2543"/>
    <mergeCell ref="Z2543:AA2543"/>
    <mergeCell ref="D2543:E2543"/>
    <mergeCell ref="F2543:G2543"/>
    <mergeCell ref="I2543:J2543"/>
    <mergeCell ref="K2543:L2543"/>
    <mergeCell ref="N2543:O2543"/>
    <mergeCell ref="P2543:Q2543"/>
    <mergeCell ref="I2564:J2564"/>
    <mergeCell ref="K2564:L2564"/>
    <mergeCell ref="N2564:O2564"/>
    <mergeCell ref="P2564:Q2564"/>
    <mergeCell ref="S2557:T2557"/>
    <mergeCell ref="U2557:V2557"/>
    <mergeCell ref="X2557:Y2557"/>
    <mergeCell ref="Z2557:AA2557"/>
    <mergeCell ref="D2557:E2557"/>
    <mergeCell ref="F2557:G2557"/>
    <mergeCell ref="I2557:J2557"/>
    <mergeCell ref="K2557:L2557"/>
    <mergeCell ref="N2557:O2557"/>
    <mergeCell ref="P2557:Q2557"/>
    <mergeCell ref="AC2557:AD2557"/>
    <mergeCell ref="AE2557:AF2557"/>
    <mergeCell ref="AH2557:AI2557"/>
    <mergeCell ref="AJ2557:AK2557"/>
    <mergeCell ref="AC2564:AD2564"/>
    <mergeCell ref="AE2564:AF2564"/>
    <mergeCell ref="AH2564:AI2564"/>
    <mergeCell ref="AJ2564:AK2564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D2560:E2560"/>
    <mergeCell ref="F2560:G2560"/>
    <mergeCell ref="I2560:J2560"/>
    <mergeCell ref="K2560:L2560"/>
    <mergeCell ref="N2560:O2560"/>
    <mergeCell ref="P2560:Q2560"/>
    <mergeCell ref="S2560:T2560"/>
    <mergeCell ref="U2560:V2560"/>
    <mergeCell ref="X2560:Y2560"/>
    <mergeCell ref="Z2560:AA2560"/>
    <mergeCell ref="AC2560:AD2560"/>
    <mergeCell ref="AE2560:AF2560"/>
    <mergeCell ref="AH2560:AI2560"/>
    <mergeCell ref="AJ2560:AK2560"/>
    <mergeCell ref="AC2599:AD2599"/>
    <mergeCell ref="AE2599:AF2599"/>
    <mergeCell ref="AH2599:AI2599"/>
    <mergeCell ref="AJ2599:AK2599"/>
    <mergeCell ref="AC2606:AD2606"/>
    <mergeCell ref="AE2606:AF2606"/>
    <mergeCell ref="AH2606:AI2606"/>
    <mergeCell ref="AJ2606:AK2606"/>
    <mergeCell ref="S2592:T2592"/>
    <mergeCell ref="U2592:V2592"/>
    <mergeCell ref="X2592:Y2592"/>
    <mergeCell ref="Z2592:AA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D2585:E2585"/>
    <mergeCell ref="F2585:G2585"/>
    <mergeCell ref="I2585:J2585"/>
    <mergeCell ref="K2585:L2585"/>
    <mergeCell ref="N2585:O2585"/>
    <mergeCell ref="P2585:Q2585"/>
    <mergeCell ref="AC2585:AD2585"/>
    <mergeCell ref="AE2585:AF2585"/>
    <mergeCell ref="AH2585:AI2585"/>
    <mergeCell ref="AJ2585:AK2585"/>
    <mergeCell ref="AC2592:AD2592"/>
    <mergeCell ref="AE2592:AF2592"/>
    <mergeCell ref="AH2592:AI2592"/>
    <mergeCell ref="AJ2592:AK2592"/>
    <mergeCell ref="S2599:T2599"/>
    <mergeCell ref="U2599:V2599"/>
    <mergeCell ref="X2599:Y2599"/>
    <mergeCell ref="Z2599:AA2599"/>
    <mergeCell ref="D2599:E2599"/>
    <mergeCell ref="F2599:G2599"/>
    <mergeCell ref="I2599:J2599"/>
    <mergeCell ref="K2599:L2599"/>
    <mergeCell ref="N2599:O2599"/>
    <mergeCell ref="P2599:Q2599"/>
    <mergeCell ref="I2620:J2620"/>
    <mergeCell ref="K2620:L2620"/>
    <mergeCell ref="N2620:O2620"/>
    <mergeCell ref="P2620:Q2620"/>
    <mergeCell ref="S2613:T2613"/>
    <mergeCell ref="U2613:V2613"/>
    <mergeCell ref="X2613:Y2613"/>
    <mergeCell ref="Z2613:AA2613"/>
    <mergeCell ref="D2613:E2613"/>
    <mergeCell ref="F2613:G2613"/>
    <mergeCell ref="I2613:J2613"/>
    <mergeCell ref="K2613:L2613"/>
    <mergeCell ref="N2613:O2613"/>
    <mergeCell ref="P2613:Q2613"/>
    <mergeCell ref="AC2613:AD2613"/>
    <mergeCell ref="AE2613:AF2613"/>
    <mergeCell ref="AH2613:AI2613"/>
    <mergeCell ref="AJ2613:AK2613"/>
    <mergeCell ref="AC2620:AD2620"/>
    <mergeCell ref="AE2620:AF2620"/>
    <mergeCell ref="AH2620:AI2620"/>
    <mergeCell ref="AJ2620:AK2620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D2616:E2616"/>
    <mergeCell ref="F2616:G2616"/>
    <mergeCell ref="I2616:J2616"/>
    <mergeCell ref="K2616:L2616"/>
    <mergeCell ref="N2616:O2616"/>
    <mergeCell ref="P2616:Q2616"/>
    <mergeCell ref="S2616:T2616"/>
    <mergeCell ref="U2616:V2616"/>
    <mergeCell ref="X2616:Y2616"/>
    <mergeCell ref="Z2616:AA2616"/>
    <mergeCell ref="AC2616:AD2616"/>
    <mergeCell ref="AE2616:AF2616"/>
    <mergeCell ref="AH2616:AI2616"/>
    <mergeCell ref="AJ2616:AK2616"/>
    <mergeCell ref="AC2655:AD2655"/>
    <mergeCell ref="AE2655:AF2655"/>
    <mergeCell ref="AH2655:AI2655"/>
    <mergeCell ref="AJ2655:AK2655"/>
    <mergeCell ref="AC2662:AD2662"/>
    <mergeCell ref="AE2662:AF2662"/>
    <mergeCell ref="AH2662:AI2662"/>
    <mergeCell ref="AJ2662:AK2662"/>
    <mergeCell ref="S2648:T2648"/>
    <mergeCell ref="U2648:V2648"/>
    <mergeCell ref="X2648:Y2648"/>
    <mergeCell ref="Z2648:AA2648"/>
    <mergeCell ref="D2648:E2648"/>
    <mergeCell ref="F2648:G2648"/>
    <mergeCell ref="I2648:J2648"/>
    <mergeCell ref="K2648:L2648"/>
    <mergeCell ref="N2648:O2648"/>
    <mergeCell ref="P2648:Q2648"/>
    <mergeCell ref="S2641:T2641"/>
    <mergeCell ref="U2641:V2641"/>
    <mergeCell ref="X2641:Y2641"/>
    <mergeCell ref="Z2641:AA2641"/>
    <mergeCell ref="D2641:E2641"/>
    <mergeCell ref="F2641:G2641"/>
    <mergeCell ref="I2641:J2641"/>
    <mergeCell ref="K2641:L2641"/>
    <mergeCell ref="N2641:O2641"/>
    <mergeCell ref="P2641:Q2641"/>
    <mergeCell ref="AC2641:AD2641"/>
    <mergeCell ref="AE2641:AF2641"/>
    <mergeCell ref="AH2641:AI2641"/>
    <mergeCell ref="AJ2641:AK2641"/>
    <mergeCell ref="AC2648:AD2648"/>
    <mergeCell ref="AE2648:AF2648"/>
    <mergeCell ref="AH2648:AI2648"/>
    <mergeCell ref="AJ2648:AK2648"/>
    <mergeCell ref="S2655:T2655"/>
    <mergeCell ref="U2655:V2655"/>
    <mergeCell ref="X2655:Y2655"/>
    <mergeCell ref="Z2655:AA2655"/>
    <mergeCell ref="D2655:E2655"/>
    <mergeCell ref="F2655:G2655"/>
    <mergeCell ref="I2655:J2655"/>
    <mergeCell ref="K2655:L2655"/>
    <mergeCell ref="N2655:O2655"/>
    <mergeCell ref="P2655:Q2655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D2669:E2669"/>
    <mergeCell ref="F2669:G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AC2676:AD2676"/>
    <mergeCell ref="AE2676:AF2676"/>
    <mergeCell ref="AH2676:AI2676"/>
    <mergeCell ref="AJ2676:AK2676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D2672:E2672"/>
    <mergeCell ref="F2672:G2672"/>
    <mergeCell ref="I2672:J2672"/>
    <mergeCell ref="K2672:L2672"/>
    <mergeCell ref="N2672:O2672"/>
    <mergeCell ref="P2672:Q2672"/>
    <mergeCell ref="S2672:T2672"/>
    <mergeCell ref="U2672:V2672"/>
    <mergeCell ref="X2672:Y2672"/>
    <mergeCell ref="Z2672:AA2672"/>
    <mergeCell ref="AC2672:AD2672"/>
    <mergeCell ref="AE2672:AF2672"/>
    <mergeCell ref="AH2672:AI2672"/>
    <mergeCell ref="AJ2672:AK2672"/>
    <mergeCell ref="AC2711:AD2711"/>
    <mergeCell ref="AE2711:AF2711"/>
    <mergeCell ref="AH2711:AI2711"/>
    <mergeCell ref="AJ2711:AK2711"/>
    <mergeCell ref="AC2718:AD2718"/>
    <mergeCell ref="AE2718:AF2718"/>
    <mergeCell ref="AH2718:AI2718"/>
    <mergeCell ref="AJ2718:AK2718"/>
    <mergeCell ref="S2704:T2704"/>
    <mergeCell ref="U2704:V2704"/>
    <mergeCell ref="X2704:Y2704"/>
    <mergeCell ref="Z2704:AA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X2697:Y2697"/>
    <mergeCell ref="Z2697:AA2697"/>
    <mergeCell ref="D2697:E2697"/>
    <mergeCell ref="F2697:G2697"/>
    <mergeCell ref="I2697:J2697"/>
    <mergeCell ref="K2697:L2697"/>
    <mergeCell ref="N2697:O2697"/>
    <mergeCell ref="P2697:Q2697"/>
    <mergeCell ref="AC2697:AD2697"/>
    <mergeCell ref="AE2697:AF2697"/>
    <mergeCell ref="AH2697:AI2697"/>
    <mergeCell ref="AJ2697:AK2697"/>
    <mergeCell ref="AC2704:AD2704"/>
    <mergeCell ref="AE2704:AF2704"/>
    <mergeCell ref="AH2704:AI2704"/>
    <mergeCell ref="AJ2704:AK2704"/>
    <mergeCell ref="S2711:T2711"/>
    <mergeCell ref="U2711:V2711"/>
    <mergeCell ref="X2711:Y2711"/>
    <mergeCell ref="Z2711:AA2711"/>
    <mergeCell ref="D2711:E2711"/>
    <mergeCell ref="F2711:G2711"/>
    <mergeCell ref="I2711:J2711"/>
    <mergeCell ref="K2711:L2711"/>
    <mergeCell ref="N2711:O2711"/>
    <mergeCell ref="P2711:Q2711"/>
    <mergeCell ref="I2732:J2732"/>
    <mergeCell ref="K2732:L2732"/>
    <mergeCell ref="N2732:O2732"/>
    <mergeCell ref="P2732:Q2732"/>
    <mergeCell ref="S2725:T2725"/>
    <mergeCell ref="U2725:V2725"/>
    <mergeCell ref="X2725:Y2725"/>
    <mergeCell ref="Z2725:AA2725"/>
    <mergeCell ref="D2725:E2725"/>
    <mergeCell ref="F2725:G2725"/>
    <mergeCell ref="I2725:J2725"/>
    <mergeCell ref="K2725:L2725"/>
    <mergeCell ref="N2725:O2725"/>
    <mergeCell ref="P2725:Q2725"/>
    <mergeCell ref="AC2725:AD2725"/>
    <mergeCell ref="AE2725:AF2725"/>
    <mergeCell ref="AH2725:AI2725"/>
    <mergeCell ref="AJ2725:AK2725"/>
    <mergeCell ref="AC2732:AD2732"/>
    <mergeCell ref="AE2732:AF2732"/>
    <mergeCell ref="AH2732:AI2732"/>
    <mergeCell ref="AJ2732:AK2732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D2728:E2728"/>
    <mergeCell ref="F2728:G2728"/>
    <mergeCell ref="I2728:J2728"/>
    <mergeCell ref="K2728:L2728"/>
    <mergeCell ref="N2728:O2728"/>
    <mergeCell ref="P2728:Q2728"/>
    <mergeCell ref="S2728:T2728"/>
    <mergeCell ref="U2728:V2728"/>
    <mergeCell ref="X2728:Y2728"/>
    <mergeCell ref="Z2728:AA2728"/>
    <mergeCell ref="AC2728:AD2728"/>
    <mergeCell ref="AE2728:AF2728"/>
    <mergeCell ref="AH2728:AI2728"/>
    <mergeCell ref="AJ2728:AK2728"/>
    <mergeCell ref="AC2767:AD2767"/>
    <mergeCell ref="AE2767:AF2767"/>
    <mergeCell ref="AH2767:AI2767"/>
    <mergeCell ref="AJ2767:AK2767"/>
    <mergeCell ref="AC2774:AD2774"/>
    <mergeCell ref="AE2774:AF2774"/>
    <mergeCell ref="AH2774:AI2774"/>
    <mergeCell ref="AJ2774:AK2774"/>
    <mergeCell ref="S2760:T2760"/>
    <mergeCell ref="U2760:V2760"/>
    <mergeCell ref="X2760:Y2760"/>
    <mergeCell ref="Z2760:AA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D2753:E2753"/>
    <mergeCell ref="F2753:G2753"/>
    <mergeCell ref="I2753:J2753"/>
    <mergeCell ref="K2753:L2753"/>
    <mergeCell ref="N2753:O2753"/>
    <mergeCell ref="P2753:Q2753"/>
    <mergeCell ref="AC2753:AD2753"/>
    <mergeCell ref="AE2753:AF2753"/>
    <mergeCell ref="AH2753:AI2753"/>
    <mergeCell ref="AJ2753:AK2753"/>
    <mergeCell ref="AC2760:AD2760"/>
    <mergeCell ref="AE2760:AF2760"/>
    <mergeCell ref="AH2760:AI2760"/>
    <mergeCell ref="AJ2760:AK2760"/>
    <mergeCell ref="S2767:T2767"/>
    <mergeCell ref="U2767:V2767"/>
    <mergeCell ref="X2767:Y2767"/>
    <mergeCell ref="Z2767:AA2767"/>
    <mergeCell ref="D2767:E2767"/>
    <mergeCell ref="F2767:G2767"/>
    <mergeCell ref="I2767:J2767"/>
    <mergeCell ref="K2767:L2767"/>
    <mergeCell ref="N2767:O2767"/>
    <mergeCell ref="P2767:Q2767"/>
    <mergeCell ref="I2788:J2788"/>
    <mergeCell ref="K2788:L2788"/>
    <mergeCell ref="N2788:O2788"/>
    <mergeCell ref="P2788:Q2788"/>
    <mergeCell ref="S2781:T2781"/>
    <mergeCell ref="U2781:V2781"/>
    <mergeCell ref="X2781:Y2781"/>
    <mergeCell ref="Z2781:AA2781"/>
    <mergeCell ref="D2781:E2781"/>
    <mergeCell ref="F2781:G2781"/>
    <mergeCell ref="I2781:J2781"/>
    <mergeCell ref="K2781:L2781"/>
    <mergeCell ref="N2781:O2781"/>
    <mergeCell ref="P2781:Q2781"/>
    <mergeCell ref="AC2781:AD2781"/>
    <mergeCell ref="AE2781:AF2781"/>
    <mergeCell ref="AH2781:AI2781"/>
    <mergeCell ref="AJ2781:AK2781"/>
    <mergeCell ref="AC2788:AD2788"/>
    <mergeCell ref="AE2788:AF2788"/>
    <mergeCell ref="AH2788:AI2788"/>
    <mergeCell ref="AJ2788:AK2788"/>
    <mergeCell ref="D2791:E2791"/>
    <mergeCell ref="F2791:G2791"/>
    <mergeCell ref="I2791:J2791"/>
    <mergeCell ref="K2791:L2791"/>
    <mergeCell ref="N2791:O2791"/>
    <mergeCell ref="P2791:Q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D2784:E2784"/>
    <mergeCell ref="F2784:G2784"/>
    <mergeCell ref="I2784:J2784"/>
    <mergeCell ref="K2784:L2784"/>
    <mergeCell ref="N2784:O2784"/>
    <mergeCell ref="P2784:Q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AC2823:AD2823"/>
    <mergeCell ref="AE2823:AF2823"/>
    <mergeCell ref="AH2823:AI2823"/>
    <mergeCell ref="AJ2823:AK2823"/>
    <mergeCell ref="AC2830:AD2830"/>
    <mergeCell ref="AE2830:AF2830"/>
    <mergeCell ref="AH2830:AI2830"/>
    <mergeCell ref="AJ2830:AK2830"/>
    <mergeCell ref="S2816:T2816"/>
    <mergeCell ref="U2816:V2816"/>
    <mergeCell ref="X2816:Y2816"/>
    <mergeCell ref="Z2816:AA2816"/>
    <mergeCell ref="D2816:E2816"/>
    <mergeCell ref="F2816:G2816"/>
    <mergeCell ref="I2816:J2816"/>
    <mergeCell ref="K2816:L2816"/>
    <mergeCell ref="N2816:O2816"/>
    <mergeCell ref="P2816:Q2816"/>
    <mergeCell ref="S2809:T2809"/>
    <mergeCell ref="U2809:V2809"/>
    <mergeCell ref="X2809:Y2809"/>
    <mergeCell ref="Z2809:AA2809"/>
    <mergeCell ref="D2809:E2809"/>
    <mergeCell ref="F2809:G2809"/>
    <mergeCell ref="I2809:J2809"/>
    <mergeCell ref="K2809:L2809"/>
    <mergeCell ref="N2809:O2809"/>
    <mergeCell ref="P2809:Q2809"/>
    <mergeCell ref="AC2809:AD2809"/>
    <mergeCell ref="AE2809:AF2809"/>
    <mergeCell ref="AH2809:AI2809"/>
    <mergeCell ref="AJ2809:AK2809"/>
    <mergeCell ref="AC2816:AD2816"/>
    <mergeCell ref="AE2816:AF2816"/>
    <mergeCell ref="AH2816:AI2816"/>
    <mergeCell ref="AJ2816:AK2816"/>
    <mergeCell ref="S2823:T2823"/>
    <mergeCell ref="U2823:V2823"/>
    <mergeCell ref="X2823:Y2823"/>
    <mergeCell ref="Z2823:AA2823"/>
    <mergeCell ref="D2823:E2823"/>
    <mergeCell ref="F2823:G2823"/>
    <mergeCell ref="I2823:J2823"/>
    <mergeCell ref="K2823:L2823"/>
    <mergeCell ref="N2823:O2823"/>
    <mergeCell ref="P2823:Q2823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D2837:E2837"/>
    <mergeCell ref="F2837:G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C2844:AD2844"/>
    <mergeCell ref="AE2844:AF2844"/>
    <mergeCell ref="AH2844:AI2844"/>
    <mergeCell ref="AJ2844:AK2844"/>
    <mergeCell ref="D2847:E2847"/>
    <mergeCell ref="F2847:G2847"/>
    <mergeCell ref="I2847:J2847"/>
    <mergeCell ref="K2847:L2847"/>
    <mergeCell ref="N2847:O2847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D2840:E2840"/>
    <mergeCell ref="F2840:G2840"/>
    <mergeCell ref="I2840:J2840"/>
    <mergeCell ref="K2840:L2840"/>
    <mergeCell ref="N2840:O2840"/>
    <mergeCell ref="P2840:Q2840"/>
    <mergeCell ref="S2840:T2840"/>
    <mergeCell ref="U2840:V2840"/>
    <mergeCell ref="X2840:Y2840"/>
    <mergeCell ref="Z2840:AA2840"/>
    <mergeCell ref="AC2840:AD2840"/>
    <mergeCell ref="AE2840:AF2840"/>
    <mergeCell ref="AH2840:AI2840"/>
    <mergeCell ref="AJ2840:AK2840"/>
    <mergeCell ref="AC2879:AD2879"/>
    <mergeCell ref="AE2879:AF2879"/>
    <mergeCell ref="AH2879:AI2879"/>
    <mergeCell ref="AJ2879:AK2879"/>
    <mergeCell ref="AC2886:AD2886"/>
    <mergeCell ref="AE2886:AF2886"/>
    <mergeCell ref="AH2886:AI2886"/>
    <mergeCell ref="AJ2886:AK2886"/>
    <mergeCell ref="S2872:T2872"/>
    <mergeCell ref="U2872:V2872"/>
    <mergeCell ref="X2872:Y2872"/>
    <mergeCell ref="Z2872:AA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X2865:Y2865"/>
    <mergeCell ref="Z2865:AA2865"/>
    <mergeCell ref="D2865:E2865"/>
    <mergeCell ref="F2865:G2865"/>
    <mergeCell ref="I2865:J2865"/>
    <mergeCell ref="K2865:L2865"/>
    <mergeCell ref="N2865:O2865"/>
    <mergeCell ref="P2865:Q2865"/>
    <mergeCell ref="AC2865:AD2865"/>
    <mergeCell ref="AE2865:AF2865"/>
    <mergeCell ref="AH2865:AI2865"/>
    <mergeCell ref="AJ2865:AK2865"/>
    <mergeCell ref="AC2872:AD2872"/>
    <mergeCell ref="AE2872:AF2872"/>
    <mergeCell ref="AH2872:AI2872"/>
    <mergeCell ref="AJ2872:AK2872"/>
    <mergeCell ref="S2879:T2879"/>
    <mergeCell ref="U2879:V2879"/>
    <mergeCell ref="X2879:Y2879"/>
    <mergeCell ref="Z2879:AA2879"/>
    <mergeCell ref="D2879:E2879"/>
    <mergeCell ref="F2879:G2879"/>
    <mergeCell ref="I2879:J2879"/>
    <mergeCell ref="K2879:L2879"/>
    <mergeCell ref="N2879:O2879"/>
    <mergeCell ref="P2879:Q2879"/>
    <mergeCell ref="I2900:J2900"/>
    <mergeCell ref="K2900:L2900"/>
    <mergeCell ref="N2900:O2900"/>
    <mergeCell ref="P2900:Q2900"/>
    <mergeCell ref="S2893:T2893"/>
    <mergeCell ref="U2893:V2893"/>
    <mergeCell ref="X2893:Y2893"/>
    <mergeCell ref="Z2893:AA2893"/>
    <mergeCell ref="D2893:E2893"/>
    <mergeCell ref="F2893:G2893"/>
    <mergeCell ref="I2893:J2893"/>
    <mergeCell ref="K2893:L2893"/>
    <mergeCell ref="N2893:O2893"/>
    <mergeCell ref="P2893:Q2893"/>
    <mergeCell ref="AC2893:AD2893"/>
    <mergeCell ref="AE2893:AF2893"/>
    <mergeCell ref="AH2893:AI2893"/>
    <mergeCell ref="AJ2893:AK2893"/>
    <mergeCell ref="AC2900:AD2900"/>
    <mergeCell ref="AE2900:AF2900"/>
    <mergeCell ref="AH2900:AI2900"/>
    <mergeCell ref="AJ2900:AK2900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D2896:E2896"/>
    <mergeCell ref="F2896:G2896"/>
    <mergeCell ref="I2896:J2896"/>
    <mergeCell ref="K2896:L2896"/>
    <mergeCell ref="N2896:O2896"/>
    <mergeCell ref="P2896:Q2896"/>
    <mergeCell ref="S2896:T2896"/>
    <mergeCell ref="U2896:V2896"/>
    <mergeCell ref="X2896:Y2896"/>
    <mergeCell ref="Z2896:AA2896"/>
    <mergeCell ref="AC2896:AD2896"/>
    <mergeCell ref="AE2896:AF2896"/>
    <mergeCell ref="AH2896:AI2896"/>
    <mergeCell ref="AJ2896:AK2896"/>
    <mergeCell ref="AC2935:AD2935"/>
    <mergeCell ref="AE2935:AF2935"/>
    <mergeCell ref="AH2935:AI2935"/>
    <mergeCell ref="AJ2935:AK2935"/>
    <mergeCell ref="AC2942:AD2942"/>
    <mergeCell ref="AE2942:AF2942"/>
    <mergeCell ref="AH2942:AI2942"/>
    <mergeCell ref="AJ2942:AK2942"/>
    <mergeCell ref="S2928:T2928"/>
    <mergeCell ref="U2928:V2928"/>
    <mergeCell ref="X2928:Y2928"/>
    <mergeCell ref="Z2928:AA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D2921:E2921"/>
    <mergeCell ref="F2921:G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C2928:AD2928"/>
    <mergeCell ref="AE2928:AF2928"/>
    <mergeCell ref="AH2928:AI2928"/>
    <mergeCell ref="AJ2928:AK2928"/>
    <mergeCell ref="S2935:T2935"/>
    <mergeCell ref="U2935:V2935"/>
    <mergeCell ref="X2935:Y2935"/>
    <mergeCell ref="Z2935:AA2935"/>
    <mergeCell ref="D2935:E2935"/>
    <mergeCell ref="F2935:G2935"/>
    <mergeCell ref="I2935:J2935"/>
    <mergeCell ref="K2935:L2935"/>
    <mergeCell ref="N2935:O2935"/>
    <mergeCell ref="P2935:Q2935"/>
    <mergeCell ref="I2956:J2956"/>
    <mergeCell ref="K2956:L2956"/>
    <mergeCell ref="N2956:O2956"/>
    <mergeCell ref="P2956:Q2956"/>
    <mergeCell ref="S2949:T2949"/>
    <mergeCell ref="U2949:V2949"/>
    <mergeCell ref="X2949:Y2949"/>
    <mergeCell ref="Z2949:AA2949"/>
    <mergeCell ref="D2949:E2949"/>
    <mergeCell ref="F2949:G2949"/>
    <mergeCell ref="I2949:J2949"/>
    <mergeCell ref="K2949:L2949"/>
    <mergeCell ref="N2949:O2949"/>
    <mergeCell ref="P2949:Q2949"/>
    <mergeCell ref="AC2949:AD2949"/>
    <mergeCell ref="AE2949:AF2949"/>
    <mergeCell ref="AH2949:AI2949"/>
    <mergeCell ref="AJ2949:AK2949"/>
    <mergeCell ref="AC2956:AD2956"/>
    <mergeCell ref="AE2956:AF2956"/>
    <mergeCell ref="AH2956:AI2956"/>
    <mergeCell ref="AJ2956:AK2956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D2952:E2952"/>
    <mergeCell ref="F2952:G2952"/>
    <mergeCell ref="I2952:J2952"/>
    <mergeCell ref="K2952:L2952"/>
    <mergeCell ref="N2952:O2952"/>
    <mergeCell ref="P2952:Q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AC2991:AD2991"/>
    <mergeCell ref="AE2991:AF2991"/>
    <mergeCell ref="AH2991:AI2991"/>
    <mergeCell ref="AJ2991:AK2991"/>
    <mergeCell ref="AC2998:AD2998"/>
    <mergeCell ref="AE2998:AF2998"/>
    <mergeCell ref="AH2998:AI2998"/>
    <mergeCell ref="AJ2998:AK2998"/>
    <mergeCell ref="S2984:T2984"/>
    <mergeCell ref="U2984:V2984"/>
    <mergeCell ref="X2984:Y2984"/>
    <mergeCell ref="Z2984:AA2984"/>
    <mergeCell ref="D2984:E2984"/>
    <mergeCell ref="F2984:G2984"/>
    <mergeCell ref="I2984:J2984"/>
    <mergeCell ref="K2984:L2984"/>
    <mergeCell ref="N2984:O2984"/>
    <mergeCell ref="P2984:Q2984"/>
    <mergeCell ref="S2977:T2977"/>
    <mergeCell ref="U2977:V2977"/>
    <mergeCell ref="X2977:Y2977"/>
    <mergeCell ref="Z2977:AA2977"/>
    <mergeCell ref="D2977:E2977"/>
    <mergeCell ref="F2977:G2977"/>
    <mergeCell ref="I2977:J2977"/>
    <mergeCell ref="K2977:L2977"/>
    <mergeCell ref="N2977:O2977"/>
    <mergeCell ref="P2977:Q2977"/>
    <mergeCell ref="AC2977:AD2977"/>
    <mergeCell ref="AE2977:AF2977"/>
    <mergeCell ref="AH2977:AI2977"/>
    <mergeCell ref="AJ2977:AK2977"/>
    <mergeCell ref="AC2984:AD2984"/>
    <mergeCell ref="AE2984:AF2984"/>
    <mergeCell ref="AH2984:AI2984"/>
    <mergeCell ref="AJ2984:AK2984"/>
    <mergeCell ref="S2991:T2991"/>
    <mergeCell ref="U2991:V2991"/>
    <mergeCell ref="X2991:Y2991"/>
    <mergeCell ref="Z2991:AA2991"/>
    <mergeCell ref="D2991:E2991"/>
    <mergeCell ref="F2991:G2991"/>
    <mergeCell ref="I2991:J2991"/>
    <mergeCell ref="K2991:L2991"/>
    <mergeCell ref="N2991:O2991"/>
    <mergeCell ref="P2991:Q2991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D3005:E3005"/>
    <mergeCell ref="F3005:G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AC3012:AD3012"/>
    <mergeCell ref="AE3012:AF3012"/>
    <mergeCell ref="AH3012:AI3012"/>
    <mergeCell ref="AJ3012:AK3012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D3008:E3008"/>
    <mergeCell ref="F3008:G3008"/>
    <mergeCell ref="I3008:J3008"/>
    <mergeCell ref="K3008:L3008"/>
    <mergeCell ref="N3008:O3008"/>
    <mergeCell ref="P3008:Q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AC3047:AD3047"/>
    <mergeCell ref="AE3047:AF3047"/>
    <mergeCell ref="AH3047:AI3047"/>
    <mergeCell ref="AJ3047:AK3047"/>
    <mergeCell ref="AC3054:AD3054"/>
    <mergeCell ref="AE3054:AF3054"/>
    <mergeCell ref="AH3054:AI3054"/>
    <mergeCell ref="AJ3054:AK3054"/>
    <mergeCell ref="S3040:T3040"/>
    <mergeCell ref="U3040:V3040"/>
    <mergeCell ref="X3040:Y3040"/>
    <mergeCell ref="Z3040:AA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X3033:Y3033"/>
    <mergeCell ref="Z3033:AA3033"/>
    <mergeCell ref="D3033:E3033"/>
    <mergeCell ref="F3033:G3033"/>
    <mergeCell ref="I3033:J3033"/>
    <mergeCell ref="K3033:L3033"/>
    <mergeCell ref="N3033:O3033"/>
    <mergeCell ref="P3033:Q3033"/>
    <mergeCell ref="AC3033:AD3033"/>
    <mergeCell ref="AE3033:AF3033"/>
    <mergeCell ref="AH3033:AI3033"/>
    <mergeCell ref="AJ3033:AK3033"/>
    <mergeCell ref="AC3040:AD3040"/>
    <mergeCell ref="AE3040:AF3040"/>
    <mergeCell ref="AH3040:AI3040"/>
    <mergeCell ref="AJ3040:AK3040"/>
    <mergeCell ref="S3047:T3047"/>
    <mergeCell ref="U3047:V3047"/>
    <mergeCell ref="X3047:Y3047"/>
    <mergeCell ref="Z3047:AA3047"/>
    <mergeCell ref="D3047:E3047"/>
    <mergeCell ref="F3047:G3047"/>
    <mergeCell ref="I3047:J3047"/>
    <mergeCell ref="K3047:L3047"/>
    <mergeCell ref="N3047:O3047"/>
    <mergeCell ref="P3047:Q3047"/>
    <mergeCell ref="I3068:J3068"/>
    <mergeCell ref="K3068:L3068"/>
    <mergeCell ref="N3068:O3068"/>
    <mergeCell ref="P3068:Q3068"/>
    <mergeCell ref="S3061:T3061"/>
    <mergeCell ref="U3061:V3061"/>
    <mergeCell ref="X3061:Y3061"/>
    <mergeCell ref="Z3061:AA3061"/>
    <mergeCell ref="D3061:E3061"/>
    <mergeCell ref="F3061:G3061"/>
    <mergeCell ref="I3061:J3061"/>
    <mergeCell ref="K3061:L3061"/>
    <mergeCell ref="N3061:O3061"/>
    <mergeCell ref="P3061:Q3061"/>
    <mergeCell ref="AC3061:AD3061"/>
    <mergeCell ref="AE3061:AF3061"/>
    <mergeCell ref="AH3061:AI3061"/>
    <mergeCell ref="AJ3061:AK3061"/>
    <mergeCell ref="AC3068:AD3068"/>
    <mergeCell ref="AE3068:AF3068"/>
    <mergeCell ref="AH3068:AI3068"/>
    <mergeCell ref="AJ3068:AK3068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D3064:E3064"/>
    <mergeCell ref="F3064:G3064"/>
    <mergeCell ref="I3064:J3064"/>
    <mergeCell ref="K3064:L3064"/>
    <mergeCell ref="N3064:O3064"/>
    <mergeCell ref="P3064:Q3064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AC3103:AD3103"/>
    <mergeCell ref="AE3103:AF3103"/>
    <mergeCell ref="AH3103:AI3103"/>
    <mergeCell ref="AJ3103:AK3103"/>
    <mergeCell ref="AC3110:AD3110"/>
    <mergeCell ref="AE3110:AF3110"/>
    <mergeCell ref="AH3110:AI3110"/>
    <mergeCell ref="AJ3110:AK3110"/>
    <mergeCell ref="S3096:T3096"/>
    <mergeCell ref="U3096:V3096"/>
    <mergeCell ref="X3096:Y3096"/>
    <mergeCell ref="Z3096:AA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D3089:E3089"/>
    <mergeCell ref="F3089:G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AC3096:AD3096"/>
    <mergeCell ref="AE3096:AF3096"/>
    <mergeCell ref="AH3096:AI3096"/>
    <mergeCell ref="AJ3096:AK3096"/>
    <mergeCell ref="S3103:T3103"/>
    <mergeCell ref="U3103:V3103"/>
    <mergeCell ref="X3103:Y3103"/>
    <mergeCell ref="Z3103:AA3103"/>
    <mergeCell ref="D3103:E3103"/>
    <mergeCell ref="F3103:G3103"/>
    <mergeCell ref="I3103:J3103"/>
    <mergeCell ref="K3103:L3103"/>
    <mergeCell ref="N3103:O3103"/>
    <mergeCell ref="P3103:Q3103"/>
    <mergeCell ref="I3124:J3124"/>
    <mergeCell ref="K3124:L3124"/>
    <mergeCell ref="N3124:O3124"/>
    <mergeCell ref="P3124:Q3124"/>
    <mergeCell ref="S3117:T3117"/>
    <mergeCell ref="U3117:V3117"/>
    <mergeCell ref="X3117:Y3117"/>
    <mergeCell ref="Z3117:AA3117"/>
    <mergeCell ref="D3117:E3117"/>
    <mergeCell ref="F3117:G3117"/>
    <mergeCell ref="I3117:J3117"/>
    <mergeCell ref="K3117:L3117"/>
    <mergeCell ref="N3117:O3117"/>
    <mergeCell ref="P3117:Q3117"/>
    <mergeCell ref="AC3117:AD3117"/>
    <mergeCell ref="AE3117:AF3117"/>
    <mergeCell ref="AH3117:AI3117"/>
    <mergeCell ref="AJ3117:AK3117"/>
    <mergeCell ref="AC3124:AD3124"/>
    <mergeCell ref="AE3124:AF3124"/>
    <mergeCell ref="AH3124:AI3124"/>
    <mergeCell ref="AJ3124:AK3124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D3120:E3120"/>
    <mergeCell ref="F3120:G3120"/>
    <mergeCell ref="I3120:J3120"/>
    <mergeCell ref="K3120:L3120"/>
    <mergeCell ref="N3120:O3120"/>
    <mergeCell ref="P3120:Q3120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AC3159:AD3159"/>
    <mergeCell ref="AE3159:AF3159"/>
    <mergeCell ref="AH3159:AI3159"/>
    <mergeCell ref="AJ3159:AK3159"/>
    <mergeCell ref="AC3166:AD3166"/>
    <mergeCell ref="AE3166:AF3166"/>
    <mergeCell ref="AH3166:AI3166"/>
    <mergeCell ref="AJ3166:AK3166"/>
    <mergeCell ref="S3152:T3152"/>
    <mergeCell ref="U3152:V3152"/>
    <mergeCell ref="X3152:Y3152"/>
    <mergeCell ref="Z3152:AA3152"/>
    <mergeCell ref="D3152:E3152"/>
    <mergeCell ref="F3152:G3152"/>
    <mergeCell ref="I3152:J3152"/>
    <mergeCell ref="K3152:L3152"/>
    <mergeCell ref="N3152:O3152"/>
    <mergeCell ref="P3152:Q3152"/>
    <mergeCell ref="S3145:T3145"/>
    <mergeCell ref="U3145:V3145"/>
    <mergeCell ref="X3145:Y3145"/>
    <mergeCell ref="Z3145:AA3145"/>
    <mergeCell ref="D3145:E3145"/>
    <mergeCell ref="F3145:G3145"/>
    <mergeCell ref="I3145:J3145"/>
    <mergeCell ref="K3145:L3145"/>
    <mergeCell ref="N3145:O3145"/>
    <mergeCell ref="P3145:Q3145"/>
    <mergeCell ref="AC3145:AD3145"/>
    <mergeCell ref="AE3145:AF3145"/>
    <mergeCell ref="AH3145:AI3145"/>
    <mergeCell ref="AJ3145:AK3145"/>
    <mergeCell ref="AC3152:AD3152"/>
    <mergeCell ref="AE3152:AF3152"/>
    <mergeCell ref="AH3152:AI3152"/>
    <mergeCell ref="AJ3152:AK3152"/>
    <mergeCell ref="S3159:T3159"/>
    <mergeCell ref="U3159:V3159"/>
    <mergeCell ref="X3159:Y3159"/>
    <mergeCell ref="Z3159:AA3159"/>
    <mergeCell ref="D3159:E3159"/>
    <mergeCell ref="F3159:G3159"/>
    <mergeCell ref="I3159:J3159"/>
    <mergeCell ref="K3159:L3159"/>
    <mergeCell ref="N3159:O3159"/>
    <mergeCell ref="P3159:Q3159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D3173:E3173"/>
    <mergeCell ref="F3173:G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C3180:AD3180"/>
    <mergeCell ref="AE3180:AF3180"/>
    <mergeCell ref="AH3180:AI3180"/>
    <mergeCell ref="AJ3180:AK3180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D3176:E3176"/>
    <mergeCell ref="F3176:G3176"/>
    <mergeCell ref="I3176:J3176"/>
    <mergeCell ref="K3176:L3176"/>
    <mergeCell ref="N3176:O3176"/>
    <mergeCell ref="P3176:Q3176"/>
    <mergeCell ref="S3176:T3176"/>
    <mergeCell ref="U3176:V3176"/>
    <mergeCell ref="X3176:Y3176"/>
    <mergeCell ref="Z3176:AA3176"/>
    <mergeCell ref="AC3176:AD3176"/>
    <mergeCell ref="AE3176:AF3176"/>
    <mergeCell ref="AH3176:AI3176"/>
    <mergeCell ref="AJ3176:AK3176"/>
    <mergeCell ref="AC3215:AD3215"/>
    <mergeCell ref="AE3215:AF3215"/>
    <mergeCell ref="AH3215:AI3215"/>
    <mergeCell ref="AJ3215:AK3215"/>
    <mergeCell ref="AC3222:AD3222"/>
    <mergeCell ref="AE3222:AF3222"/>
    <mergeCell ref="AH3222:AI3222"/>
    <mergeCell ref="AJ3222:AK3222"/>
    <mergeCell ref="S3208:T3208"/>
    <mergeCell ref="U3208:V3208"/>
    <mergeCell ref="X3208:Y3208"/>
    <mergeCell ref="Z3208:AA3208"/>
    <mergeCell ref="D3208:E3208"/>
    <mergeCell ref="F3208:G3208"/>
    <mergeCell ref="I3208:J3208"/>
    <mergeCell ref="K3208:L3208"/>
    <mergeCell ref="N3208:O3208"/>
    <mergeCell ref="P3208:Q3208"/>
    <mergeCell ref="S3201:T3201"/>
    <mergeCell ref="U3201:V3201"/>
    <mergeCell ref="X3201:Y3201"/>
    <mergeCell ref="Z3201:AA3201"/>
    <mergeCell ref="D3201:E3201"/>
    <mergeCell ref="F3201:G3201"/>
    <mergeCell ref="I3201:J3201"/>
    <mergeCell ref="K3201:L3201"/>
    <mergeCell ref="N3201:O3201"/>
    <mergeCell ref="P3201:Q3201"/>
    <mergeCell ref="AC3201:AD3201"/>
    <mergeCell ref="AE3201:AF3201"/>
    <mergeCell ref="AH3201:AI3201"/>
    <mergeCell ref="AJ3201:AK3201"/>
    <mergeCell ref="AC3208:AD3208"/>
    <mergeCell ref="AE3208:AF3208"/>
    <mergeCell ref="AH3208:AI3208"/>
    <mergeCell ref="AJ3208:AK3208"/>
    <mergeCell ref="S3215:T3215"/>
    <mergeCell ref="U3215:V3215"/>
    <mergeCell ref="X3215:Y3215"/>
    <mergeCell ref="Z3215:AA3215"/>
    <mergeCell ref="D3215:E3215"/>
    <mergeCell ref="F3215:G3215"/>
    <mergeCell ref="I3215:J3215"/>
    <mergeCell ref="K3215:L3215"/>
    <mergeCell ref="N3215:O3215"/>
    <mergeCell ref="P3215:Q3215"/>
    <mergeCell ref="I3236:J3236"/>
    <mergeCell ref="K3236:L3236"/>
    <mergeCell ref="N3236:O3236"/>
    <mergeCell ref="P3236:Q3236"/>
    <mergeCell ref="S3229:T3229"/>
    <mergeCell ref="U3229:V3229"/>
    <mergeCell ref="X3229:Y3229"/>
    <mergeCell ref="Z3229:AA3229"/>
    <mergeCell ref="D3229:E3229"/>
    <mergeCell ref="F3229:G3229"/>
    <mergeCell ref="I3229:J3229"/>
    <mergeCell ref="K3229:L3229"/>
    <mergeCell ref="N3229:O3229"/>
    <mergeCell ref="P3229:Q3229"/>
    <mergeCell ref="AC3229:AD3229"/>
    <mergeCell ref="AE3229:AF3229"/>
    <mergeCell ref="AH3229:AI3229"/>
    <mergeCell ref="AJ3229:AK3229"/>
    <mergeCell ref="AC3236:AD3236"/>
    <mergeCell ref="AE3236:AF3236"/>
    <mergeCell ref="AH3236:AI3236"/>
    <mergeCell ref="AJ3236:AK3236"/>
    <mergeCell ref="D3239:E3239"/>
    <mergeCell ref="F3239:G3239"/>
    <mergeCell ref="I3239:J3239"/>
    <mergeCell ref="K3239:L3239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D3232:E3232"/>
    <mergeCell ref="F3232:G3232"/>
    <mergeCell ref="I3232:J3232"/>
    <mergeCell ref="K3232:L3232"/>
    <mergeCell ref="N3232:O3232"/>
    <mergeCell ref="P3232:Q3232"/>
    <mergeCell ref="S3232:T3232"/>
    <mergeCell ref="U3232:V3232"/>
    <mergeCell ref="X3232:Y3232"/>
    <mergeCell ref="Z3232:AA3232"/>
    <mergeCell ref="AC3232:AD3232"/>
    <mergeCell ref="AE3232:AF3232"/>
    <mergeCell ref="AH3232:AI3232"/>
    <mergeCell ref="AJ3232:AK3232"/>
    <mergeCell ref="AC3271:AD3271"/>
    <mergeCell ref="AE3271:AF3271"/>
    <mergeCell ref="AH3271:AI3271"/>
    <mergeCell ref="AJ3271:AK3271"/>
    <mergeCell ref="AC3278:AD3278"/>
    <mergeCell ref="AE3278:AF3278"/>
    <mergeCell ref="AH3278:AI3278"/>
    <mergeCell ref="AJ3278:AK3278"/>
    <mergeCell ref="S3264:T3264"/>
    <mergeCell ref="U3264:V3264"/>
    <mergeCell ref="X3264:Y3264"/>
    <mergeCell ref="Z3264:AA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D3257:E3257"/>
    <mergeCell ref="F3257:G3257"/>
    <mergeCell ref="I3257:J3257"/>
    <mergeCell ref="K3257:L3257"/>
    <mergeCell ref="N3257:O3257"/>
    <mergeCell ref="P3257:Q3257"/>
    <mergeCell ref="AC3257:AD3257"/>
    <mergeCell ref="AE3257:AF3257"/>
    <mergeCell ref="AH3257:AI3257"/>
    <mergeCell ref="AJ3257:AK3257"/>
    <mergeCell ref="AC3264:AD3264"/>
    <mergeCell ref="AE3264:AF3264"/>
    <mergeCell ref="AH3264:AI3264"/>
    <mergeCell ref="AJ3264:AK3264"/>
    <mergeCell ref="S3271:T3271"/>
    <mergeCell ref="U3271:V3271"/>
    <mergeCell ref="X3271:Y3271"/>
    <mergeCell ref="Z3271:AA3271"/>
    <mergeCell ref="D3271:E3271"/>
    <mergeCell ref="F3271:G3271"/>
    <mergeCell ref="I3271:J3271"/>
    <mergeCell ref="K3271:L3271"/>
    <mergeCell ref="N3271:O3271"/>
    <mergeCell ref="P3271:Q3271"/>
    <mergeCell ref="I3292:J3292"/>
    <mergeCell ref="K3292:L3292"/>
    <mergeCell ref="N3292:O3292"/>
    <mergeCell ref="P3292:Q3292"/>
    <mergeCell ref="S3285:T3285"/>
    <mergeCell ref="U3285:V3285"/>
    <mergeCell ref="X3285:Y3285"/>
    <mergeCell ref="Z3285:AA3285"/>
    <mergeCell ref="D3285:E3285"/>
    <mergeCell ref="F3285:G3285"/>
    <mergeCell ref="I3285:J3285"/>
    <mergeCell ref="K3285:L3285"/>
    <mergeCell ref="N3285:O3285"/>
    <mergeCell ref="P3285:Q3285"/>
    <mergeCell ref="AC3285:AD3285"/>
    <mergeCell ref="AE3285:AF3285"/>
    <mergeCell ref="AH3285:AI3285"/>
    <mergeCell ref="AJ3285:AK3285"/>
    <mergeCell ref="AC3292:AD3292"/>
    <mergeCell ref="AE3292:AF3292"/>
    <mergeCell ref="AH3292:AI3292"/>
    <mergeCell ref="AJ3292:AK3292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D3288:E3288"/>
    <mergeCell ref="F3288:G3288"/>
    <mergeCell ref="I3288:J3288"/>
    <mergeCell ref="K3288:L3288"/>
    <mergeCell ref="N3288:O3288"/>
    <mergeCell ref="P3288:Q3288"/>
    <mergeCell ref="S3288:T3288"/>
    <mergeCell ref="U3288:V3288"/>
    <mergeCell ref="X3288:Y3288"/>
    <mergeCell ref="Z3288:AA3288"/>
    <mergeCell ref="AC3288:AD3288"/>
    <mergeCell ref="AE3288:AF3288"/>
    <mergeCell ref="AH3288:AI3288"/>
    <mergeCell ref="AJ3288:AK3288"/>
    <mergeCell ref="AC3327:AD3327"/>
    <mergeCell ref="AE3327:AF3327"/>
    <mergeCell ref="AH3327:AI3327"/>
    <mergeCell ref="AJ3327:AK3327"/>
    <mergeCell ref="AC3334:AD3334"/>
    <mergeCell ref="AE3334:AF3334"/>
    <mergeCell ref="AH3334:AI3334"/>
    <mergeCell ref="AJ3334:AK3334"/>
    <mergeCell ref="S3320:T3320"/>
    <mergeCell ref="U3320:V3320"/>
    <mergeCell ref="X3320:Y3320"/>
    <mergeCell ref="Z3320:AA3320"/>
    <mergeCell ref="D3320:E3320"/>
    <mergeCell ref="F3320:G3320"/>
    <mergeCell ref="I3320:J3320"/>
    <mergeCell ref="K3320:L3320"/>
    <mergeCell ref="N3320:O3320"/>
    <mergeCell ref="P3320:Q3320"/>
    <mergeCell ref="S3313:T3313"/>
    <mergeCell ref="U3313:V3313"/>
    <mergeCell ref="X3313:Y3313"/>
    <mergeCell ref="Z3313:AA3313"/>
    <mergeCell ref="D3313:E3313"/>
    <mergeCell ref="F3313:G3313"/>
    <mergeCell ref="I3313:J3313"/>
    <mergeCell ref="K3313:L3313"/>
    <mergeCell ref="N3313:O3313"/>
    <mergeCell ref="P3313:Q3313"/>
    <mergeCell ref="AC3313:AD3313"/>
    <mergeCell ref="AE3313:AF3313"/>
    <mergeCell ref="AH3313:AI3313"/>
    <mergeCell ref="AJ3313:AK3313"/>
    <mergeCell ref="AC3320:AD3320"/>
    <mergeCell ref="AE3320:AF3320"/>
    <mergeCell ref="AH3320:AI3320"/>
    <mergeCell ref="AJ3320:AK3320"/>
    <mergeCell ref="S3327:T3327"/>
    <mergeCell ref="U3327:V3327"/>
    <mergeCell ref="X3327:Y3327"/>
    <mergeCell ref="Z3327:AA3327"/>
    <mergeCell ref="D3327:E3327"/>
    <mergeCell ref="F3327:G3327"/>
    <mergeCell ref="I3327:J3327"/>
    <mergeCell ref="K3327:L3327"/>
    <mergeCell ref="N3327:O3327"/>
    <mergeCell ref="P3327:Q3327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D3341:E3341"/>
    <mergeCell ref="F3341:G3341"/>
    <mergeCell ref="I3341:J3341"/>
    <mergeCell ref="K3341:L3341"/>
    <mergeCell ref="N3341:O3341"/>
    <mergeCell ref="P3341:Q3341"/>
    <mergeCell ref="AC3341:AD3341"/>
    <mergeCell ref="AE3341:AF3341"/>
    <mergeCell ref="AH3341:AI3341"/>
    <mergeCell ref="AJ3341:AK3341"/>
    <mergeCell ref="AC3348:AD3348"/>
    <mergeCell ref="AE3348:AF3348"/>
    <mergeCell ref="AH3348:AI3348"/>
    <mergeCell ref="AJ3348:AK3348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D3344:E3344"/>
    <mergeCell ref="F3344:G3344"/>
    <mergeCell ref="I3344:J3344"/>
    <mergeCell ref="K3344:L3344"/>
    <mergeCell ref="N3344:O3344"/>
    <mergeCell ref="P3344:Q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AC3383:AD3383"/>
    <mergeCell ref="AE3383:AF3383"/>
    <mergeCell ref="AH3383:AI3383"/>
    <mergeCell ref="AJ3383:AK3383"/>
    <mergeCell ref="AC3390:AD3390"/>
    <mergeCell ref="AE3390:AF3390"/>
    <mergeCell ref="AH3390:AI3390"/>
    <mergeCell ref="AJ3390:AK3390"/>
    <mergeCell ref="S3376:T3376"/>
    <mergeCell ref="U3376:V3376"/>
    <mergeCell ref="X3376:Y3376"/>
    <mergeCell ref="Z3376:AA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X3369:Y3369"/>
    <mergeCell ref="Z3369:AA3369"/>
    <mergeCell ref="D3369:E3369"/>
    <mergeCell ref="F3369:G3369"/>
    <mergeCell ref="I3369:J3369"/>
    <mergeCell ref="K3369:L3369"/>
    <mergeCell ref="N3369:O3369"/>
    <mergeCell ref="P3369:Q3369"/>
    <mergeCell ref="AC3369:AD3369"/>
    <mergeCell ref="AE3369:AF3369"/>
    <mergeCell ref="AH3369:AI3369"/>
    <mergeCell ref="AJ3369:AK3369"/>
    <mergeCell ref="AC3376:AD3376"/>
    <mergeCell ref="AE3376:AF3376"/>
    <mergeCell ref="AH3376:AI3376"/>
    <mergeCell ref="AJ3376:AK3376"/>
    <mergeCell ref="S3383:T3383"/>
    <mergeCell ref="U3383:V3383"/>
    <mergeCell ref="X3383:Y3383"/>
    <mergeCell ref="Z3383:AA3383"/>
    <mergeCell ref="D3383:E3383"/>
    <mergeCell ref="F3383:G3383"/>
    <mergeCell ref="I3383:J3383"/>
    <mergeCell ref="K3383:L3383"/>
    <mergeCell ref="N3383:O3383"/>
    <mergeCell ref="P3383:Q3383"/>
    <mergeCell ref="I3404:J3404"/>
    <mergeCell ref="K3404:L3404"/>
    <mergeCell ref="N3404:O3404"/>
    <mergeCell ref="P3404:Q3404"/>
    <mergeCell ref="S3397:T3397"/>
    <mergeCell ref="U3397:V3397"/>
    <mergeCell ref="X3397:Y3397"/>
    <mergeCell ref="Z3397:AA3397"/>
    <mergeCell ref="D3397:E3397"/>
    <mergeCell ref="F3397:G3397"/>
    <mergeCell ref="I3397:J3397"/>
    <mergeCell ref="K3397:L3397"/>
    <mergeCell ref="N3397:O3397"/>
    <mergeCell ref="P3397:Q3397"/>
    <mergeCell ref="AC3397:AD3397"/>
    <mergeCell ref="AE3397:AF3397"/>
    <mergeCell ref="AH3397:AI3397"/>
    <mergeCell ref="AJ3397:AK3397"/>
    <mergeCell ref="AC3404:AD3404"/>
    <mergeCell ref="AE3404:AF3404"/>
    <mergeCell ref="AH3404:AI3404"/>
    <mergeCell ref="AJ3404:AK3404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D3400:E3400"/>
    <mergeCell ref="F3400:G3400"/>
    <mergeCell ref="I3400:J3400"/>
    <mergeCell ref="K3400:L3400"/>
    <mergeCell ref="N3400:O3400"/>
    <mergeCell ref="P3400:Q3400"/>
    <mergeCell ref="S3400:T3400"/>
    <mergeCell ref="U3400:V3400"/>
    <mergeCell ref="X3400:Y3400"/>
    <mergeCell ref="Z3400:AA3400"/>
    <mergeCell ref="AC3400:AD3400"/>
    <mergeCell ref="AE3400:AF3400"/>
    <mergeCell ref="AH3400:AI3400"/>
    <mergeCell ref="AJ3400:AK3400"/>
    <mergeCell ref="AC3439:AD3439"/>
    <mergeCell ref="AE3439:AF3439"/>
    <mergeCell ref="AH3439:AI3439"/>
    <mergeCell ref="AJ3439:AK3439"/>
    <mergeCell ref="AC3446:AD3446"/>
    <mergeCell ref="AE3446:AF3446"/>
    <mergeCell ref="AH3446:AI3446"/>
    <mergeCell ref="AJ3446:AK3446"/>
    <mergeCell ref="S3432:T3432"/>
    <mergeCell ref="U3432:V3432"/>
    <mergeCell ref="X3432:Y3432"/>
    <mergeCell ref="Z3432:AA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D3425:E3425"/>
    <mergeCell ref="F3425:G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C3432:AD3432"/>
    <mergeCell ref="AE3432:AF3432"/>
    <mergeCell ref="AH3432:AI3432"/>
    <mergeCell ref="AJ3432:AK3432"/>
    <mergeCell ref="S3439:T3439"/>
    <mergeCell ref="U3439:V3439"/>
    <mergeCell ref="X3439:Y3439"/>
    <mergeCell ref="Z3439:AA3439"/>
    <mergeCell ref="D3439:E3439"/>
    <mergeCell ref="F3439:G3439"/>
    <mergeCell ref="I3439:J3439"/>
    <mergeCell ref="K3439:L3439"/>
    <mergeCell ref="N3439:O3439"/>
    <mergeCell ref="P3439:Q3439"/>
    <mergeCell ref="I3460:J3460"/>
    <mergeCell ref="K3460:L3460"/>
    <mergeCell ref="N3460:O3460"/>
    <mergeCell ref="P3460:Q3460"/>
    <mergeCell ref="S3453:T3453"/>
    <mergeCell ref="U3453:V3453"/>
    <mergeCell ref="X3453:Y3453"/>
    <mergeCell ref="Z3453:AA3453"/>
    <mergeCell ref="D3453:E3453"/>
    <mergeCell ref="F3453:G3453"/>
    <mergeCell ref="I3453:J3453"/>
    <mergeCell ref="K3453:L3453"/>
    <mergeCell ref="N3453:O3453"/>
    <mergeCell ref="P3453:Q3453"/>
    <mergeCell ref="AC3453:AD3453"/>
    <mergeCell ref="AE3453:AF3453"/>
    <mergeCell ref="AH3453:AI3453"/>
    <mergeCell ref="AJ3453:AK3453"/>
    <mergeCell ref="AC3460:AD3460"/>
    <mergeCell ref="AE3460:AF3460"/>
    <mergeCell ref="AH3460:AI3460"/>
    <mergeCell ref="AJ3460:AK3460"/>
    <mergeCell ref="D3463:E3463"/>
    <mergeCell ref="F3463:G3463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D3456:E3456"/>
    <mergeCell ref="F3456:G3456"/>
    <mergeCell ref="I3456:J3456"/>
    <mergeCell ref="K3456:L3456"/>
    <mergeCell ref="N3456:O3456"/>
    <mergeCell ref="P3456:Q345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N3495:O3495"/>
    <mergeCell ref="P3495:Q3495"/>
    <mergeCell ref="AC3495:AD3495"/>
    <mergeCell ref="AE3495:AF3495"/>
    <mergeCell ref="AH3495:AI3495"/>
    <mergeCell ref="AJ3495:AK3495"/>
    <mergeCell ref="AC3502:AD3502"/>
    <mergeCell ref="AE3502:AF3502"/>
    <mergeCell ref="AH3502:AI3502"/>
    <mergeCell ref="AJ3502:AK3502"/>
    <mergeCell ref="S3488:T3488"/>
    <mergeCell ref="U3488:V3488"/>
    <mergeCell ref="X3488:Y3488"/>
    <mergeCell ref="Z3488:AA3488"/>
    <mergeCell ref="D3488:E3488"/>
    <mergeCell ref="F3488:G3488"/>
    <mergeCell ref="I3488:J3488"/>
    <mergeCell ref="K3488:L3488"/>
    <mergeCell ref="N3488:O3488"/>
    <mergeCell ref="P3488:Q3488"/>
    <mergeCell ref="S3481:T3481"/>
    <mergeCell ref="U3481:V3481"/>
    <mergeCell ref="X3481:Y3481"/>
    <mergeCell ref="Z3481:AA3481"/>
    <mergeCell ref="D3481:E3481"/>
    <mergeCell ref="F3481:G3481"/>
    <mergeCell ref="I3481:J3481"/>
    <mergeCell ref="K3481:L3481"/>
    <mergeCell ref="N3481:O3481"/>
    <mergeCell ref="P3481:Q3481"/>
    <mergeCell ref="AC3481:AD3481"/>
    <mergeCell ref="AE3481:AF3481"/>
    <mergeCell ref="AH3481:AI3481"/>
    <mergeCell ref="AJ3481:AK3481"/>
    <mergeCell ref="AC3488:AD3488"/>
    <mergeCell ref="AE3488:AF3488"/>
    <mergeCell ref="AH3488:AI3488"/>
    <mergeCell ref="AJ3488:AK3488"/>
    <mergeCell ref="S3495:T3495"/>
    <mergeCell ref="U3495:V3495"/>
    <mergeCell ref="X3495:Y3495"/>
    <mergeCell ref="Z3495:AA3495"/>
    <mergeCell ref="D3495:E3495"/>
    <mergeCell ref="F3495:G3495"/>
    <mergeCell ref="I3495:J3495"/>
    <mergeCell ref="K3495:L3495"/>
    <mergeCell ref="S19:T19"/>
    <mergeCell ref="U19:V19"/>
    <mergeCell ref="X19:Y19"/>
    <mergeCell ref="Z19:AA19"/>
    <mergeCell ref="AC19:AD19"/>
    <mergeCell ref="AE19:AF19"/>
    <mergeCell ref="AH19:AI19"/>
    <mergeCell ref="AJ19:AK19"/>
    <mergeCell ref="AC16:AD16"/>
    <mergeCell ref="AE16:AF16"/>
    <mergeCell ref="AH16:AI16"/>
    <mergeCell ref="AJ16:AK16"/>
    <mergeCell ref="AC23:AD23"/>
    <mergeCell ref="AE23:AF23"/>
    <mergeCell ref="AH23:AI23"/>
    <mergeCell ref="AJ23:AK23"/>
    <mergeCell ref="AC30:AD30"/>
    <mergeCell ref="AE30:AF30"/>
    <mergeCell ref="AH30:AI30"/>
    <mergeCell ref="AJ30:AK30"/>
    <mergeCell ref="AC37:AD37"/>
    <mergeCell ref="AE37:AF37"/>
    <mergeCell ref="AH37:AI37"/>
    <mergeCell ref="AJ37:AK37"/>
    <mergeCell ref="S16:T16"/>
    <mergeCell ref="U16:V16"/>
    <mergeCell ref="X16:Y16"/>
    <mergeCell ref="Z16:AA16"/>
    <mergeCell ref="D33:E33"/>
    <mergeCell ref="F33:G33"/>
    <mergeCell ref="I33:J33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D47:E47"/>
    <mergeCell ref="F47:G47"/>
    <mergeCell ref="I47:J47"/>
    <mergeCell ref="K47:L47"/>
    <mergeCell ref="N47:O47"/>
    <mergeCell ref="P47:Q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D40:E40"/>
    <mergeCell ref="F40:G40"/>
    <mergeCell ref="I40:J40"/>
    <mergeCell ref="K40:L40"/>
    <mergeCell ref="N40:O40"/>
    <mergeCell ref="P40:Q40"/>
    <mergeCell ref="S40:T40"/>
    <mergeCell ref="U40:V40"/>
    <mergeCell ref="X40:Y40"/>
    <mergeCell ref="Z40:AA40"/>
    <mergeCell ref="AC40:AD40"/>
    <mergeCell ref="AE40:AF40"/>
    <mergeCell ref="AH40:AI40"/>
    <mergeCell ref="AJ40:AK40"/>
    <mergeCell ref="AC44:AD44"/>
    <mergeCell ref="AE44:AF44"/>
    <mergeCell ref="AH44:AI44"/>
    <mergeCell ref="AJ44:AK44"/>
    <mergeCell ref="D61:E61"/>
    <mergeCell ref="F61:G61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D54:E54"/>
    <mergeCell ref="F54:G54"/>
    <mergeCell ref="I54:J54"/>
    <mergeCell ref="K54:L54"/>
    <mergeCell ref="N54:O54"/>
    <mergeCell ref="P54:Q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S58:T58"/>
    <mergeCell ref="U58:V58"/>
    <mergeCell ref="X58:Y58"/>
    <mergeCell ref="Z58:AA58"/>
    <mergeCell ref="D58:E58"/>
    <mergeCell ref="F58:G58"/>
    <mergeCell ref="I58:J58"/>
    <mergeCell ref="K58:L58"/>
    <mergeCell ref="N58:O58"/>
    <mergeCell ref="P58:Q58"/>
    <mergeCell ref="S51:T51"/>
    <mergeCell ref="U51:V51"/>
    <mergeCell ref="X51:Y51"/>
    <mergeCell ref="Z51:AA51"/>
    <mergeCell ref="D51:E51"/>
    <mergeCell ref="F51:G51"/>
    <mergeCell ref="I51:J51"/>
    <mergeCell ref="K51:L51"/>
    <mergeCell ref="N51:O51"/>
    <mergeCell ref="P51:Q51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D68:E68"/>
    <mergeCell ref="F68:G68"/>
    <mergeCell ref="I68:J68"/>
    <mergeCell ref="K68:L68"/>
    <mergeCell ref="N68:O68"/>
    <mergeCell ref="P68:Q68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AH110:AI110"/>
    <mergeCell ref="AJ110:AK110"/>
    <mergeCell ref="S114:T114"/>
    <mergeCell ref="U114:V114"/>
    <mergeCell ref="X114:Y114"/>
    <mergeCell ref="Z114:AA114"/>
    <mergeCell ref="D114:E114"/>
    <mergeCell ref="F114:G114"/>
    <mergeCell ref="I114:J114"/>
    <mergeCell ref="K114:L114"/>
    <mergeCell ref="N114:O114"/>
    <mergeCell ref="P114:Q114"/>
    <mergeCell ref="D89:E89"/>
    <mergeCell ref="F89:G89"/>
    <mergeCell ref="I89:J89"/>
    <mergeCell ref="K89:L89"/>
    <mergeCell ref="N89:O89"/>
    <mergeCell ref="P89:Q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D82:E82"/>
    <mergeCell ref="F82:G82"/>
    <mergeCell ref="I82:J82"/>
    <mergeCell ref="K82:L82"/>
    <mergeCell ref="N82:O82"/>
    <mergeCell ref="P82:Q82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S86:T86"/>
    <mergeCell ref="U86:V86"/>
    <mergeCell ref="X86:Y86"/>
    <mergeCell ref="Z86:AA86"/>
    <mergeCell ref="D86:E86"/>
    <mergeCell ref="F86:G86"/>
    <mergeCell ref="I86:J86"/>
    <mergeCell ref="K86:L86"/>
    <mergeCell ref="N86:O86"/>
    <mergeCell ref="P86:Q86"/>
    <mergeCell ref="AC107:AD107"/>
    <mergeCell ref="AE107:AF107"/>
    <mergeCell ref="AH107:AI107"/>
    <mergeCell ref="AJ107:AK107"/>
    <mergeCell ref="AC114:AD114"/>
    <mergeCell ref="AE114:AF114"/>
    <mergeCell ref="AH114:AI114"/>
    <mergeCell ref="AJ114:AK114"/>
    <mergeCell ref="S100:T100"/>
    <mergeCell ref="U100:V100"/>
    <mergeCell ref="X100:Y100"/>
    <mergeCell ref="Z100:AA100"/>
    <mergeCell ref="D100:E100"/>
    <mergeCell ref="F100:G100"/>
    <mergeCell ref="S107:T107"/>
    <mergeCell ref="U107:V107"/>
    <mergeCell ref="X107:Y107"/>
    <mergeCell ref="Z107:AA107"/>
    <mergeCell ref="D107:E107"/>
    <mergeCell ref="F107:G107"/>
    <mergeCell ref="I107:J107"/>
    <mergeCell ref="K107:L107"/>
    <mergeCell ref="N107:O107"/>
    <mergeCell ref="P107:Q107"/>
    <mergeCell ref="D131:E131"/>
    <mergeCell ref="F131:G131"/>
    <mergeCell ref="I131:J131"/>
    <mergeCell ref="K131:L131"/>
    <mergeCell ref="N131:O131"/>
    <mergeCell ref="P131:Q131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D124:E124"/>
    <mergeCell ref="F124:G124"/>
    <mergeCell ref="I124:J124"/>
    <mergeCell ref="K124:L124"/>
    <mergeCell ref="N124:O124"/>
    <mergeCell ref="P124:Q124"/>
    <mergeCell ref="S124:T124"/>
    <mergeCell ref="U124:V124"/>
    <mergeCell ref="X124:Y124"/>
    <mergeCell ref="Z124:AA124"/>
    <mergeCell ref="AC124:AD124"/>
    <mergeCell ref="AE124:AF124"/>
    <mergeCell ref="AH124:AI124"/>
    <mergeCell ref="AJ124:AK124"/>
    <mergeCell ref="D117:E117"/>
    <mergeCell ref="F117:G117"/>
    <mergeCell ref="I117:J117"/>
    <mergeCell ref="K117:L117"/>
    <mergeCell ref="N117:O117"/>
    <mergeCell ref="P117:Q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D110:E110"/>
    <mergeCell ref="F110:G110"/>
    <mergeCell ref="I110:J110"/>
    <mergeCell ref="K110:L110"/>
    <mergeCell ref="N110:O110"/>
    <mergeCell ref="P110:Q110"/>
    <mergeCell ref="S110:T110"/>
    <mergeCell ref="U110:V110"/>
    <mergeCell ref="X110:Y110"/>
    <mergeCell ref="Z110:AA110"/>
    <mergeCell ref="AC110:AD110"/>
    <mergeCell ref="AE110:AF110"/>
    <mergeCell ref="AH166:AI166"/>
    <mergeCell ref="AJ166:AK166"/>
    <mergeCell ref="S170:T170"/>
    <mergeCell ref="U170:V170"/>
    <mergeCell ref="X170:Y170"/>
    <mergeCell ref="Z170:AA170"/>
    <mergeCell ref="D170:E170"/>
    <mergeCell ref="F170:G170"/>
    <mergeCell ref="I170:J170"/>
    <mergeCell ref="K170:L170"/>
    <mergeCell ref="N170:O170"/>
    <mergeCell ref="P170:Q170"/>
    <mergeCell ref="D145:E145"/>
    <mergeCell ref="F145:G145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D138:E138"/>
    <mergeCell ref="F138:G138"/>
    <mergeCell ref="I138:J138"/>
    <mergeCell ref="K138:L138"/>
    <mergeCell ref="N138:O138"/>
    <mergeCell ref="P138:Q138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S142:T142"/>
    <mergeCell ref="U142:V142"/>
    <mergeCell ref="X142:Y142"/>
    <mergeCell ref="Z142:AA142"/>
    <mergeCell ref="D142:E142"/>
    <mergeCell ref="F142:G142"/>
    <mergeCell ref="I142:J142"/>
    <mergeCell ref="K142:L142"/>
    <mergeCell ref="N142:O142"/>
    <mergeCell ref="P142:Q142"/>
    <mergeCell ref="AC163:AD163"/>
    <mergeCell ref="AE163:AF163"/>
    <mergeCell ref="AH163:AI163"/>
    <mergeCell ref="AJ163:AK163"/>
    <mergeCell ref="AC170:AD170"/>
    <mergeCell ref="AE170:AF170"/>
    <mergeCell ref="AH170:AI170"/>
    <mergeCell ref="AJ170:AK170"/>
    <mergeCell ref="S156:T156"/>
    <mergeCell ref="U156:V156"/>
    <mergeCell ref="X156:Y156"/>
    <mergeCell ref="Z156:AA156"/>
    <mergeCell ref="D156:E156"/>
    <mergeCell ref="F156:G156"/>
    <mergeCell ref="S163:T163"/>
    <mergeCell ref="U163:V163"/>
    <mergeCell ref="X163:Y163"/>
    <mergeCell ref="Z163:AA163"/>
    <mergeCell ref="D163:E163"/>
    <mergeCell ref="F163:G163"/>
    <mergeCell ref="I163:J163"/>
    <mergeCell ref="K163:L163"/>
    <mergeCell ref="N163:O163"/>
    <mergeCell ref="P163:Q163"/>
    <mergeCell ref="D187:E187"/>
    <mergeCell ref="F187:G187"/>
    <mergeCell ref="I187:J187"/>
    <mergeCell ref="K187:L187"/>
    <mergeCell ref="N187:O187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D180:E180"/>
    <mergeCell ref="F180:G180"/>
    <mergeCell ref="I180:J180"/>
    <mergeCell ref="K180:L180"/>
    <mergeCell ref="N180:O180"/>
    <mergeCell ref="P180:Q180"/>
    <mergeCell ref="S180:T180"/>
    <mergeCell ref="U180:V180"/>
    <mergeCell ref="X180:Y180"/>
    <mergeCell ref="Z180:AA180"/>
    <mergeCell ref="AC180:AD180"/>
    <mergeCell ref="AE180:AF180"/>
    <mergeCell ref="AH180:AI180"/>
    <mergeCell ref="AJ180:AK180"/>
    <mergeCell ref="D173:E173"/>
    <mergeCell ref="F173:G173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D166:E166"/>
    <mergeCell ref="F166:G166"/>
    <mergeCell ref="I166:J166"/>
    <mergeCell ref="K166:L166"/>
    <mergeCell ref="N166:O166"/>
    <mergeCell ref="P166:Q166"/>
    <mergeCell ref="S166:T166"/>
    <mergeCell ref="U166:V166"/>
    <mergeCell ref="X166:Y166"/>
    <mergeCell ref="Z166:AA166"/>
    <mergeCell ref="AC166:AD166"/>
    <mergeCell ref="AE166:AF166"/>
    <mergeCell ref="AH222:AI222"/>
    <mergeCell ref="AJ222:AK222"/>
    <mergeCell ref="S226:T226"/>
    <mergeCell ref="U226:V226"/>
    <mergeCell ref="X226:Y226"/>
    <mergeCell ref="Z226:AA226"/>
    <mergeCell ref="D226:E226"/>
    <mergeCell ref="F226:G226"/>
    <mergeCell ref="I226:J226"/>
    <mergeCell ref="K226:L226"/>
    <mergeCell ref="N226:O226"/>
    <mergeCell ref="P226:Q226"/>
    <mergeCell ref="D201:E201"/>
    <mergeCell ref="F201:G201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D194:E194"/>
    <mergeCell ref="F194:G194"/>
    <mergeCell ref="I194:J194"/>
    <mergeCell ref="K194:L194"/>
    <mergeCell ref="N194:O194"/>
    <mergeCell ref="P194:Q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S198:T198"/>
    <mergeCell ref="U198:V198"/>
    <mergeCell ref="X198:Y198"/>
    <mergeCell ref="Z198:AA198"/>
    <mergeCell ref="D198:E198"/>
    <mergeCell ref="F198:G198"/>
    <mergeCell ref="I198:J198"/>
    <mergeCell ref="K198:L198"/>
    <mergeCell ref="N198:O198"/>
    <mergeCell ref="P198:Q198"/>
    <mergeCell ref="AC219:AD219"/>
    <mergeCell ref="AE219:AF219"/>
    <mergeCell ref="AH219:AI219"/>
    <mergeCell ref="AJ219:AK219"/>
    <mergeCell ref="AC226:AD226"/>
    <mergeCell ref="AE226:AF226"/>
    <mergeCell ref="AH226:AI226"/>
    <mergeCell ref="AJ226:AK226"/>
    <mergeCell ref="S212:T212"/>
    <mergeCell ref="U212:V212"/>
    <mergeCell ref="X212:Y212"/>
    <mergeCell ref="Z212:AA212"/>
    <mergeCell ref="D212:E212"/>
    <mergeCell ref="F212:G212"/>
    <mergeCell ref="S219:T219"/>
    <mergeCell ref="U219:V219"/>
    <mergeCell ref="X219:Y219"/>
    <mergeCell ref="Z219:AA219"/>
    <mergeCell ref="D219:E219"/>
    <mergeCell ref="F219:G219"/>
    <mergeCell ref="I219:J219"/>
    <mergeCell ref="K219:L219"/>
    <mergeCell ref="N219:O219"/>
    <mergeCell ref="P219:Q219"/>
    <mergeCell ref="D243:E243"/>
    <mergeCell ref="F243:G243"/>
    <mergeCell ref="I243:J243"/>
    <mergeCell ref="K243:L243"/>
    <mergeCell ref="N243:O243"/>
    <mergeCell ref="P243:Q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D236:E236"/>
    <mergeCell ref="F236:G236"/>
    <mergeCell ref="I236:J236"/>
    <mergeCell ref="K236:L236"/>
    <mergeCell ref="N236:O236"/>
    <mergeCell ref="P236:Q236"/>
    <mergeCell ref="S236:T236"/>
    <mergeCell ref="U236:V236"/>
    <mergeCell ref="X236:Y236"/>
    <mergeCell ref="Z236:AA236"/>
    <mergeCell ref="AC236:AD236"/>
    <mergeCell ref="AE236:AF236"/>
    <mergeCell ref="AH236:AI236"/>
    <mergeCell ref="AJ236:AK236"/>
    <mergeCell ref="D229:E229"/>
    <mergeCell ref="F229:G229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D222:E222"/>
    <mergeCell ref="F222:G222"/>
    <mergeCell ref="I222:J222"/>
    <mergeCell ref="K222:L222"/>
    <mergeCell ref="N222:O222"/>
    <mergeCell ref="P222:Q222"/>
    <mergeCell ref="S222:T222"/>
    <mergeCell ref="U222:V222"/>
    <mergeCell ref="X222:Y222"/>
    <mergeCell ref="Z222:AA222"/>
    <mergeCell ref="AC222:AD222"/>
    <mergeCell ref="AE222:AF222"/>
    <mergeCell ref="AH278:AI278"/>
    <mergeCell ref="AJ278:AK278"/>
    <mergeCell ref="S282:T282"/>
    <mergeCell ref="U282:V282"/>
    <mergeCell ref="X282:Y282"/>
    <mergeCell ref="Z282:AA282"/>
    <mergeCell ref="D282:E282"/>
    <mergeCell ref="F282:G282"/>
    <mergeCell ref="I282:J282"/>
    <mergeCell ref="K282:L282"/>
    <mergeCell ref="N282:O282"/>
    <mergeCell ref="P282:Q282"/>
    <mergeCell ref="D257:E257"/>
    <mergeCell ref="F257:G257"/>
    <mergeCell ref="I257:J257"/>
    <mergeCell ref="K257:L257"/>
    <mergeCell ref="N257:O257"/>
    <mergeCell ref="P257:Q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D250:E250"/>
    <mergeCell ref="F250:G250"/>
    <mergeCell ref="I250:J250"/>
    <mergeCell ref="K250:L250"/>
    <mergeCell ref="N250:O250"/>
    <mergeCell ref="P250:Q250"/>
    <mergeCell ref="S250:T250"/>
    <mergeCell ref="U250:V250"/>
    <mergeCell ref="X250:Y250"/>
    <mergeCell ref="Z250:AA250"/>
    <mergeCell ref="AC250:AD250"/>
    <mergeCell ref="AE250:AF250"/>
    <mergeCell ref="AH250:AI250"/>
    <mergeCell ref="AJ250:AK250"/>
    <mergeCell ref="S254:T254"/>
    <mergeCell ref="U254:V254"/>
    <mergeCell ref="X254:Y254"/>
    <mergeCell ref="Z254:AA254"/>
    <mergeCell ref="D254:E254"/>
    <mergeCell ref="F254:G254"/>
    <mergeCell ref="I254:J254"/>
    <mergeCell ref="K254:L254"/>
    <mergeCell ref="N254:O254"/>
    <mergeCell ref="P254:Q254"/>
    <mergeCell ref="AC275:AD275"/>
    <mergeCell ref="AE275:AF275"/>
    <mergeCell ref="AH275:AI275"/>
    <mergeCell ref="AJ275:AK275"/>
    <mergeCell ref="AC282:AD282"/>
    <mergeCell ref="AE282:AF282"/>
    <mergeCell ref="AH282:AI282"/>
    <mergeCell ref="AJ282:AK282"/>
    <mergeCell ref="S268:T268"/>
    <mergeCell ref="U268:V268"/>
    <mergeCell ref="X268:Y268"/>
    <mergeCell ref="Z268:AA268"/>
    <mergeCell ref="D268:E268"/>
    <mergeCell ref="F268:G268"/>
    <mergeCell ref="S275:T275"/>
    <mergeCell ref="U275:V275"/>
    <mergeCell ref="X275:Y275"/>
    <mergeCell ref="Z275:AA275"/>
    <mergeCell ref="D275:E275"/>
    <mergeCell ref="F275:G275"/>
    <mergeCell ref="I275:J275"/>
    <mergeCell ref="K275:L275"/>
    <mergeCell ref="N275:O275"/>
    <mergeCell ref="P275:Q275"/>
    <mergeCell ref="D299:E299"/>
    <mergeCell ref="F299:G299"/>
    <mergeCell ref="I299:J299"/>
    <mergeCell ref="K299:L299"/>
    <mergeCell ref="N299:O299"/>
    <mergeCell ref="P299:Q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D292:E292"/>
    <mergeCell ref="F292:G292"/>
    <mergeCell ref="I292:J292"/>
    <mergeCell ref="K292:L292"/>
    <mergeCell ref="N292:O292"/>
    <mergeCell ref="P292:Q292"/>
    <mergeCell ref="S292:T292"/>
    <mergeCell ref="U292:V292"/>
    <mergeCell ref="X292:Y292"/>
    <mergeCell ref="Z292:AA292"/>
    <mergeCell ref="AC292:AD292"/>
    <mergeCell ref="AE292:AF292"/>
    <mergeCell ref="AH292:AI292"/>
    <mergeCell ref="AJ292:AK292"/>
    <mergeCell ref="D285:E285"/>
    <mergeCell ref="F285:G285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D278:E278"/>
    <mergeCell ref="F278:G278"/>
    <mergeCell ref="I278:J278"/>
    <mergeCell ref="K278:L278"/>
    <mergeCell ref="N278:O278"/>
    <mergeCell ref="P278:Q278"/>
    <mergeCell ref="S278:T278"/>
    <mergeCell ref="U278:V278"/>
    <mergeCell ref="X278:Y278"/>
    <mergeCell ref="Z278:AA278"/>
    <mergeCell ref="AC278:AD278"/>
    <mergeCell ref="AE278:AF278"/>
    <mergeCell ref="AH334:AI334"/>
    <mergeCell ref="AJ334:AK334"/>
    <mergeCell ref="S338:T338"/>
    <mergeCell ref="U338:V338"/>
    <mergeCell ref="X338:Y338"/>
    <mergeCell ref="Z338:AA338"/>
    <mergeCell ref="D338:E338"/>
    <mergeCell ref="F338:G338"/>
    <mergeCell ref="I338:J338"/>
    <mergeCell ref="K338:L338"/>
    <mergeCell ref="N338:O338"/>
    <mergeCell ref="P338:Q338"/>
    <mergeCell ref="D313:E313"/>
    <mergeCell ref="F313:G313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D306:E306"/>
    <mergeCell ref="F306:G306"/>
    <mergeCell ref="I306:J306"/>
    <mergeCell ref="K306:L306"/>
    <mergeCell ref="N306:O306"/>
    <mergeCell ref="P306:Q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S310:T310"/>
    <mergeCell ref="U310:V310"/>
    <mergeCell ref="X310:Y310"/>
    <mergeCell ref="Z310:AA310"/>
    <mergeCell ref="D310:E310"/>
    <mergeCell ref="F310:G310"/>
    <mergeCell ref="I310:J310"/>
    <mergeCell ref="K310:L310"/>
    <mergeCell ref="N310:O310"/>
    <mergeCell ref="P310:Q310"/>
    <mergeCell ref="AC331:AD331"/>
    <mergeCell ref="AE331:AF331"/>
    <mergeCell ref="AH331:AI331"/>
    <mergeCell ref="AJ331:AK331"/>
    <mergeCell ref="AC338:AD338"/>
    <mergeCell ref="AE338:AF338"/>
    <mergeCell ref="AH338:AI338"/>
    <mergeCell ref="AJ338:AK338"/>
    <mergeCell ref="S324:T324"/>
    <mergeCell ref="U324:V324"/>
    <mergeCell ref="X324:Y324"/>
    <mergeCell ref="Z324:AA324"/>
    <mergeCell ref="D324:E324"/>
    <mergeCell ref="F324:G324"/>
    <mergeCell ref="S331:T331"/>
    <mergeCell ref="U331:V331"/>
    <mergeCell ref="X331:Y331"/>
    <mergeCell ref="Z331:AA331"/>
    <mergeCell ref="D331:E331"/>
    <mergeCell ref="F331:G331"/>
    <mergeCell ref="I331:J331"/>
    <mergeCell ref="K331:L331"/>
    <mergeCell ref="N331:O331"/>
    <mergeCell ref="P331:Q331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D348:E348"/>
    <mergeCell ref="F348:G348"/>
    <mergeCell ref="I348:J348"/>
    <mergeCell ref="K348:L348"/>
    <mergeCell ref="N348:O348"/>
    <mergeCell ref="P348:Q348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D341:E341"/>
    <mergeCell ref="F341:G341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D334:E334"/>
    <mergeCell ref="F334:G334"/>
    <mergeCell ref="I334:J334"/>
    <mergeCell ref="K334:L334"/>
    <mergeCell ref="N334:O334"/>
    <mergeCell ref="P334:Q334"/>
    <mergeCell ref="S334:T334"/>
    <mergeCell ref="U334:V334"/>
    <mergeCell ref="X334:Y334"/>
    <mergeCell ref="Z334:AA334"/>
    <mergeCell ref="AC334:AD334"/>
    <mergeCell ref="AE334:AF334"/>
    <mergeCell ref="AH390:AI390"/>
    <mergeCell ref="AJ390:AK390"/>
    <mergeCell ref="S394:T394"/>
    <mergeCell ref="U394:V394"/>
    <mergeCell ref="X394:Y394"/>
    <mergeCell ref="Z394:AA394"/>
    <mergeCell ref="D394:E394"/>
    <mergeCell ref="F394:G394"/>
    <mergeCell ref="I394:J394"/>
    <mergeCell ref="K394:L394"/>
    <mergeCell ref="N394:O394"/>
    <mergeCell ref="P394:Q394"/>
    <mergeCell ref="D369:E369"/>
    <mergeCell ref="F369:G369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D362:E362"/>
    <mergeCell ref="F362:G362"/>
    <mergeCell ref="I362:J362"/>
    <mergeCell ref="K362:L362"/>
    <mergeCell ref="N362:O362"/>
    <mergeCell ref="P362:Q362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S366:T366"/>
    <mergeCell ref="U366:V366"/>
    <mergeCell ref="X366:Y366"/>
    <mergeCell ref="Z366:AA366"/>
    <mergeCell ref="D366:E366"/>
    <mergeCell ref="F366:G366"/>
    <mergeCell ref="I366:J366"/>
    <mergeCell ref="K366:L366"/>
    <mergeCell ref="N366:O366"/>
    <mergeCell ref="P366:Q366"/>
    <mergeCell ref="AC387:AD387"/>
    <mergeCell ref="AE387:AF387"/>
    <mergeCell ref="AH387:AI387"/>
    <mergeCell ref="AJ387:AK387"/>
    <mergeCell ref="AC394:AD394"/>
    <mergeCell ref="AE394:AF394"/>
    <mergeCell ref="AH394:AI394"/>
    <mergeCell ref="AJ394:AK394"/>
    <mergeCell ref="S380:T380"/>
    <mergeCell ref="U380:V380"/>
    <mergeCell ref="X380:Y380"/>
    <mergeCell ref="Z380:AA380"/>
    <mergeCell ref="D380:E380"/>
    <mergeCell ref="F380:G380"/>
    <mergeCell ref="S387:T387"/>
    <mergeCell ref="U387:V387"/>
    <mergeCell ref="X387:Y387"/>
    <mergeCell ref="Z387:AA387"/>
    <mergeCell ref="D387:E387"/>
    <mergeCell ref="F387:G387"/>
    <mergeCell ref="I387:J387"/>
    <mergeCell ref="K387:L387"/>
    <mergeCell ref="N387:O387"/>
    <mergeCell ref="P387:Q387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X411:Y411"/>
    <mergeCell ref="Z411:AA411"/>
    <mergeCell ref="AC411:AD411"/>
    <mergeCell ref="AE411:AF411"/>
    <mergeCell ref="AH411:AI411"/>
    <mergeCell ref="AJ411:AK411"/>
    <mergeCell ref="D404:E404"/>
    <mergeCell ref="F404:G404"/>
    <mergeCell ref="I404:J404"/>
    <mergeCell ref="K404:L404"/>
    <mergeCell ref="N404:O404"/>
    <mergeCell ref="P404:Q404"/>
    <mergeCell ref="S404:T404"/>
    <mergeCell ref="U404:V404"/>
    <mergeCell ref="X404:Y404"/>
    <mergeCell ref="Z404:AA404"/>
    <mergeCell ref="AC404:AD404"/>
    <mergeCell ref="AE404:AF404"/>
    <mergeCell ref="AH404:AI404"/>
    <mergeCell ref="AJ404:AK404"/>
    <mergeCell ref="D397:E397"/>
    <mergeCell ref="F397:G397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D390:E390"/>
    <mergeCell ref="F390:G390"/>
    <mergeCell ref="I390:J390"/>
    <mergeCell ref="K390:L390"/>
    <mergeCell ref="N390:O390"/>
    <mergeCell ref="P390:Q390"/>
    <mergeCell ref="S390:T390"/>
    <mergeCell ref="U390:V390"/>
    <mergeCell ref="X390:Y390"/>
    <mergeCell ref="Z390:AA390"/>
    <mergeCell ref="AC390:AD390"/>
    <mergeCell ref="AE390:AF390"/>
    <mergeCell ref="AH446:AI446"/>
    <mergeCell ref="AJ446:AK446"/>
    <mergeCell ref="S450:T450"/>
    <mergeCell ref="U450:V450"/>
    <mergeCell ref="X450:Y450"/>
    <mergeCell ref="Z450:AA450"/>
    <mergeCell ref="D450:E450"/>
    <mergeCell ref="F450:G450"/>
    <mergeCell ref="I450:J450"/>
    <mergeCell ref="K450:L450"/>
    <mergeCell ref="N450:O450"/>
    <mergeCell ref="P450:Q450"/>
    <mergeCell ref="D425:E425"/>
    <mergeCell ref="F425:G425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D418:E418"/>
    <mergeCell ref="F418:G418"/>
    <mergeCell ref="I418:J418"/>
    <mergeCell ref="K418:L418"/>
    <mergeCell ref="N418:O418"/>
    <mergeCell ref="P418:Q418"/>
    <mergeCell ref="S418:T418"/>
    <mergeCell ref="U418:V418"/>
    <mergeCell ref="X418:Y418"/>
    <mergeCell ref="Z418:AA418"/>
    <mergeCell ref="AC418:AD418"/>
    <mergeCell ref="AE418:AF418"/>
    <mergeCell ref="AH418:AI418"/>
    <mergeCell ref="AJ418:AK418"/>
    <mergeCell ref="S422:T422"/>
    <mergeCell ref="U422:V422"/>
    <mergeCell ref="X422:Y422"/>
    <mergeCell ref="Z422:AA422"/>
    <mergeCell ref="D422:E422"/>
    <mergeCell ref="F422:G422"/>
    <mergeCell ref="I422:J422"/>
    <mergeCell ref="K422:L422"/>
    <mergeCell ref="N422:O422"/>
    <mergeCell ref="P422:Q422"/>
    <mergeCell ref="AC443:AD443"/>
    <mergeCell ref="AE443:AF443"/>
    <mergeCell ref="AH443:AI443"/>
    <mergeCell ref="AJ443:AK443"/>
    <mergeCell ref="AC450:AD450"/>
    <mergeCell ref="AE450:AF450"/>
    <mergeCell ref="AH450:AI450"/>
    <mergeCell ref="AJ450:AK450"/>
    <mergeCell ref="S436:T436"/>
    <mergeCell ref="U436:V436"/>
    <mergeCell ref="X436:Y436"/>
    <mergeCell ref="Z436:AA436"/>
    <mergeCell ref="D436:E436"/>
    <mergeCell ref="F436:G436"/>
    <mergeCell ref="S443:T443"/>
    <mergeCell ref="U443:V443"/>
    <mergeCell ref="X443:Y443"/>
    <mergeCell ref="Z443:AA443"/>
    <mergeCell ref="D443:E443"/>
    <mergeCell ref="F443:G443"/>
    <mergeCell ref="I443:J443"/>
    <mergeCell ref="K443:L443"/>
    <mergeCell ref="N443:O443"/>
    <mergeCell ref="P443:Q443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X467:Y467"/>
    <mergeCell ref="Z467:AA467"/>
    <mergeCell ref="AC467:AD467"/>
    <mergeCell ref="AE467:AF467"/>
    <mergeCell ref="AH467:AI467"/>
    <mergeCell ref="AJ467:AK467"/>
    <mergeCell ref="D460:E460"/>
    <mergeCell ref="F460:G460"/>
    <mergeCell ref="I460:J460"/>
    <mergeCell ref="K460:L460"/>
    <mergeCell ref="N460:O460"/>
    <mergeCell ref="P460:Q460"/>
    <mergeCell ref="S460:T460"/>
    <mergeCell ref="U460:V460"/>
    <mergeCell ref="X460:Y460"/>
    <mergeCell ref="Z460:AA460"/>
    <mergeCell ref="AC460:AD460"/>
    <mergeCell ref="AE460:AF460"/>
    <mergeCell ref="AH460:AI460"/>
    <mergeCell ref="AJ460:AK460"/>
    <mergeCell ref="D453:E453"/>
    <mergeCell ref="F453:G453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D446:E446"/>
    <mergeCell ref="F446:G446"/>
    <mergeCell ref="I446:J446"/>
    <mergeCell ref="K446:L446"/>
    <mergeCell ref="N446:O446"/>
    <mergeCell ref="P446:Q446"/>
    <mergeCell ref="S446:T446"/>
    <mergeCell ref="U446:V446"/>
    <mergeCell ref="X446:Y446"/>
    <mergeCell ref="Z446:AA446"/>
    <mergeCell ref="AC446:AD446"/>
    <mergeCell ref="AE446:AF446"/>
    <mergeCell ref="AH502:AI502"/>
    <mergeCell ref="AJ502:AK502"/>
    <mergeCell ref="S506:T506"/>
    <mergeCell ref="U506:V506"/>
    <mergeCell ref="X506:Y506"/>
    <mergeCell ref="Z506:AA506"/>
    <mergeCell ref="D506:E506"/>
    <mergeCell ref="F506:G506"/>
    <mergeCell ref="I506:J506"/>
    <mergeCell ref="K506:L506"/>
    <mergeCell ref="N506:O506"/>
    <mergeCell ref="P506:Q506"/>
    <mergeCell ref="D481:E481"/>
    <mergeCell ref="F481:G481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D474:E474"/>
    <mergeCell ref="F474:G474"/>
    <mergeCell ref="I474:J474"/>
    <mergeCell ref="K474:L474"/>
    <mergeCell ref="N474:O474"/>
    <mergeCell ref="P474:Q474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S478:T478"/>
    <mergeCell ref="U478:V478"/>
    <mergeCell ref="X478:Y478"/>
    <mergeCell ref="Z478:AA478"/>
    <mergeCell ref="D478:E478"/>
    <mergeCell ref="F478:G478"/>
    <mergeCell ref="I478:J478"/>
    <mergeCell ref="K478:L478"/>
    <mergeCell ref="N478:O478"/>
    <mergeCell ref="P478:Q478"/>
    <mergeCell ref="AC499:AD499"/>
    <mergeCell ref="AE499:AF499"/>
    <mergeCell ref="AH499:AI499"/>
    <mergeCell ref="AJ499:AK499"/>
    <mergeCell ref="AC506:AD506"/>
    <mergeCell ref="AE506:AF506"/>
    <mergeCell ref="AH506:AI506"/>
    <mergeCell ref="AJ506:AK506"/>
    <mergeCell ref="S492:T492"/>
    <mergeCell ref="U492:V492"/>
    <mergeCell ref="X492:Y492"/>
    <mergeCell ref="Z492:AA492"/>
    <mergeCell ref="D492:E492"/>
    <mergeCell ref="F492:G492"/>
    <mergeCell ref="S499:T499"/>
    <mergeCell ref="U499:V499"/>
    <mergeCell ref="X499:Y499"/>
    <mergeCell ref="Z499:AA499"/>
    <mergeCell ref="D499:E499"/>
    <mergeCell ref="F499:G499"/>
    <mergeCell ref="I499:J499"/>
    <mergeCell ref="K499:L499"/>
    <mergeCell ref="N499:O499"/>
    <mergeCell ref="P499:Q499"/>
    <mergeCell ref="D523:E523"/>
    <mergeCell ref="F523:G523"/>
    <mergeCell ref="I523:J523"/>
    <mergeCell ref="K523:L523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D516:E516"/>
    <mergeCell ref="F516:G516"/>
    <mergeCell ref="I516:J516"/>
    <mergeCell ref="K516:L516"/>
    <mergeCell ref="N516:O516"/>
    <mergeCell ref="P516:Q516"/>
    <mergeCell ref="S516:T516"/>
    <mergeCell ref="U516:V516"/>
    <mergeCell ref="X516:Y516"/>
    <mergeCell ref="Z516:AA516"/>
    <mergeCell ref="AC516:AD516"/>
    <mergeCell ref="AE516:AF516"/>
    <mergeCell ref="AH516:AI516"/>
    <mergeCell ref="AJ516:AK516"/>
    <mergeCell ref="D509:E509"/>
    <mergeCell ref="F509:G509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D502:E502"/>
    <mergeCell ref="F502:G502"/>
    <mergeCell ref="I502:J502"/>
    <mergeCell ref="K502:L502"/>
    <mergeCell ref="N502:O502"/>
    <mergeCell ref="P502:Q502"/>
    <mergeCell ref="S502:T502"/>
    <mergeCell ref="U502:V502"/>
    <mergeCell ref="X502:Y502"/>
    <mergeCell ref="Z502:AA502"/>
    <mergeCell ref="AC502:AD502"/>
    <mergeCell ref="AE502:AF502"/>
    <mergeCell ref="AH558:AI558"/>
    <mergeCell ref="AJ558:AK558"/>
    <mergeCell ref="S562:T562"/>
    <mergeCell ref="U562:V562"/>
    <mergeCell ref="X562:Y562"/>
    <mergeCell ref="Z562:AA562"/>
    <mergeCell ref="D562:E562"/>
    <mergeCell ref="F562:G562"/>
    <mergeCell ref="I562:J562"/>
    <mergeCell ref="K562:L562"/>
    <mergeCell ref="N562:O562"/>
    <mergeCell ref="P562:Q562"/>
    <mergeCell ref="D537:E537"/>
    <mergeCell ref="F537:G537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D530:E530"/>
    <mergeCell ref="F530:G530"/>
    <mergeCell ref="I530:J530"/>
    <mergeCell ref="K530:L530"/>
    <mergeCell ref="N530:O530"/>
    <mergeCell ref="P530:Q530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S534:T534"/>
    <mergeCell ref="U534:V534"/>
    <mergeCell ref="X534:Y534"/>
    <mergeCell ref="Z534:AA534"/>
    <mergeCell ref="D534:E534"/>
    <mergeCell ref="F534:G534"/>
    <mergeCell ref="I534:J534"/>
    <mergeCell ref="K534:L534"/>
    <mergeCell ref="N534:O534"/>
    <mergeCell ref="P534:Q534"/>
    <mergeCell ref="AC555:AD555"/>
    <mergeCell ref="AE555:AF555"/>
    <mergeCell ref="AH555:AI555"/>
    <mergeCell ref="AJ555:AK555"/>
    <mergeCell ref="AC562:AD562"/>
    <mergeCell ref="AE562:AF562"/>
    <mergeCell ref="AH562:AI562"/>
    <mergeCell ref="AJ562:AK562"/>
    <mergeCell ref="S548:T548"/>
    <mergeCell ref="U548:V548"/>
    <mergeCell ref="X548:Y548"/>
    <mergeCell ref="Z548:AA548"/>
    <mergeCell ref="D548:E548"/>
    <mergeCell ref="F548:G548"/>
    <mergeCell ref="S555:T555"/>
    <mergeCell ref="U555:V555"/>
    <mergeCell ref="X555:Y555"/>
    <mergeCell ref="Z555:AA555"/>
    <mergeCell ref="D555:E555"/>
    <mergeCell ref="F555:G555"/>
    <mergeCell ref="I555:J555"/>
    <mergeCell ref="K555:L555"/>
    <mergeCell ref="N555:O555"/>
    <mergeCell ref="P555:Q555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D572:E572"/>
    <mergeCell ref="F572:G572"/>
    <mergeCell ref="I572:J572"/>
    <mergeCell ref="K572:L572"/>
    <mergeCell ref="N572:O572"/>
    <mergeCell ref="P572:Q572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D565:E565"/>
    <mergeCell ref="F565:G565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D558:E558"/>
    <mergeCell ref="F558:G558"/>
    <mergeCell ref="I558:J558"/>
    <mergeCell ref="K558:L558"/>
    <mergeCell ref="N558:O558"/>
    <mergeCell ref="P558:Q558"/>
    <mergeCell ref="S558:T558"/>
    <mergeCell ref="U558:V558"/>
    <mergeCell ref="X558:Y558"/>
    <mergeCell ref="Z558:AA558"/>
    <mergeCell ref="AC558:AD558"/>
    <mergeCell ref="AE558:AF558"/>
    <mergeCell ref="AH614:AI614"/>
    <mergeCell ref="AJ614:AK614"/>
    <mergeCell ref="S618:T618"/>
    <mergeCell ref="U618:V618"/>
    <mergeCell ref="X618:Y618"/>
    <mergeCell ref="Z618:AA618"/>
    <mergeCell ref="D618:E618"/>
    <mergeCell ref="F618:G618"/>
    <mergeCell ref="I618:J618"/>
    <mergeCell ref="K618:L618"/>
    <mergeCell ref="N618:O618"/>
    <mergeCell ref="P618:Q618"/>
    <mergeCell ref="D593:E593"/>
    <mergeCell ref="F593:G593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D586:E586"/>
    <mergeCell ref="F586:G586"/>
    <mergeCell ref="I586:J586"/>
    <mergeCell ref="K586:L586"/>
    <mergeCell ref="N586:O586"/>
    <mergeCell ref="P586:Q586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S590:T590"/>
    <mergeCell ref="U590:V590"/>
    <mergeCell ref="X590:Y590"/>
    <mergeCell ref="Z590:AA590"/>
    <mergeCell ref="D590:E590"/>
    <mergeCell ref="F590:G590"/>
    <mergeCell ref="I590:J590"/>
    <mergeCell ref="K590:L590"/>
    <mergeCell ref="N590:O590"/>
    <mergeCell ref="P590:Q590"/>
    <mergeCell ref="AC611:AD611"/>
    <mergeCell ref="AE611:AF611"/>
    <mergeCell ref="AH611:AI611"/>
    <mergeCell ref="AJ611:AK611"/>
    <mergeCell ref="AC618:AD618"/>
    <mergeCell ref="AE618:AF618"/>
    <mergeCell ref="AH618:AI618"/>
    <mergeCell ref="AJ618:AK618"/>
    <mergeCell ref="S604:T604"/>
    <mergeCell ref="U604:V604"/>
    <mergeCell ref="X604:Y604"/>
    <mergeCell ref="Z604:AA604"/>
    <mergeCell ref="D604:E604"/>
    <mergeCell ref="F604:G604"/>
    <mergeCell ref="S611:T611"/>
    <mergeCell ref="U611:V611"/>
    <mergeCell ref="X611:Y611"/>
    <mergeCell ref="Z611:AA611"/>
    <mergeCell ref="D611:E611"/>
    <mergeCell ref="F611:G611"/>
    <mergeCell ref="I611:J611"/>
    <mergeCell ref="K611:L611"/>
    <mergeCell ref="N611:O611"/>
    <mergeCell ref="P611:Q611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D628:E628"/>
    <mergeCell ref="F628:G628"/>
    <mergeCell ref="I628:J628"/>
    <mergeCell ref="K628:L628"/>
    <mergeCell ref="N628:O628"/>
    <mergeCell ref="P628:Q628"/>
    <mergeCell ref="S628:T628"/>
    <mergeCell ref="U628:V628"/>
    <mergeCell ref="X628:Y628"/>
    <mergeCell ref="Z628:AA628"/>
    <mergeCell ref="AC628:AD628"/>
    <mergeCell ref="AE628:AF628"/>
    <mergeCell ref="AH628:AI628"/>
    <mergeCell ref="AJ628:AK628"/>
    <mergeCell ref="D621:E621"/>
    <mergeCell ref="F621:G621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D614:E614"/>
    <mergeCell ref="F614:G614"/>
    <mergeCell ref="I614:J614"/>
    <mergeCell ref="K614:L614"/>
    <mergeCell ref="N614:O614"/>
    <mergeCell ref="P614:Q614"/>
    <mergeCell ref="S614:T614"/>
    <mergeCell ref="U614:V614"/>
    <mergeCell ref="X614:Y614"/>
    <mergeCell ref="Z614:AA614"/>
    <mergeCell ref="AC614:AD614"/>
    <mergeCell ref="AE614:AF614"/>
    <mergeCell ref="AH670:AI670"/>
    <mergeCell ref="AJ670:AK670"/>
    <mergeCell ref="S674:T674"/>
    <mergeCell ref="U674:V674"/>
    <mergeCell ref="X674:Y674"/>
    <mergeCell ref="Z674:AA674"/>
    <mergeCell ref="D674:E674"/>
    <mergeCell ref="F674:G674"/>
    <mergeCell ref="I674:J674"/>
    <mergeCell ref="K674:L674"/>
    <mergeCell ref="N674:O674"/>
    <mergeCell ref="P674:Q674"/>
    <mergeCell ref="D649:E649"/>
    <mergeCell ref="F649:G649"/>
    <mergeCell ref="I649:J649"/>
    <mergeCell ref="K649:L649"/>
    <mergeCell ref="N649:O649"/>
    <mergeCell ref="P649:Q649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D642:E642"/>
    <mergeCell ref="F642:G642"/>
    <mergeCell ref="I642:J642"/>
    <mergeCell ref="K642:L642"/>
    <mergeCell ref="N642:O642"/>
    <mergeCell ref="P642:Q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S646:T646"/>
    <mergeCell ref="U646:V646"/>
    <mergeCell ref="X646:Y646"/>
    <mergeCell ref="Z646:AA646"/>
    <mergeCell ref="D646:E646"/>
    <mergeCell ref="F646:G646"/>
    <mergeCell ref="I646:J646"/>
    <mergeCell ref="K646:L646"/>
    <mergeCell ref="N646:O646"/>
    <mergeCell ref="P646:Q646"/>
    <mergeCell ref="AC667:AD667"/>
    <mergeCell ref="AE667:AF667"/>
    <mergeCell ref="AH667:AI667"/>
    <mergeCell ref="AJ667:AK667"/>
    <mergeCell ref="AC674:AD674"/>
    <mergeCell ref="AE674:AF674"/>
    <mergeCell ref="AH674:AI674"/>
    <mergeCell ref="AJ674:AK674"/>
    <mergeCell ref="S660:T660"/>
    <mergeCell ref="U660:V660"/>
    <mergeCell ref="X660:Y660"/>
    <mergeCell ref="Z660:AA660"/>
    <mergeCell ref="D660:E660"/>
    <mergeCell ref="F660:G660"/>
    <mergeCell ref="S667:T667"/>
    <mergeCell ref="U667:V667"/>
    <mergeCell ref="X667:Y667"/>
    <mergeCell ref="Z667:AA667"/>
    <mergeCell ref="D667:E667"/>
    <mergeCell ref="F667:G667"/>
    <mergeCell ref="I667:J667"/>
    <mergeCell ref="K667:L667"/>
    <mergeCell ref="N667:O667"/>
    <mergeCell ref="P667:Q667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D684:E684"/>
    <mergeCell ref="F684:G684"/>
    <mergeCell ref="I684:J684"/>
    <mergeCell ref="K684:L684"/>
    <mergeCell ref="N684:O684"/>
    <mergeCell ref="P684:Q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D677:E677"/>
    <mergeCell ref="F677:G677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D670:E670"/>
    <mergeCell ref="F670:G670"/>
    <mergeCell ref="I670:J670"/>
    <mergeCell ref="K670:L670"/>
    <mergeCell ref="N670:O670"/>
    <mergeCell ref="P670:Q670"/>
    <mergeCell ref="S670:T670"/>
    <mergeCell ref="U670:V670"/>
    <mergeCell ref="X670:Y670"/>
    <mergeCell ref="Z670:AA670"/>
    <mergeCell ref="AC670:AD670"/>
    <mergeCell ref="AE670:AF670"/>
    <mergeCell ref="AH726:AI726"/>
    <mergeCell ref="AJ726:AK726"/>
    <mergeCell ref="S730:T730"/>
    <mergeCell ref="U730:V730"/>
    <mergeCell ref="X730:Y730"/>
    <mergeCell ref="Z730:AA730"/>
    <mergeCell ref="D730:E730"/>
    <mergeCell ref="F730:G730"/>
    <mergeCell ref="I730:J730"/>
    <mergeCell ref="K730:L730"/>
    <mergeCell ref="N730:O730"/>
    <mergeCell ref="P730:Q730"/>
    <mergeCell ref="D705:E705"/>
    <mergeCell ref="F705:G705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D698:E698"/>
    <mergeCell ref="F698:G698"/>
    <mergeCell ref="I698:J698"/>
    <mergeCell ref="K698:L698"/>
    <mergeCell ref="N698:O698"/>
    <mergeCell ref="P698:Q698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S702:T702"/>
    <mergeCell ref="U702:V702"/>
    <mergeCell ref="X702:Y702"/>
    <mergeCell ref="Z702:AA702"/>
    <mergeCell ref="D702:E702"/>
    <mergeCell ref="F702:G702"/>
    <mergeCell ref="I702:J702"/>
    <mergeCell ref="K702:L702"/>
    <mergeCell ref="N702:O702"/>
    <mergeCell ref="P702:Q702"/>
    <mergeCell ref="AC723:AD723"/>
    <mergeCell ref="AE723:AF723"/>
    <mergeCell ref="AH723:AI723"/>
    <mergeCell ref="AJ723:AK723"/>
    <mergeCell ref="AC730:AD730"/>
    <mergeCell ref="AE730:AF730"/>
    <mergeCell ref="AH730:AI730"/>
    <mergeCell ref="AJ730:AK730"/>
    <mergeCell ref="S716:T716"/>
    <mergeCell ref="U716:V716"/>
    <mergeCell ref="X716:Y716"/>
    <mergeCell ref="Z716:AA716"/>
    <mergeCell ref="D716:E716"/>
    <mergeCell ref="F716:G716"/>
    <mergeCell ref="S723:T723"/>
    <mergeCell ref="U723:V723"/>
    <mergeCell ref="X723:Y723"/>
    <mergeCell ref="Z723:AA723"/>
    <mergeCell ref="D723:E723"/>
    <mergeCell ref="F723:G723"/>
    <mergeCell ref="I723:J723"/>
    <mergeCell ref="K723:L723"/>
    <mergeCell ref="N723:O723"/>
    <mergeCell ref="P723:Q723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D740:E740"/>
    <mergeCell ref="F740:G740"/>
    <mergeCell ref="I740:J740"/>
    <mergeCell ref="K740:L740"/>
    <mergeCell ref="N740:O740"/>
    <mergeCell ref="P740:Q740"/>
    <mergeCell ref="S740:T740"/>
    <mergeCell ref="U740:V740"/>
    <mergeCell ref="X740:Y740"/>
    <mergeCell ref="Z740:AA740"/>
    <mergeCell ref="AC740:AD740"/>
    <mergeCell ref="AE740:AF740"/>
    <mergeCell ref="AH740:AI740"/>
    <mergeCell ref="AJ740:AK740"/>
    <mergeCell ref="D733:E733"/>
    <mergeCell ref="F733:G733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D726:E726"/>
    <mergeCell ref="F726:G726"/>
    <mergeCell ref="I726:J726"/>
    <mergeCell ref="K726:L726"/>
    <mergeCell ref="N726:O726"/>
    <mergeCell ref="P726:Q726"/>
    <mergeCell ref="S726:T726"/>
    <mergeCell ref="U726:V726"/>
    <mergeCell ref="X726:Y726"/>
    <mergeCell ref="Z726:AA726"/>
    <mergeCell ref="AC726:AD726"/>
    <mergeCell ref="AE726:AF726"/>
    <mergeCell ref="AH782:AI782"/>
    <mergeCell ref="AJ782:AK782"/>
    <mergeCell ref="S786:T786"/>
    <mergeCell ref="U786:V786"/>
    <mergeCell ref="X786:Y786"/>
    <mergeCell ref="Z786:AA786"/>
    <mergeCell ref="D786:E786"/>
    <mergeCell ref="F786:G786"/>
    <mergeCell ref="I786:J786"/>
    <mergeCell ref="K786:L786"/>
    <mergeCell ref="N786:O786"/>
    <mergeCell ref="P786:Q786"/>
    <mergeCell ref="D761:E761"/>
    <mergeCell ref="F761:G761"/>
    <mergeCell ref="I761:J761"/>
    <mergeCell ref="K761:L761"/>
    <mergeCell ref="N761:O761"/>
    <mergeCell ref="P761:Q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D754:E754"/>
    <mergeCell ref="F754:G754"/>
    <mergeCell ref="I754:J754"/>
    <mergeCell ref="K754:L754"/>
    <mergeCell ref="N754:O754"/>
    <mergeCell ref="P754:Q754"/>
    <mergeCell ref="S754:T754"/>
    <mergeCell ref="U754:V754"/>
    <mergeCell ref="X754:Y754"/>
    <mergeCell ref="Z754:AA754"/>
    <mergeCell ref="AC754:AD754"/>
    <mergeCell ref="AE754:AF754"/>
    <mergeCell ref="AH754:AI754"/>
    <mergeCell ref="AJ754:AK754"/>
    <mergeCell ref="S758:T758"/>
    <mergeCell ref="U758:V758"/>
    <mergeCell ref="X758:Y758"/>
    <mergeCell ref="Z758:AA758"/>
    <mergeCell ref="D758:E758"/>
    <mergeCell ref="F758:G758"/>
    <mergeCell ref="I758:J758"/>
    <mergeCell ref="K758:L758"/>
    <mergeCell ref="N758:O758"/>
    <mergeCell ref="P758:Q758"/>
    <mergeCell ref="AC779:AD779"/>
    <mergeCell ref="AE779:AF779"/>
    <mergeCell ref="AH779:AI779"/>
    <mergeCell ref="AJ779:AK779"/>
    <mergeCell ref="AC786:AD786"/>
    <mergeCell ref="AE786:AF786"/>
    <mergeCell ref="AH786:AI786"/>
    <mergeCell ref="AJ786:AK786"/>
    <mergeCell ref="S772:T772"/>
    <mergeCell ref="U772:V772"/>
    <mergeCell ref="X772:Y772"/>
    <mergeCell ref="Z772:AA772"/>
    <mergeCell ref="D772:E772"/>
    <mergeCell ref="F772:G772"/>
    <mergeCell ref="S779:T779"/>
    <mergeCell ref="U779:V779"/>
    <mergeCell ref="X779:Y779"/>
    <mergeCell ref="Z779:AA779"/>
    <mergeCell ref="D779:E779"/>
    <mergeCell ref="F779:G779"/>
    <mergeCell ref="I779:J779"/>
    <mergeCell ref="K779:L779"/>
    <mergeCell ref="N779:O779"/>
    <mergeCell ref="P779:Q779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D796:E796"/>
    <mergeCell ref="F796:G796"/>
    <mergeCell ref="I796:J796"/>
    <mergeCell ref="K796:L796"/>
    <mergeCell ref="N796:O796"/>
    <mergeCell ref="P796:Q796"/>
    <mergeCell ref="S796:T796"/>
    <mergeCell ref="U796:V796"/>
    <mergeCell ref="X796:Y796"/>
    <mergeCell ref="Z796:AA796"/>
    <mergeCell ref="AC796:AD796"/>
    <mergeCell ref="AE796:AF796"/>
    <mergeCell ref="AH796:AI796"/>
    <mergeCell ref="AJ796:AK796"/>
    <mergeCell ref="D789:E789"/>
    <mergeCell ref="F789:G789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D782:E782"/>
    <mergeCell ref="F782:G782"/>
    <mergeCell ref="I782:J782"/>
    <mergeCell ref="K782:L782"/>
    <mergeCell ref="N782:O782"/>
    <mergeCell ref="P782:Q782"/>
    <mergeCell ref="S782:T782"/>
    <mergeCell ref="U782:V782"/>
    <mergeCell ref="X782:Y782"/>
    <mergeCell ref="Z782:AA782"/>
    <mergeCell ref="AC782:AD782"/>
    <mergeCell ref="AE782:AF782"/>
    <mergeCell ref="AH838:AI838"/>
    <mergeCell ref="AJ838:AK838"/>
    <mergeCell ref="S842:T842"/>
    <mergeCell ref="U842:V842"/>
    <mergeCell ref="X842:Y842"/>
    <mergeCell ref="Z842:AA842"/>
    <mergeCell ref="D842:E842"/>
    <mergeCell ref="F842:G842"/>
    <mergeCell ref="I842:J842"/>
    <mergeCell ref="K842:L842"/>
    <mergeCell ref="N842:O842"/>
    <mergeCell ref="P842:Q842"/>
    <mergeCell ref="D817:E817"/>
    <mergeCell ref="F817:G817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D810:E810"/>
    <mergeCell ref="F810:G810"/>
    <mergeCell ref="I810:J810"/>
    <mergeCell ref="K810:L810"/>
    <mergeCell ref="N810:O810"/>
    <mergeCell ref="P810:Q810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S814:T814"/>
    <mergeCell ref="U814:V814"/>
    <mergeCell ref="X814:Y814"/>
    <mergeCell ref="Z814:AA814"/>
    <mergeCell ref="D814:E814"/>
    <mergeCell ref="F814:G814"/>
    <mergeCell ref="I814:J814"/>
    <mergeCell ref="K814:L814"/>
    <mergeCell ref="N814:O814"/>
    <mergeCell ref="P814:Q814"/>
    <mergeCell ref="AC835:AD835"/>
    <mergeCell ref="AE835:AF835"/>
    <mergeCell ref="AH835:AI835"/>
    <mergeCell ref="AJ835:AK835"/>
    <mergeCell ref="AC842:AD842"/>
    <mergeCell ref="AE842:AF842"/>
    <mergeCell ref="AH842:AI842"/>
    <mergeCell ref="AJ842:AK842"/>
    <mergeCell ref="S828:T828"/>
    <mergeCell ref="U828:V828"/>
    <mergeCell ref="X828:Y828"/>
    <mergeCell ref="Z828:AA828"/>
    <mergeCell ref="D828:E828"/>
    <mergeCell ref="F828:G828"/>
    <mergeCell ref="S835:T835"/>
    <mergeCell ref="U835:V835"/>
    <mergeCell ref="X835:Y835"/>
    <mergeCell ref="Z835:AA835"/>
    <mergeCell ref="D835:E835"/>
    <mergeCell ref="F835:G835"/>
    <mergeCell ref="I835:J835"/>
    <mergeCell ref="K835:L835"/>
    <mergeCell ref="N835:O835"/>
    <mergeCell ref="P835:Q835"/>
    <mergeCell ref="D859:E859"/>
    <mergeCell ref="F859:G859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D852:E852"/>
    <mergeCell ref="F852:G852"/>
    <mergeCell ref="I852:J852"/>
    <mergeCell ref="K852:L852"/>
    <mergeCell ref="N852:O852"/>
    <mergeCell ref="P852:Q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D845:E845"/>
    <mergeCell ref="F845:G845"/>
    <mergeCell ref="I845:J845"/>
    <mergeCell ref="K845:L845"/>
    <mergeCell ref="N845:O845"/>
    <mergeCell ref="P845:Q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D838:E838"/>
    <mergeCell ref="F838:G838"/>
    <mergeCell ref="I838:J838"/>
    <mergeCell ref="K838:L838"/>
    <mergeCell ref="N838:O838"/>
    <mergeCell ref="P838:Q838"/>
    <mergeCell ref="S838:T838"/>
    <mergeCell ref="U838:V838"/>
    <mergeCell ref="X838:Y838"/>
    <mergeCell ref="Z838:AA838"/>
    <mergeCell ref="AC838:AD838"/>
    <mergeCell ref="AE838:AF838"/>
    <mergeCell ref="AH894:AI894"/>
    <mergeCell ref="AJ894:AK894"/>
    <mergeCell ref="S898:T898"/>
    <mergeCell ref="U898:V898"/>
    <mergeCell ref="X898:Y898"/>
    <mergeCell ref="Z898:AA898"/>
    <mergeCell ref="D898:E898"/>
    <mergeCell ref="F898:G898"/>
    <mergeCell ref="I898:J898"/>
    <mergeCell ref="K898:L898"/>
    <mergeCell ref="N898:O898"/>
    <mergeCell ref="P898:Q898"/>
    <mergeCell ref="D873:E873"/>
    <mergeCell ref="F873:G873"/>
    <mergeCell ref="I873:J873"/>
    <mergeCell ref="K873:L873"/>
    <mergeCell ref="N873:O873"/>
    <mergeCell ref="P873:Q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D866:E866"/>
    <mergeCell ref="F866:G866"/>
    <mergeCell ref="I866:J866"/>
    <mergeCell ref="K866:L866"/>
    <mergeCell ref="N866:O866"/>
    <mergeCell ref="P866:Q866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S870:T870"/>
    <mergeCell ref="U870:V870"/>
    <mergeCell ref="X870:Y870"/>
    <mergeCell ref="Z870:AA870"/>
    <mergeCell ref="D870:E870"/>
    <mergeCell ref="F870:G870"/>
    <mergeCell ref="I870:J870"/>
    <mergeCell ref="K870:L870"/>
    <mergeCell ref="N870:O870"/>
    <mergeCell ref="P870:Q870"/>
    <mergeCell ref="AC891:AD891"/>
    <mergeCell ref="AE891:AF891"/>
    <mergeCell ref="AH891:AI891"/>
    <mergeCell ref="AJ891:AK891"/>
    <mergeCell ref="AC898:AD898"/>
    <mergeCell ref="AE898:AF898"/>
    <mergeCell ref="AH898:AI898"/>
    <mergeCell ref="AJ898:AK898"/>
    <mergeCell ref="S884:T884"/>
    <mergeCell ref="U884:V884"/>
    <mergeCell ref="X884:Y884"/>
    <mergeCell ref="Z884:AA884"/>
    <mergeCell ref="D884:E884"/>
    <mergeCell ref="F884:G884"/>
    <mergeCell ref="S891:T891"/>
    <mergeCell ref="U891:V891"/>
    <mergeCell ref="X891:Y891"/>
    <mergeCell ref="Z891:AA891"/>
    <mergeCell ref="D891:E891"/>
    <mergeCell ref="F891:G891"/>
    <mergeCell ref="I891:J891"/>
    <mergeCell ref="K891:L891"/>
    <mergeCell ref="N891:O891"/>
    <mergeCell ref="P891:Q891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D908:E908"/>
    <mergeCell ref="F908:G908"/>
    <mergeCell ref="I908:J908"/>
    <mergeCell ref="K908:L908"/>
    <mergeCell ref="N908:O908"/>
    <mergeCell ref="P908:Q908"/>
    <mergeCell ref="S908:T908"/>
    <mergeCell ref="U908:V908"/>
    <mergeCell ref="X908:Y908"/>
    <mergeCell ref="Z908:AA908"/>
    <mergeCell ref="AC908:AD908"/>
    <mergeCell ref="AE908:AF908"/>
    <mergeCell ref="AH908:AI908"/>
    <mergeCell ref="AJ908:AK908"/>
    <mergeCell ref="D901:E901"/>
    <mergeCell ref="F901:G901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D894:E894"/>
    <mergeCell ref="F894:G894"/>
    <mergeCell ref="I894:J894"/>
    <mergeCell ref="K894:L894"/>
    <mergeCell ref="N894:O894"/>
    <mergeCell ref="P894:Q894"/>
    <mergeCell ref="S894:T894"/>
    <mergeCell ref="U894:V894"/>
    <mergeCell ref="X894:Y894"/>
    <mergeCell ref="Z894:AA894"/>
    <mergeCell ref="AC894:AD894"/>
    <mergeCell ref="AE894:AF894"/>
    <mergeCell ref="AH950:AI950"/>
    <mergeCell ref="AJ950:AK950"/>
    <mergeCell ref="S954:T954"/>
    <mergeCell ref="U954:V954"/>
    <mergeCell ref="X954:Y954"/>
    <mergeCell ref="Z954:AA954"/>
    <mergeCell ref="D954:E954"/>
    <mergeCell ref="F954:G954"/>
    <mergeCell ref="I954:J954"/>
    <mergeCell ref="K954:L954"/>
    <mergeCell ref="N954:O954"/>
    <mergeCell ref="P954:Q954"/>
    <mergeCell ref="D929:E929"/>
    <mergeCell ref="F929:G929"/>
    <mergeCell ref="I929:J929"/>
    <mergeCell ref="K929:L929"/>
    <mergeCell ref="N929:O929"/>
    <mergeCell ref="P929:Q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D922:E922"/>
    <mergeCell ref="F922:G922"/>
    <mergeCell ref="I922:J922"/>
    <mergeCell ref="K922:L922"/>
    <mergeCell ref="N922:O922"/>
    <mergeCell ref="P922:Q922"/>
    <mergeCell ref="S922:T922"/>
    <mergeCell ref="U922:V922"/>
    <mergeCell ref="X922:Y922"/>
    <mergeCell ref="Z922:AA922"/>
    <mergeCell ref="AC922:AD922"/>
    <mergeCell ref="AE922:AF922"/>
    <mergeCell ref="AH922:AI922"/>
    <mergeCell ref="AJ922:AK922"/>
    <mergeCell ref="S926:T926"/>
    <mergeCell ref="U926:V926"/>
    <mergeCell ref="X926:Y926"/>
    <mergeCell ref="Z926:AA926"/>
    <mergeCell ref="D926:E926"/>
    <mergeCell ref="F926:G926"/>
    <mergeCell ref="I926:J926"/>
    <mergeCell ref="K926:L926"/>
    <mergeCell ref="N926:O926"/>
    <mergeCell ref="P926:Q926"/>
    <mergeCell ref="AC947:AD947"/>
    <mergeCell ref="AE947:AF947"/>
    <mergeCell ref="AH947:AI947"/>
    <mergeCell ref="AJ947:AK947"/>
    <mergeCell ref="AC954:AD954"/>
    <mergeCell ref="AE954:AF954"/>
    <mergeCell ref="AH954:AI954"/>
    <mergeCell ref="AJ954:AK954"/>
    <mergeCell ref="S940:T940"/>
    <mergeCell ref="U940:V940"/>
    <mergeCell ref="X940:Y940"/>
    <mergeCell ref="Z940:AA940"/>
    <mergeCell ref="D940:E940"/>
    <mergeCell ref="F940:G940"/>
    <mergeCell ref="S947:T947"/>
    <mergeCell ref="U947:V947"/>
    <mergeCell ref="X947:Y947"/>
    <mergeCell ref="Z947:AA947"/>
    <mergeCell ref="D947:E947"/>
    <mergeCell ref="F947:G947"/>
    <mergeCell ref="I947:J947"/>
    <mergeCell ref="K947:L947"/>
    <mergeCell ref="N947:O947"/>
    <mergeCell ref="P947:Q947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D964:E964"/>
    <mergeCell ref="F964:G964"/>
    <mergeCell ref="I964:J964"/>
    <mergeCell ref="K964:L964"/>
    <mergeCell ref="N964:O964"/>
    <mergeCell ref="P964:Q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D957:E957"/>
    <mergeCell ref="F957:G957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D950:E950"/>
    <mergeCell ref="F950:G950"/>
    <mergeCell ref="I950:J950"/>
    <mergeCell ref="K950:L950"/>
    <mergeCell ref="N950:O950"/>
    <mergeCell ref="P950:Q950"/>
    <mergeCell ref="S950:T950"/>
    <mergeCell ref="U950:V950"/>
    <mergeCell ref="X950:Y950"/>
    <mergeCell ref="Z950:AA950"/>
    <mergeCell ref="AC950:AD950"/>
    <mergeCell ref="AE950:AF950"/>
    <mergeCell ref="AH1006:AI1006"/>
    <mergeCell ref="AJ1006:AK1006"/>
    <mergeCell ref="S1010:T1010"/>
    <mergeCell ref="U1010:V1010"/>
    <mergeCell ref="X1010:Y1010"/>
    <mergeCell ref="Z1010:AA1010"/>
    <mergeCell ref="D1010:E1010"/>
    <mergeCell ref="F1010:G1010"/>
    <mergeCell ref="I1010:J1010"/>
    <mergeCell ref="K1010:L1010"/>
    <mergeCell ref="N1010:O1010"/>
    <mergeCell ref="P1010:Q1010"/>
    <mergeCell ref="D985:E985"/>
    <mergeCell ref="F985:G985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D978:E978"/>
    <mergeCell ref="F978:G978"/>
    <mergeCell ref="I978:J978"/>
    <mergeCell ref="K978:L978"/>
    <mergeCell ref="N978:O978"/>
    <mergeCell ref="P978:Q97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S982:T982"/>
    <mergeCell ref="U982:V982"/>
    <mergeCell ref="X982:Y982"/>
    <mergeCell ref="Z982:AA982"/>
    <mergeCell ref="D982:E982"/>
    <mergeCell ref="F982:G982"/>
    <mergeCell ref="I982:J982"/>
    <mergeCell ref="K982:L982"/>
    <mergeCell ref="N982:O982"/>
    <mergeCell ref="P982:Q982"/>
    <mergeCell ref="AC1003:AD1003"/>
    <mergeCell ref="AE1003:AF1003"/>
    <mergeCell ref="AH1003:AI1003"/>
    <mergeCell ref="AJ1003:AK1003"/>
    <mergeCell ref="AC1010:AD1010"/>
    <mergeCell ref="AE1010:AF1010"/>
    <mergeCell ref="AH1010:AI1010"/>
    <mergeCell ref="AJ1010:AK1010"/>
    <mergeCell ref="S996:T996"/>
    <mergeCell ref="U996:V996"/>
    <mergeCell ref="X996:Y996"/>
    <mergeCell ref="Z996:AA996"/>
    <mergeCell ref="D996:E996"/>
    <mergeCell ref="F996:G996"/>
    <mergeCell ref="S1003:T1003"/>
    <mergeCell ref="U1003:V1003"/>
    <mergeCell ref="X1003:Y1003"/>
    <mergeCell ref="Z1003:AA1003"/>
    <mergeCell ref="D1003:E1003"/>
    <mergeCell ref="F1003:G1003"/>
    <mergeCell ref="I1003:J1003"/>
    <mergeCell ref="K1003:L1003"/>
    <mergeCell ref="N1003:O1003"/>
    <mergeCell ref="P1003:Q1003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D1020:E1020"/>
    <mergeCell ref="F1020:G1020"/>
    <mergeCell ref="I1020:J1020"/>
    <mergeCell ref="K1020:L1020"/>
    <mergeCell ref="N1020:O1020"/>
    <mergeCell ref="P1020:Q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D1013:E1013"/>
    <mergeCell ref="F1013:G1013"/>
    <mergeCell ref="I1013:J1013"/>
    <mergeCell ref="K1013:L1013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D1006:E1006"/>
    <mergeCell ref="F1006:G1006"/>
    <mergeCell ref="I1006:J1006"/>
    <mergeCell ref="K1006:L1006"/>
    <mergeCell ref="N1006:O1006"/>
    <mergeCell ref="P1006:Q1006"/>
    <mergeCell ref="S1006:T1006"/>
    <mergeCell ref="U1006:V1006"/>
    <mergeCell ref="X1006:Y1006"/>
    <mergeCell ref="Z1006:AA1006"/>
    <mergeCell ref="AC1006:AD1006"/>
    <mergeCell ref="AE1006:AF1006"/>
    <mergeCell ref="AH1062:AI1062"/>
    <mergeCell ref="AJ1062:AK1062"/>
    <mergeCell ref="S1066:T1066"/>
    <mergeCell ref="U1066:V1066"/>
    <mergeCell ref="X1066:Y1066"/>
    <mergeCell ref="Z1066:AA1066"/>
    <mergeCell ref="D1066:E1066"/>
    <mergeCell ref="F1066:G1066"/>
    <mergeCell ref="I1066:J1066"/>
    <mergeCell ref="K1066:L1066"/>
    <mergeCell ref="N1066:O1066"/>
    <mergeCell ref="P1066:Q1066"/>
    <mergeCell ref="D1041:E1041"/>
    <mergeCell ref="F1041:G1041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D1034:E1034"/>
    <mergeCell ref="F1034:G1034"/>
    <mergeCell ref="I1034:J1034"/>
    <mergeCell ref="K1034:L1034"/>
    <mergeCell ref="N1034:O1034"/>
    <mergeCell ref="P1034:Q1034"/>
    <mergeCell ref="S1034:T1034"/>
    <mergeCell ref="U1034:V1034"/>
    <mergeCell ref="X1034:Y1034"/>
    <mergeCell ref="Z1034:AA1034"/>
    <mergeCell ref="AC1034:AD1034"/>
    <mergeCell ref="AE1034:AF1034"/>
    <mergeCell ref="AH1034:AI1034"/>
    <mergeCell ref="AJ1034:AK1034"/>
    <mergeCell ref="S1038:T1038"/>
    <mergeCell ref="U1038:V1038"/>
    <mergeCell ref="X1038:Y1038"/>
    <mergeCell ref="Z1038:AA1038"/>
    <mergeCell ref="D1038:E1038"/>
    <mergeCell ref="F1038:G1038"/>
    <mergeCell ref="I1038:J1038"/>
    <mergeCell ref="K1038:L1038"/>
    <mergeCell ref="N1038:O1038"/>
    <mergeCell ref="P1038:Q1038"/>
    <mergeCell ref="AC1059:AD1059"/>
    <mergeCell ref="AE1059:AF1059"/>
    <mergeCell ref="AH1059:AI1059"/>
    <mergeCell ref="AJ1059:AK1059"/>
    <mergeCell ref="AC1066:AD1066"/>
    <mergeCell ref="AE1066:AF1066"/>
    <mergeCell ref="AH1066:AI1066"/>
    <mergeCell ref="AJ1066:AK1066"/>
    <mergeCell ref="S1052:T1052"/>
    <mergeCell ref="U1052:V1052"/>
    <mergeCell ref="X1052:Y1052"/>
    <mergeCell ref="Z1052:AA1052"/>
    <mergeCell ref="D1052:E1052"/>
    <mergeCell ref="F1052:G1052"/>
    <mergeCell ref="S1059:T1059"/>
    <mergeCell ref="U1059:V1059"/>
    <mergeCell ref="X1059:Y1059"/>
    <mergeCell ref="Z1059:AA1059"/>
    <mergeCell ref="D1059:E1059"/>
    <mergeCell ref="F1059:G1059"/>
    <mergeCell ref="I1059:J1059"/>
    <mergeCell ref="K1059:L1059"/>
    <mergeCell ref="N1059:O1059"/>
    <mergeCell ref="P1059:Q1059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D1076:E1076"/>
    <mergeCell ref="F1076:G1076"/>
    <mergeCell ref="I1076:J1076"/>
    <mergeCell ref="K1076:L1076"/>
    <mergeCell ref="N1076:O1076"/>
    <mergeCell ref="P1076:Q1076"/>
    <mergeCell ref="S1076:T1076"/>
    <mergeCell ref="U1076:V1076"/>
    <mergeCell ref="X1076:Y1076"/>
    <mergeCell ref="Z1076:AA1076"/>
    <mergeCell ref="AC1076:AD1076"/>
    <mergeCell ref="AE1076:AF1076"/>
    <mergeCell ref="AH1076:AI1076"/>
    <mergeCell ref="AJ1076:AK1076"/>
    <mergeCell ref="D1069:E1069"/>
    <mergeCell ref="F1069:G1069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D1062:E1062"/>
    <mergeCell ref="F1062:G1062"/>
    <mergeCell ref="I1062:J1062"/>
    <mergeCell ref="K1062:L1062"/>
    <mergeCell ref="N1062:O1062"/>
    <mergeCell ref="P1062:Q1062"/>
    <mergeCell ref="S1062:T1062"/>
    <mergeCell ref="U1062:V1062"/>
    <mergeCell ref="X1062:Y1062"/>
    <mergeCell ref="Z1062:AA1062"/>
    <mergeCell ref="AC1062:AD1062"/>
    <mergeCell ref="AE1062:AF1062"/>
    <mergeCell ref="AH1118:AI1118"/>
    <mergeCell ref="AJ1118:AK1118"/>
    <mergeCell ref="S1122:T1122"/>
    <mergeCell ref="U1122:V1122"/>
    <mergeCell ref="X1122:Y1122"/>
    <mergeCell ref="Z1122:AA1122"/>
    <mergeCell ref="D1122:E1122"/>
    <mergeCell ref="F1122:G1122"/>
    <mergeCell ref="I1122:J1122"/>
    <mergeCell ref="K1122:L1122"/>
    <mergeCell ref="N1122:O1122"/>
    <mergeCell ref="P1122:Q1122"/>
    <mergeCell ref="D1097:E1097"/>
    <mergeCell ref="F1097:G1097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D1090:E1090"/>
    <mergeCell ref="F1090:G1090"/>
    <mergeCell ref="I1090:J1090"/>
    <mergeCell ref="K1090:L1090"/>
    <mergeCell ref="N1090:O1090"/>
    <mergeCell ref="P1090:Q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S1094:T1094"/>
    <mergeCell ref="U1094:V1094"/>
    <mergeCell ref="X1094:Y1094"/>
    <mergeCell ref="Z1094:AA1094"/>
    <mergeCell ref="D1094:E1094"/>
    <mergeCell ref="F1094:G1094"/>
    <mergeCell ref="I1094:J1094"/>
    <mergeCell ref="K1094:L1094"/>
    <mergeCell ref="N1094:O1094"/>
    <mergeCell ref="P1094:Q1094"/>
    <mergeCell ref="AC1115:AD1115"/>
    <mergeCell ref="AE1115:AF1115"/>
    <mergeCell ref="AH1115:AI1115"/>
    <mergeCell ref="AJ1115:AK1115"/>
    <mergeCell ref="AC1122:AD1122"/>
    <mergeCell ref="AE1122:AF1122"/>
    <mergeCell ref="AH1122:AI1122"/>
    <mergeCell ref="AJ1122:AK1122"/>
    <mergeCell ref="S1108:T1108"/>
    <mergeCell ref="U1108:V1108"/>
    <mergeCell ref="X1108:Y1108"/>
    <mergeCell ref="Z1108:AA1108"/>
    <mergeCell ref="D1108:E1108"/>
    <mergeCell ref="F1108:G1108"/>
    <mergeCell ref="S1115:T1115"/>
    <mergeCell ref="U1115:V1115"/>
    <mergeCell ref="X1115:Y1115"/>
    <mergeCell ref="Z1115:AA1115"/>
    <mergeCell ref="D1115:E1115"/>
    <mergeCell ref="F1115:G1115"/>
    <mergeCell ref="I1115:J1115"/>
    <mergeCell ref="K1115:L1115"/>
    <mergeCell ref="N1115:O1115"/>
    <mergeCell ref="P1115:Q1115"/>
    <mergeCell ref="D1139:E1139"/>
    <mergeCell ref="F1139:G1139"/>
    <mergeCell ref="I1139:J1139"/>
    <mergeCell ref="K1139:L1139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D1132:E1132"/>
    <mergeCell ref="F1132:G1132"/>
    <mergeCell ref="I1132:J1132"/>
    <mergeCell ref="K1132:L1132"/>
    <mergeCell ref="N1132:O1132"/>
    <mergeCell ref="P1132:Q1132"/>
    <mergeCell ref="S1132:T1132"/>
    <mergeCell ref="U1132:V1132"/>
    <mergeCell ref="X1132:Y1132"/>
    <mergeCell ref="Z1132:AA1132"/>
    <mergeCell ref="AC1132:AD1132"/>
    <mergeCell ref="AE1132:AF1132"/>
    <mergeCell ref="AH1132:AI1132"/>
    <mergeCell ref="AJ1132:AK1132"/>
    <mergeCell ref="D1125:E1125"/>
    <mergeCell ref="F1125:G1125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D1118:E1118"/>
    <mergeCell ref="F1118:G1118"/>
    <mergeCell ref="I1118:J1118"/>
    <mergeCell ref="K1118:L1118"/>
    <mergeCell ref="N1118:O1118"/>
    <mergeCell ref="P1118:Q1118"/>
    <mergeCell ref="S1118:T1118"/>
    <mergeCell ref="U1118:V1118"/>
    <mergeCell ref="X1118:Y1118"/>
    <mergeCell ref="Z1118:AA1118"/>
    <mergeCell ref="AC1118:AD1118"/>
    <mergeCell ref="AE1118:AF1118"/>
    <mergeCell ref="AH1174:AI1174"/>
    <mergeCell ref="AJ1174:AK1174"/>
    <mergeCell ref="S1178:T1178"/>
    <mergeCell ref="U1178:V1178"/>
    <mergeCell ref="X1178:Y1178"/>
    <mergeCell ref="Z1178:AA1178"/>
    <mergeCell ref="D1178:E1178"/>
    <mergeCell ref="F1178:G1178"/>
    <mergeCell ref="I1178:J1178"/>
    <mergeCell ref="K1178:L1178"/>
    <mergeCell ref="N1178:O1178"/>
    <mergeCell ref="P1178:Q1178"/>
    <mergeCell ref="D1153:E1153"/>
    <mergeCell ref="F1153:G1153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D1146:E1146"/>
    <mergeCell ref="F1146:G1146"/>
    <mergeCell ref="I1146:J1146"/>
    <mergeCell ref="K1146:L1146"/>
    <mergeCell ref="N1146:O1146"/>
    <mergeCell ref="P1146:Q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S1150:T1150"/>
    <mergeCell ref="U1150:V1150"/>
    <mergeCell ref="X1150:Y1150"/>
    <mergeCell ref="Z1150:AA1150"/>
    <mergeCell ref="D1150:E1150"/>
    <mergeCell ref="F1150:G1150"/>
    <mergeCell ref="I1150:J1150"/>
    <mergeCell ref="K1150:L1150"/>
    <mergeCell ref="N1150:O1150"/>
    <mergeCell ref="P1150:Q1150"/>
    <mergeCell ref="AC1171:AD1171"/>
    <mergeCell ref="AE1171:AF1171"/>
    <mergeCell ref="AH1171:AI1171"/>
    <mergeCell ref="AJ1171:AK1171"/>
    <mergeCell ref="AC1178:AD1178"/>
    <mergeCell ref="AE1178:AF1178"/>
    <mergeCell ref="AH1178:AI1178"/>
    <mergeCell ref="AJ1178:AK1178"/>
    <mergeCell ref="S1164:T1164"/>
    <mergeCell ref="U1164:V1164"/>
    <mergeCell ref="X1164:Y1164"/>
    <mergeCell ref="Z1164:AA1164"/>
    <mergeCell ref="D1164:E1164"/>
    <mergeCell ref="F1164:G1164"/>
    <mergeCell ref="S1171:T1171"/>
    <mergeCell ref="U1171:V1171"/>
    <mergeCell ref="X1171:Y1171"/>
    <mergeCell ref="Z1171:AA1171"/>
    <mergeCell ref="D1171:E1171"/>
    <mergeCell ref="F1171:G1171"/>
    <mergeCell ref="I1171:J1171"/>
    <mergeCell ref="K1171:L1171"/>
    <mergeCell ref="N1171:O1171"/>
    <mergeCell ref="P1171:Q1171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D1188:E1188"/>
    <mergeCell ref="F1188:G1188"/>
    <mergeCell ref="I1188:J1188"/>
    <mergeCell ref="K1188:L1188"/>
    <mergeCell ref="N1188:O1188"/>
    <mergeCell ref="P1188:Q1188"/>
    <mergeCell ref="S1188:T1188"/>
    <mergeCell ref="U1188:V1188"/>
    <mergeCell ref="X1188:Y1188"/>
    <mergeCell ref="Z1188:AA1188"/>
    <mergeCell ref="AC1188:AD1188"/>
    <mergeCell ref="AE1188:AF1188"/>
    <mergeCell ref="AH1188:AI1188"/>
    <mergeCell ref="AJ1188:AK1188"/>
    <mergeCell ref="D1181:E1181"/>
    <mergeCell ref="F1181:G1181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D1174:E1174"/>
    <mergeCell ref="F1174:G1174"/>
    <mergeCell ref="I1174:J1174"/>
    <mergeCell ref="K1174:L1174"/>
    <mergeCell ref="N1174:O1174"/>
    <mergeCell ref="P1174:Q1174"/>
    <mergeCell ref="S1174:T1174"/>
    <mergeCell ref="U1174:V1174"/>
    <mergeCell ref="X1174:Y1174"/>
    <mergeCell ref="Z1174:AA1174"/>
    <mergeCell ref="AC1174:AD1174"/>
    <mergeCell ref="AE1174:AF1174"/>
    <mergeCell ref="AH1230:AI1230"/>
    <mergeCell ref="AJ1230:AK1230"/>
    <mergeCell ref="S1234:T1234"/>
    <mergeCell ref="U1234:V1234"/>
    <mergeCell ref="X1234:Y1234"/>
    <mergeCell ref="Z1234:AA1234"/>
    <mergeCell ref="D1234:E1234"/>
    <mergeCell ref="F1234:G1234"/>
    <mergeCell ref="I1234:J1234"/>
    <mergeCell ref="K1234:L1234"/>
    <mergeCell ref="N1234:O1234"/>
    <mergeCell ref="P1234:Q1234"/>
    <mergeCell ref="D1209:E1209"/>
    <mergeCell ref="F1209:G1209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D1202:E1202"/>
    <mergeCell ref="F1202:G1202"/>
    <mergeCell ref="I1202:J1202"/>
    <mergeCell ref="K1202:L1202"/>
    <mergeCell ref="N1202:O1202"/>
    <mergeCell ref="P1202:Q1202"/>
    <mergeCell ref="S1202:T1202"/>
    <mergeCell ref="U1202:V1202"/>
    <mergeCell ref="X1202:Y1202"/>
    <mergeCell ref="Z1202:AA1202"/>
    <mergeCell ref="AC1202:AD1202"/>
    <mergeCell ref="AE1202:AF1202"/>
    <mergeCell ref="AH1202:AI1202"/>
    <mergeCell ref="AJ1202:AK1202"/>
    <mergeCell ref="S1206:T1206"/>
    <mergeCell ref="U1206:V1206"/>
    <mergeCell ref="X1206:Y1206"/>
    <mergeCell ref="Z1206:AA1206"/>
    <mergeCell ref="D1206:E1206"/>
    <mergeCell ref="F1206:G1206"/>
    <mergeCell ref="I1206:J1206"/>
    <mergeCell ref="K1206:L1206"/>
    <mergeCell ref="N1206:O1206"/>
    <mergeCell ref="P1206:Q1206"/>
    <mergeCell ref="AC1227:AD1227"/>
    <mergeCell ref="AE1227:AF1227"/>
    <mergeCell ref="AH1227:AI1227"/>
    <mergeCell ref="AJ1227:AK1227"/>
    <mergeCell ref="AC1234:AD1234"/>
    <mergeCell ref="AE1234:AF1234"/>
    <mergeCell ref="AH1234:AI1234"/>
    <mergeCell ref="AJ1234:AK1234"/>
    <mergeCell ref="S1220:T1220"/>
    <mergeCell ref="U1220:V1220"/>
    <mergeCell ref="X1220:Y1220"/>
    <mergeCell ref="Z1220:AA1220"/>
    <mergeCell ref="D1220:E1220"/>
    <mergeCell ref="F1220:G1220"/>
    <mergeCell ref="S1227:T1227"/>
    <mergeCell ref="U1227:V1227"/>
    <mergeCell ref="X1227:Y1227"/>
    <mergeCell ref="Z1227:AA1227"/>
    <mergeCell ref="D1227:E1227"/>
    <mergeCell ref="F1227:G1227"/>
    <mergeCell ref="I1227:J1227"/>
    <mergeCell ref="K1227:L1227"/>
    <mergeCell ref="N1227:O1227"/>
    <mergeCell ref="P1227:Q1227"/>
    <mergeCell ref="D1251:E1251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D1244:E1244"/>
    <mergeCell ref="F1244:G1244"/>
    <mergeCell ref="I1244:J1244"/>
    <mergeCell ref="K1244:L1244"/>
    <mergeCell ref="N1244:O1244"/>
    <mergeCell ref="P1244:Q1244"/>
    <mergeCell ref="S1244:T1244"/>
    <mergeCell ref="U1244:V1244"/>
    <mergeCell ref="X1244:Y1244"/>
    <mergeCell ref="Z1244:AA1244"/>
    <mergeCell ref="AC1244:AD1244"/>
    <mergeCell ref="AE1244:AF1244"/>
    <mergeCell ref="AH1244:AI1244"/>
    <mergeCell ref="AJ1244:AK1244"/>
    <mergeCell ref="D1237:E1237"/>
    <mergeCell ref="F1237:G1237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D1230:E1230"/>
    <mergeCell ref="F1230:G1230"/>
    <mergeCell ref="I1230:J1230"/>
    <mergeCell ref="K1230:L1230"/>
    <mergeCell ref="N1230:O1230"/>
    <mergeCell ref="P1230:Q1230"/>
    <mergeCell ref="S1230:T1230"/>
    <mergeCell ref="U1230:V1230"/>
    <mergeCell ref="X1230:Y1230"/>
    <mergeCell ref="Z1230:AA1230"/>
    <mergeCell ref="AC1230:AD1230"/>
    <mergeCell ref="AE1230:AF1230"/>
    <mergeCell ref="AH1286:AI1286"/>
    <mergeCell ref="AJ1286:AK1286"/>
    <mergeCell ref="S1290:T1290"/>
    <mergeCell ref="U1290:V1290"/>
    <mergeCell ref="X1290:Y1290"/>
    <mergeCell ref="Z1290:AA1290"/>
    <mergeCell ref="D1290:E1290"/>
    <mergeCell ref="F1290:G1290"/>
    <mergeCell ref="I1290:J1290"/>
    <mergeCell ref="K1290:L1290"/>
    <mergeCell ref="N1290:O1290"/>
    <mergeCell ref="P1290:Q1290"/>
    <mergeCell ref="D1265:E1265"/>
    <mergeCell ref="F1265:G1265"/>
    <mergeCell ref="I1265:J1265"/>
    <mergeCell ref="K1265:L1265"/>
    <mergeCell ref="N1265:O1265"/>
    <mergeCell ref="P1265:Q1265"/>
    <mergeCell ref="S1265:T1265"/>
    <mergeCell ref="U1265:V1265"/>
    <mergeCell ref="X1265:Y1265"/>
    <mergeCell ref="Z1265:AA1265"/>
    <mergeCell ref="AC1265:AD1265"/>
    <mergeCell ref="AE1265:AF1265"/>
    <mergeCell ref="AH1265:AI1265"/>
    <mergeCell ref="AJ1265:AK1265"/>
    <mergeCell ref="D1258:E1258"/>
    <mergeCell ref="F1258:G1258"/>
    <mergeCell ref="I1258:J1258"/>
    <mergeCell ref="K1258:L1258"/>
    <mergeCell ref="N1258:O1258"/>
    <mergeCell ref="P1258:Q1258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S1262:T1262"/>
    <mergeCell ref="U1262:V1262"/>
    <mergeCell ref="X1262:Y1262"/>
    <mergeCell ref="Z1262:AA1262"/>
    <mergeCell ref="D1262:E1262"/>
    <mergeCell ref="F1262:G1262"/>
    <mergeCell ref="I1262:J1262"/>
    <mergeCell ref="K1262:L1262"/>
    <mergeCell ref="N1262:O1262"/>
    <mergeCell ref="P1262:Q1262"/>
    <mergeCell ref="AC1283:AD1283"/>
    <mergeCell ref="AE1283:AF1283"/>
    <mergeCell ref="AH1283:AI1283"/>
    <mergeCell ref="AJ1283:AK1283"/>
    <mergeCell ref="AC1290:AD1290"/>
    <mergeCell ref="AE1290:AF1290"/>
    <mergeCell ref="AH1290:AI1290"/>
    <mergeCell ref="AJ1290:AK1290"/>
    <mergeCell ref="S1276:T1276"/>
    <mergeCell ref="U1276:V1276"/>
    <mergeCell ref="X1276:Y1276"/>
    <mergeCell ref="Z1276:AA1276"/>
    <mergeCell ref="D1276:E1276"/>
    <mergeCell ref="F1276:G1276"/>
    <mergeCell ref="S1283:T1283"/>
    <mergeCell ref="U1283:V1283"/>
    <mergeCell ref="X1283:Y1283"/>
    <mergeCell ref="Z1283:AA1283"/>
    <mergeCell ref="D1283:E1283"/>
    <mergeCell ref="F1283:G1283"/>
    <mergeCell ref="I1283:J1283"/>
    <mergeCell ref="K1283:L1283"/>
    <mergeCell ref="N1283:O1283"/>
    <mergeCell ref="P1283:Q1283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D1300:E1300"/>
    <mergeCell ref="F1300:G1300"/>
    <mergeCell ref="I1300:J1300"/>
    <mergeCell ref="K1300:L1300"/>
    <mergeCell ref="N1300:O1300"/>
    <mergeCell ref="P1300:Q1300"/>
    <mergeCell ref="S1300:T1300"/>
    <mergeCell ref="U1300:V1300"/>
    <mergeCell ref="X1300:Y1300"/>
    <mergeCell ref="Z1300:AA1300"/>
    <mergeCell ref="AC1300:AD1300"/>
    <mergeCell ref="AE1300:AF1300"/>
    <mergeCell ref="AH1300:AI1300"/>
    <mergeCell ref="AJ1300:AK1300"/>
    <mergeCell ref="D1293:E1293"/>
    <mergeCell ref="F1293:G1293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D1286:E1286"/>
    <mergeCell ref="F1286:G1286"/>
    <mergeCell ref="I1286:J1286"/>
    <mergeCell ref="K1286:L1286"/>
    <mergeCell ref="N1286:O1286"/>
    <mergeCell ref="P1286:Q1286"/>
    <mergeCell ref="S1286:T1286"/>
    <mergeCell ref="U1286:V1286"/>
    <mergeCell ref="X1286:Y1286"/>
    <mergeCell ref="Z1286:AA1286"/>
    <mergeCell ref="AC1286:AD1286"/>
    <mergeCell ref="AE1286:AF1286"/>
    <mergeCell ref="AH1342:AI1342"/>
    <mergeCell ref="AJ1342:AK1342"/>
    <mergeCell ref="S1346:T1346"/>
    <mergeCell ref="U1346:V1346"/>
    <mergeCell ref="X1346:Y1346"/>
    <mergeCell ref="Z1346:AA1346"/>
    <mergeCell ref="D1346:E1346"/>
    <mergeCell ref="F1346:G1346"/>
    <mergeCell ref="I1346:J1346"/>
    <mergeCell ref="K1346:L1346"/>
    <mergeCell ref="N1346:O1346"/>
    <mergeCell ref="P1346:Q1346"/>
    <mergeCell ref="D1321:E1321"/>
    <mergeCell ref="F1321:G1321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D1314:E1314"/>
    <mergeCell ref="F1314:G1314"/>
    <mergeCell ref="I1314:J1314"/>
    <mergeCell ref="K1314:L1314"/>
    <mergeCell ref="N1314:O1314"/>
    <mergeCell ref="P1314:Q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S1318:T1318"/>
    <mergeCell ref="U1318:V1318"/>
    <mergeCell ref="X1318:Y1318"/>
    <mergeCell ref="Z1318:AA1318"/>
    <mergeCell ref="D1318:E1318"/>
    <mergeCell ref="F1318:G1318"/>
    <mergeCell ref="I1318:J1318"/>
    <mergeCell ref="K1318:L1318"/>
    <mergeCell ref="N1318:O1318"/>
    <mergeCell ref="P1318:Q1318"/>
    <mergeCell ref="AC1339:AD1339"/>
    <mergeCell ref="AE1339:AF1339"/>
    <mergeCell ref="AH1339:AI1339"/>
    <mergeCell ref="AJ1339:AK1339"/>
    <mergeCell ref="AC1346:AD1346"/>
    <mergeCell ref="AE1346:AF1346"/>
    <mergeCell ref="AH1346:AI1346"/>
    <mergeCell ref="AJ1346:AK1346"/>
    <mergeCell ref="S1332:T1332"/>
    <mergeCell ref="U1332:V1332"/>
    <mergeCell ref="X1332:Y1332"/>
    <mergeCell ref="Z1332:AA1332"/>
    <mergeCell ref="D1332:E1332"/>
    <mergeCell ref="F1332:G1332"/>
    <mergeCell ref="S1339:T1339"/>
    <mergeCell ref="U1339:V1339"/>
    <mergeCell ref="X1339:Y1339"/>
    <mergeCell ref="Z1339:AA1339"/>
    <mergeCell ref="D1339:E1339"/>
    <mergeCell ref="F1339:G1339"/>
    <mergeCell ref="I1339:J1339"/>
    <mergeCell ref="K1339:L1339"/>
    <mergeCell ref="N1339:O1339"/>
    <mergeCell ref="P1339:Q1339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D1356:E1356"/>
    <mergeCell ref="F1356:G1356"/>
    <mergeCell ref="I1356:J1356"/>
    <mergeCell ref="K1356:L1356"/>
    <mergeCell ref="N1356:O1356"/>
    <mergeCell ref="P1356:Q1356"/>
    <mergeCell ref="S1356:T1356"/>
    <mergeCell ref="U1356:V1356"/>
    <mergeCell ref="X1356:Y1356"/>
    <mergeCell ref="Z1356:AA1356"/>
    <mergeCell ref="AC1356:AD1356"/>
    <mergeCell ref="AE1356:AF1356"/>
    <mergeCell ref="AH1356:AI1356"/>
    <mergeCell ref="AJ1356:AK1356"/>
    <mergeCell ref="D1349:E1349"/>
    <mergeCell ref="F1349:G1349"/>
    <mergeCell ref="I1349:J1349"/>
    <mergeCell ref="K1349:L1349"/>
    <mergeCell ref="N1349:O1349"/>
    <mergeCell ref="P1349:Q1349"/>
    <mergeCell ref="S1349:T1349"/>
    <mergeCell ref="U1349:V1349"/>
    <mergeCell ref="X1349:Y1349"/>
    <mergeCell ref="Z1349:AA1349"/>
    <mergeCell ref="AC1349:AD1349"/>
    <mergeCell ref="AE1349:AF1349"/>
    <mergeCell ref="AH1349:AI1349"/>
    <mergeCell ref="AJ1349:AK1349"/>
    <mergeCell ref="D1342:E1342"/>
    <mergeCell ref="F1342:G1342"/>
    <mergeCell ref="I1342:J1342"/>
    <mergeCell ref="K1342:L1342"/>
    <mergeCell ref="N1342:O1342"/>
    <mergeCell ref="P1342:Q1342"/>
    <mergeCell ref="S1342:T1342"/>
    <mergeCell ref="U1342:V1342"/>
    <mergeCell ref="X1342:Y1342"/>
    <mergeCell ref="Z1342:AA1342"/>
    <mergeCell ref="AC1342:AD1342"/>
    <mergeCell ref="AE1342:AF1342"/>
    <mergeCell ref="AH1398:AI1398"/>
    <mergeCell ref="AJ1398:AK1398"/>
    <mergeCell ref="S1402:T1402"/>
    <mergeCell ref="U1402:V1402"/>
    <mergeCell ref="X1402:Y1402"/>
    <mergeCell ref="Z1402:AA1402"/>
    <mergeCell ref="D1402:E1402"/>
    <mergeCell ref="F1402:G1402"/>
    <mergeCell ref="I1402:J1402"/>
    <mergeCell ref="K1402:L1402"/>
    <mergeCell ref="N1402:O1402"/>
    <mergeCell ref="P1402:Q1402"/>
    <mergeCell ref="D1377:E1377"/>
    <mergeCell ref="F1377:G1377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D1370:E1370"/>
    <mergeCell ref="F1370:G1370"/>
    <mergeCell ref="I1370:J1370"/>
    <mergeCell ref="K1370:L1370"/>
    <mergeCell ref="N1370:O1370"/>
    <mergeCell ref="P1370:Q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S1374:T1374"/>
    <mergeCell ref="U1374:V1374"/>
    <mergeCell ref="X1374:Y1374"/>
    <mergeCell ref="Z1374:AA1374"/>
    <mergeCell ref="D1374:E1374"/>
    <mergeCell ref="F1374:G1374"/>
    <mergeCell ref="I1374:J1374"/>
    <mergeCell ref="K1374:L1374"/>
    <mergeCell ref="N1374:O1374"/>
    <mergeCell ref="P1374:Q1374"/>
    <mergeCell ref="AC1395:AD1395"/>
    <mergeCell ref="AE1395:AF1395"/>
    <mergeCell ref="AH1395:AI1395"/>
    <mergeCell ref="AJ1395:AK1395"/>
    <mergeCell ref="AC1402:AD1402"/>
    <mergeCell ref="AE1402:AF1402"/>
    <mergeCell ref="AH1402:AI1402"/>
    <mergeCell ref="AJ1402:AK1402"/>
    <mergeCell ref="S1388:T1388"/>
    <mergeCell ref="U1388:V1388"/>
    <mergeCell ref="X1388:Y1388"/>
    <mergeCell ref="Z1388:AA1388"/>
    <mergeCell ref="D1388:E1388"/>
    <mergeCell ref="F1388:G1388"/>
    <mergeCell ref="S1395:T1395"/>
    <mergeCell ref="U1395:V1395"/>
    <mergeCell ref="X1395:Y1395"/>
    <mergeCell ref="Z1395:AA1395"/>
    <mergeCell ref="D1395:E1395"/>
    <mergeCell ref="F1395:G1395"/>
    <mergeCell ref="I1395:J1395"/>
    <mergeCell ref="K1395:L1395"/>
    <mergeCell ref="N1395:O1395"/>
    <mergeCell ref="P1395:Q1395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D1412:E1412"/>
    <mergeCell ref="F1412:G1412"/>
    <mergeCell ref="I1412:J1412"/>
    <mergeCell ref="K1412:L1412"/>
    <mergeCell ref="N1412:O1412"/>
    <mergeCell ref="P1412:Q1412"/>
    <mergeCell ref="S1412:T1412"/>
    <mergeCell ref="U1412:V1412"/>
    <mergeCell ref="X1412:Y1412"/>
    <mergeCell ref="Z1412:AA1412"/>
    <mergeCell ref="AC1412:AD1412"/>
    <mergeCell ref="AE1412:AF1412"/>
    <mergeCell ref="AH1412:AI1412"/>
    <mergeCell ref="AJ1412:AK1412"/>
    <mergeCell ref="D1405:E1405"/>
    <mergeCell ref="F1405:G1405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D1398:E1398"/>
    <mergeCell ref="F1398:G1398"/>
    <mergeCell ref="I1398:J1398"/>
    <mergeCell ref="K1398:L1398"/>
    <mergeCell ref="N1398:O1398"/>
    <mergeCell ref="P1398:Q1398"/>
    <mergeCell ref="S1398:T1398"/>
    <mergeCell ref="U1398:V1398"/>
    <mergeCell ref="X1398:Y1398"/>
    <mergeCell ref="Z1398:AA1398"/>
    <mergeCell ref="AC1398:AD1398"/>
    <mergeCell ref="AE1398:AF1398"/>
    <mergeCell ref="AH1454:AI1454"/>
    <mergeCell ref="AJ1454:AK1454"/>
    <mergeCell ref="S1458:T1458"/>
    <mergeCell ref="U1458:V1458"/>
    <mergeCell ref="X1458:Y1458"/>
    <mergeCell ref="Z1458:AA1458"/>
    <mergeCell ref="D1458:E1458"/>
    <mergeCell ref="F1458:G1458"/>
    <mergeCell ref="I1458:J1458"/>
    <mergeCell ref="K1458:L1458"/>
    <mergeCell ref="N1458:O1458"/>
    <mergeCell ref="P1458:Q1458"/>
    <mergeCell ref="D1433:E1433"/>
    <mergeCell ref="F1433:G1433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E1433:AF1433"/>
    <mergeCell ref="AH1433:AI1433"/>
    <mergeCell ref="AJ1433:AK1433"/>
    <mergeCell ref="D1426:E1426"/>
    <mergeCell ref="F1426:G1426"/>
    <mergeCell ref="I1426:J1426"/>
    <mergeCell ref="K1426:L1426"/>
    <mergeCell ref="N1426:O1426"/>
    <mergeCell ref="P1426:Q1426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S1430:T1430"/>
    <mergeCell ref="U1430:V1430"/>
    <mergeCell ref="X1430:Y1430"/>
    <mergeCell ref="Z1430:AA1430"/>
    <mergeCell ref="D1430:E1430"/>
    <mergeCell ref="F1430:G1430"/>
    <mergeCell ref="I1430:J1430"/>
    <mergeCell ref="K1430:L1430"/>
    <mergeCell ref="N1430:O1430"/>
    <mergeCell ref="P1430:Q1430"/>
    <mergeCell ref="AC1451:AD1451"/>
    <mergeCell ref="AE1451:AF1451"/>
    <mergeCell ref="AH1451:AI1451"/>
    <mergeCell ref="AJ1451:AK1451"/>
    <mergeCell ref="AC1458:AD1458"/>
    <mergeCell ref="AE1458:AF1458"/>
    <mergeCell ref="AH1458:AI1458"/>
    <mergeCell ref="AJ1458:AK1458"/>
    <mergeCell ref="S1444:T1444"/>
    <mergeCell ref="U1444:V1444"/>
    <mergeCell ref="X1444:Y1444"/>
    <mergeCell ref="Z1444:AA1444"/>
    <mergeCell ref="D1444:E1444"/>
    <mergeCell ref="F1444:G1444"/>
    <mergeCell ref="S1451:T1451"/>
    <mergeCell ref="U1451:V1451"/>
    <mergeCell ref="X1451:Y1451"/>
    <mergeCell ref="Z1451:AA1451"/>
    <mergeCell ref="D1451:E1451"/>
    <mergeCell ref="F1451:G1451"/>
    <mergeCell ref="I1451:J1451"/>
    <mergeCell ref="K1451:L1451"/>
    <mergeCell ref="N1451:O1451"/>
    <mergeCell ref="P1451:Q1451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D1468:E1468"/>
    <mergeCell ref="F1468:G1468"/>
    <mergeCell ref="I1468:J1468"/>
    <mergeCell ref="K1468:L1468"/>
    <mergeCell ref="N1468:O1468"/>
    <mergeCell ref="P1468:Q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D1461:E1461"/>
    <mergeCell ref="F1461:G1461"/>
    <mergeCell ref="I1461:J1461"/>
    <mergeCell ref="K1461:L1461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D1454:E1454"/>
    <mergeCell ref="F1454:G1454"/>
    <mergeCell ref="I1454:J1454"/>
    <mergeCell ref="K1454:L1454"/>
    <mergeCell ref="N1454:O1454"/>
    <mergeCell ref="P1454:Q1454"/>
    <mergeCell ref="S1454:T1454"/>
    <mergeCell ref="U1454:V1454"/>
    <mergeCell ref="X1454:Y1454"/>
    <mergeCell ref="Z1454:AA1454"/>
    <mergeCell ref="AC1454:AD1454"/>
    <mergeCell ref="AE1454:AF1454"/>
    <mergeCell ref="AH1510:AI1510"/>
    <mergeCell ref="AJ1510:AK1510"/>
    <mergeCell ref="S1514:T1514"/>
    <mergeCell ref="U1514:V1514"/>
    <mergeCell ref="X1514:Y1514"/>
    <mergeCell ref="Z1514:AA1514"/>
    <mergeCell ref="D1514:E1514"/>
    <mergeCell ref="F1514:G1514"/>
    <mergeCell ref="I1514:J1514"/>
    <mergeCell ref="K1514:L1514"/>
    <mergeCell ref="N1514:O1514"/>
    <mergeCell ref="P1514:Q1514"/>
    <mergeCell ref="D1489:E1489"/>
    <mergeCell ref="F1489:G1489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D1482:E1482"/>
    <mergeCell ref="F1482:G1482"/>
    <mergeCell ref="I1482:J1482"/>
    <mergeCell ref="K1482:L1482"/>
    <mergeCell ref="N1482:O1482"/>
    <mergeCell ref="P1482:Q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S1486:T1486"/>
    <mergeCell ref="U1486:V1486"/>
    <mergeCell ref="X1486:Y1486"/>
    <mergeCell ref="Z1486:AA1486"/>
    <mergeCell ref="D1486:E1486"/>
    <mergeCell ref="F1486:G1486"/>
    <mergeCell ref="I1486:J1486"/>
    <mergeCell ref="K1486:L1486"/>
    <mergeCell ref="N1486:O1486"/>
    <mergeCell ref="P1486:Q1486"/>
    <mergeCell ref="AC1507:AD1507"/>
    <mergeCell ref="AE1507:AF1507"/>
    <mergeCell ref="AH1507:AI1507"/>
    <mergeCell ref="AJ1507:AK1507"/>
    <mergeCell ref="AC1514:AD1514"/>
    <mergeCell ref="AE1514:AF1514"/>
    <mergeCell ref="AH1514:AI1514"/>
    <mergeCell ref="AJ1514:AK1514"/>
    <mergeCell ref="S1500:T1500"/>
    <mergeCell ref="U1500:V1500"/>
    <mergeCell ref="X1500:Y1500"/>
    <mergeCell ref="Z1500:AA1500"/>
    <mergeCell ref="D1500:E1500"/>
    <mergeCell ref="F1500:G1500"/>
    <mergeCell ref="S1507:T1507"/>
    <mergeCell ref="U1507:V1507"/>
    <mergeCell ref="X1507:Y1507"/>
    <mergeCell ref="Z1507:AA1507"/>
    <mergeCell ref="D1507:E1507"/>
    <mergeCell ref="F1507:G1507"/>
    <mergeCell ref="I1507:J1507"/>
    <mergeCell ref="K1507:L1507"/>
    <mergeCell ref="N1507:O1507"/>
    <mergeCell ref="P1507:Q1507"/>
    <mergeCell ref="D1531:E1531"/>
    <mergeCell ref="F1531:G1531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D1524:E1524"/>
    <mergeCell ref="F1524:G1524"/>
    <mergeCell ref="I1524:J1524"/>
    <mergeCell ref="K1524:L1524"/>
    <mergeCell ref="N1524:O1524"/>
    <mergeCell ref="P1524:Q1524"/>
    <mergeCell ref="S1524:T1524"/>
    <mergeCell ref="U1524:V1524"/>
    <mergeCell ref="X1524:Y1524"/>
    <mergeCell ref="Z1524:AA1524"/>
    <mergeCell ref="AC1524:AD1524"/>
    <mergeCell ref="AE1524:AF1524"/>
    <mergeCell ref="AH1524:AI1524"/>
    <mergeCell ref="AJ1524:AK1524"/>
    <mergeCell ref="D1517:E1517"/>
    <mergeCell ref="F1517:G1517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D1510:E1510"/>
    <mergeCell ref="F1510:G1510"/>
    <mergeCell ref="I1510:J1510"/>
    <mergeCell ref="K1510:L1510"/>
    <mergeCell ref="N1510:O1510"/>
    <mergeCell ref="P1510:Q1510"/>
    <mergeCell ref="S1510:T1510"/>
    <mergeCell ref="U1510:V1510"/>
    <mergeCell ref="X1510:Y1510"/>
    <mergeCell ref="Z1510:AA1510"/>
    <mergeCell ref="AC1510:AD1510"/>
    <mergeCell ref="AE1510:AF1510"/>
    <mergeCell ref="AH1566:AI1566"/>
    <mergeCell ref="AJ1566:AK1566"/>
    <mergeCell ref="S1570:T1570"/>
    <mergeCell ref="U1570:V1570"/>
    <mergeCell ref="X1570:Y1570"/>
    <mergeCell ref="Z1570:AA1570"/>
    <mergeCell ref="D1570:E1570"/>
    <mergeCell ref="F1570:G1570"/>
    <mergeCell ref="I1570:J1570"/>
    <mergeCell ref="K1570:L1570"/>
    <mergeCell ref="N1570:O1570"/>
    <mergeCell ref="P1570:Q1570"/>
    <mergeCell ref="D1545:E1545"/>
    <mergeCell ref="F1545:G1545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D1538:E1538"/>
    <mergeCell ref="F1538:G1538"/>
    <mergeCell ref="I1538:J1538"/>
    <mergeCell ref="K1538:L1538"/>
    <mergeCell ref="N1538:O1538"/>
    <mergeCell ref="P1538:Q1538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S1542:T1542"/>
    <mergeCell ref="U1542:V1542"/>
    <mergeCell ref="X1542:Y1542"/>
    <mergeCell ref="Z1542:AA1542"/>
    <mergeCell ref="D1542:E1542"/>
    <mergeCell ref="F1542:G1542"/>
    <mergeCell ref="I1542:J1542"/>
    <mergeCell ref="K1542:L1542"/>
    <mergeCell ref="N1542:O1542"/>
    <mergeCell ref="P1542:Q1542"/>
    <mergeCell ref="AC1563:AD1563"/>
    <mergeCell ref="AE1563:AF1563"/>
    <mergeCell ref="AH1563:AI1563"/>
    <mergeCell ref="AJ1563:AK1563"/>
    <mergeCell ref="AC1570:AD1570"/>
    <mergeCell ref="AE1570:AF1570"/>
    <mergeCell ref="AH1570:AI1570"/>
    <mergeCell ref="AJ1570:AK1570"/>
    <mergeCell ref="S1556:T1556"/>
    <mergeCell ref="U1556:V1556"/>
    <mergeCell ref="X1556:Y1556"/>
    <mergeCell ref="Z1556:AA1556"/>
    <mergeCell ref="D1556:E1556"/>
    <mergeCell ref="F1556:G1556"/>
    <mergeCell ref="S1563:T1563"/>
    <mergeCell ref="U1563:V1563"/>
    <mergeCell ref="X1563:Y1563"/>
    <mergeCell ref="Z1563:AA1563"/>
    <mergeCell ref="D1563:E1563"/>
    <mergeCell ref="F1563:G1563"/>
    <mergeCell ref="I1563:J1563"/>
    <mergeCell ref="K1563:L1563"/>
    <mergeCell ref="N1563:O1563"/>
    <mergeCell ref="P1563:Q1563"/>
    <mergeCell ref="D1587:E1587"/>
    <mergeCell ref="F1587:G1587"/>
    <mergeCell ref="I1587:J1587"/>
    <mergeCell ref="K1587:L1587"/>
    <mergeCell ref="N1587:O1587"/>
    <mergeCell ref="P1587:Q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J1587:AK1587"/>
    <mergeCell ref="D1580:E1580"/>
    <mergeCell ref="F1580:G1580"/>
    <mergeCell ref="I1580:J1580"/>
    <mergeCell ref="K1580:L1580"/>
    <mergeCell ref="N1580:O1580"/>
    <mergeCell ref="P1580:Q1580"/>
    <mergeCell ref="S1580:T1580"/>
    <mergeCell ref="U1580:V1580"/>
    <mergeCell ref="X1580:Y1580"/>
    <mergeCell ref="Z1580:AA1580"/>
    <mergeCell ref="AC1580:AD1580"/>
    <mergeCell ref="AE1580:AF1580"/>
    <mergeCell ref="AH1580:AI1580"/>
    <mergeCell ref="AJ1580:AK1580"/>
    <mergeCell ref="D1573:E1573"/>
    <mergeCell ref="F1573:G1573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D1566:E1566"/>
    <mergeCell ref="F1566:G1566"/>
    <mergeCell ref="I1566:J1566"/>
    <mergeCell ref="K1566:L1566"/>
    <mergeCell ref="N1566:O1566"/>
    <mergeCell ref="P1566:Q1566"/>
    <mergeCell ref="S1566:T1566"/>
    <mergeCell ref="U1566:V1566"/>
    <mergeCell ref="X1566:Y1566"/>
    <mergeCell ref="Z1566:AA1566"/>
    <mergeCell ref="AC1566:AD1566"/>
    <mergeCell ref="AE1566:AF1566"/>
    <mergeCell ref="AH1622:AI1622"/>
    <mergeCell ref="AJ1622:AK1622"/>
    <mergeCell ref="S1626:T1626"/>
    <mergeCell ref="U1626:V1626"/>
    <mergeCell ref="X1626:Y1626"/>
    <mergeCell ref="Z1626:AA1626"/>
    <mergeCell ref="D1626:E1626"/>
    <mergeCell ref="F1626:G1626"/>
    <mergeCell ref="I1626:J1626"/>
    <mergeCell ref="K1626:L1626"/>
    <mergeCell ref="N1626:O1626"/>
    <mergeCell ref="P1626:Q1626"/>
    <mergeCell ref="D1601:E1601"/>
    <mergeCell ref="F1601:G1601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D1594:E1594"/>
    <mergeCell ref="F1594:G1594"/>
    <mergeCell ref="I1594:J1594"/>
    <mergeCell ref="K1594:L1594"/>
    <mergeCell ref="N1594:O1594"/>
    <mergeCell ref="P1594:Q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S1598:T1598"/>
    <mergeCell ref="U1598:V1598"/>
    <mergeCell ref="X1598:Y1598"/>
    <mergeCell ref="Z1598:AA1598"/>
    <mergeCell ref="D1598:E1598"/>
    <mergeCell ref="F1598:G1598"/>
    <mergeCell ref="I1598:J1598"/>
    <mergeCell ref="K1598:L1598"/>
    <mergeCell ref="N1598:O1598"/>
    <mergeCell ref="P1598:Q1598"/>
    <mergeCell ref="AC1619:AD1619"/>
    <mergeCell ref="AE1619:AF1619"/>
    <mergeCell ref="AH1619:AI1619"/>
    <mergeCell ref="AJ1619:AK1619"/>
    <mergeCell ref="AC1626:AD1626"/>
    <mergeCell ref="AE1626:AF1626"/>
    <mergeCell ref="AH1626:AI1626"/>
    <mergeCell ref="AJ1626:AK1626"/>
    <mergeCell ref="S1612:T1612"/>
    <mergeCell ref="U1612:V1612"/>
    <mergeCell ref="X1612:Y1612"/>
    <mergeCell ref="Z1612:AA1612"/>
    <mergeCell ref="D1612:E1612"/>
    <mergeCell ref="F1612:G1612"/>
    <mergeCell ref="S1619:T1619"/>
    <mergeCell ref="U1619:V1619"/>
    <mergeCell ref="X1619:Y1619"/>
    <mergeCell ref="Z1619:AA1619"/>
    <mergeCell ref="D1619:E1619"/>
    <mergeCell ref="F1619:G1619"/>
    <mergeCell ref="I1619:J1619"/>
    <mergeCell ref="K1619:L1619"/>
    <mergeCell ref="N1619:O1619"/>
    <mergeCell ref="P1619:Q1619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D1636:E1636"/>
    <mergeCell ref="F1636:G1636"/>
    <mergeCell ref="I1636:J1636"/>
    <mergeCell ref="K1636:L1636"/>
    <mergeCell ref="N1636:O1636"/>
    <mergeCell ref="P1636:Q1636"/>
    <mergeCell ref="S1636:T1636"/>
    <mergeCell ref="U1636:V1636"/>
    <mergeCell ref="X1636:Y1636"/>
    <mergeCell ref="Z1636:AA1636"/>
    <mergeCell ref="AC1636:AD1636"/>
    <mergeCell ref="AE1636:AF1636"/>
    <mergeCell ref="AH1636:AI1636"/>
    <mergeCell ref="AJ1636:AK1636"/>
    <mergeCell ref="D1629:E1629"/>
    <mergeCell ref="F1629:G1629"/>
    <mergeCell ref="I1629:J1629"/>
    <mergeCell ref="K1629:L1629"/>
    <mergeCell ref="N1629:O1629"/>
    <mergeCell ref="P1629:Q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D1622:E1622"/>
    <mergeCell ref="F1622:G1622"/>
    <mergeCell ref="I1622:J1622"/>
    <mergeCell ref="K1622:L1622"/>
    <mergeCell ref="N1622:O1622"/>
    <mergeCell ref="P1622:Q1622"/>
    <mergeCell ref="S1622:T1622"/>
    <mergeCell ref="U1622:V1622"/>
    <mergeCell ref="X1622:Y1622"/>
    <mergeCell ref="Z1622:AA1622"/>
    <mergeCell ref="AC1622:AD1622"/>
    <mergeCell ref="AE1622:AF1622"/>
    <mergeCell ref="AH1678:AI1678"/>
    <mergeCell ref="AJ1678:AK1678"/>
    <mergeCell ref="S1682:T1682"/>
    <mergeCell ref="U1682:V1682"/>
    <mergeCell ref="X1682:Y1682"/>
    <mergeCell ref="Z1682:AA1682"/>
    <mergeCell ref="D1682:E1682"/>
    <mergeCell ref="F1682:G1682"/>
    <mergeCell ref="I1682:J1682"/>
    <mergeCell ref="K1682:L1682"/>
    <mergeCell ref="N1682:O1682"/>
    <mergeCell ref="P1682:Q1682"/>
    <mergeCell ref="D1657:E1657"/>
    <mergeCell ref="F1657:G1657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D1650:E1650"/>
    <mergeCell ref="F1650:G1650"/>
    <mergeCell ref="I1650:J1650"/>
    <mergeCell ref="K1650:L1650"/>
    <mergeCell ref="N1650:O1650"/>
    <mergeCell ref="P1650:Q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S1654:T1654"/>
    <mergeCell ref="U1654:V1654"/>
    <mergeCell ref="X1654:Y1654"/>
    <mergeCell ref="Z1654:AA1654"/>
    <mergeCell ref="D1654:E1654"/>
    <mergeCell ref="F1654:G1654"/>
    <mergeCell ref="I1654:J1654"/>
    <mergeCell ref="K1654:L1654"/>
    <mergeCell ref="N1654:O1654"/>
    <mergeCell ref="P1654:Q1654"/>
    <mergeCell ref="AC1675:AD1675"/>
    <mergeCell ref="AE1675:AF1675"/>
    <mergeCell ref="AH1675:AI1675"/>
    <mergeCell ref="AJ1675:AK1675"/>
    <mergeCell ref="AC1682:AD1682"/>
    <mergeCell ref="AE1682:AF1682"/>
    <mergeCell ref="AH1682:AI1682"/>
    <mergeCell ref="AJ1682:AK1682"/>
    <mergeCell ref="S1668:T1668"/>
    <mergeCell ref="U1668:V1668"/>
    <mergeCell ref="X1668:Y1668"/>
    <mergeCell ref="Z1668:AA1668"/>
    <mergeCell ref="D1668:E1668"/>
    <mergeCell ref="F1668:G1668"/>
    <mergeCell ref="S1675:T1675"/>
    <mergeCell ref="U1675:V1675"/>
    <mergeCell ref="X1675:Y1675"/>
    <mergeCell ref="Z1675:AA1675"/>
    <mergeCell ref="D1675:E1675"/>
    <mergeCell ref="F1675:G1675"/>
    <mergeCell ref="I1675:J1675"/>
    <mergeCell ref="K1675:L1675"/>
    <mergeCell ref="N1675:O1675"/>
    <mergeCell ref="P1675:Q1675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D1692:E1692"/>
    <mergeCell ref="F1692:G1692"/>
    <mergeCell ref="I1692:J1692"/>
    <mergeCell ref="K1692:L1692"/>
    <mergeCell ref="N1692:O1692"/>
    <mergeCell ref="P1692:Q1692"/>
    <mergeCell ref="S1692:T1692"/>
    <mergeCell ref="U1692:V1692"/>
    <mergeCell ref="X1692:Y1692"/>
    <mergeCell ref="Z1692:AA1692"/>
    <mergeCell ref="AC1692:AD1692"/>
    <mergeCell ref="AE1692:AF1692"/>
    <mergeCell ref="AH1692:AI1692"/>
    <mergeCell ref="AJ1692:AK1692"/>
    <mergeCell ref="D1685:E1685"/>
    <mergeCell ref="F1685:G1685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D1678:E1678"/>
    <mergeCell ref="F1678:G1678"/>
    <mergeCell ref="I1678:J1678"/>
    <mergeCell ref="K1678:L1678"/>
    <mergeCell ref="N1678:O1678"/>
    <mergeCell ref="P1678:Q1678"/>
    <mergeCell ref="S1678:T1678"/>
    <mergeCell ref="U1678:V1678"/>
    <mergeCell ref="X1678:Y1678"/>
    <mergeCell ref="Z1678:AA1678"/>
    <mergeCell ref="AC1678:AD1678"/>
    <mergeCell ref="AE1678:AF1678"/>
    <mergeCell ref="AH1734:AI1734"/>
    <mergeCell ref="AJ1734:AK1734"/>
    <mergeCell ref="S1738:T1738"/>
    <mergeCell ref="U1738:V1738"/>
    <mergeCell ref="X1738:Y1738"/>
    <mergeCell ref="Z1738:AA1738"/>
    <mergeCell ref="D1738:E1738"/>
    <mergeCell ref="F1738:G1738"/>
    <mergeCell ref="I1738:J1738"/>
    <mergeCell ref="K1738:L1738"/>
    <mergeCell ref="N1738:O1738"/>
    <mergeCell ref="P1738:Q1738"/>
    <mergeCell ref="D1713:E1713"/>
    <mergeCell ref="F1713:G1713"/>
    <mergeCell ref="I1713:J1713"/>
    <mergeCell ref="K1713:L1713"/>
    <mergeCell ref="N1713:O1713"/>
    <mergeCell ref="P1713:Q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D1706:E1706"/>
    <mergeCell ref="F1706:G1706"/>
    <mergeCell ref="I1706:J1706"/>
    <mergeCell ref="K1706:L1706"/>
    <mergeCell ref="N1706:O1706"/>
    <mergeCell ref="P1706:Q1706"/>
    <mergeCell ref="S1706:T1706"/>
    <mergeCell ref="U1706:V1706"/>
    <mergeCell ref="X1706:Y1706"/>
    <mergeCell ref="Z1706:AA1706"/>
    <mergeCell ref="AC1706:AD1706"/>
    <mergeCell ref="AE1706:AF1706"/>
    <mergeCell ref="AH1706:AI1706"/>
    <mergeCell ref="AJ1706:AK1706"/>
    <mergeCell ref="S1710:T1710"/>
    <mergeCell ref="U1710:V1710"/>
    <mergeCell ref="X1710:Y1710"/>
    <mergeCell ref="Z1710:AA1710"/>
    <mergeCell ref="D1710:E1710"/>
    <mergeCell ref="F1710:G1710"/>
    <mergeCell ref="I1710:J1710"/>
    <mergeCell ref="K1710:L1710"/>
    <mergeCell ref="N1710:O1710"/>
    <mergeCell ref="P1710:Q1710"/>
    <mergeCell ref="AC1731:AD1731"/>
    <mergeCell ref="AE1731:AF1731"/>
    <mergeCell ref="AH1731:AI1731"/>
    <mergeCell ref="AJ1731:AK1731"/>
    <mergeCell ref="AC1738:AD1738"/>
    <mergeCell ref="AE1738:AF1738"/>
    <mergeCell ref="AH1738:AI1738"/>
    <mergeCell ref="AJ1738:AK1738"/>
    <mergeCell ref="S1724:T1724"/>
    <mergeCell ref="U1724:V1724"/>
    <mergeCell ref="X1724:Y1724"/>
    <mergeCell ref="Z1724:AA1724"/>
    <mergeCell ref="D1724:E1724"/>
    <mergeCell ref="F1724:G1724"/>
    <mergeCell ref="S1731:T1731"/>
    <mergeCell ref="U1731:V1731"/>
    <mergeCell ref="X1731:Y1731"/>
    <mergeCell ref="Z1731:AA1731"/>
    <mergeCell ref="D1731:E1731"/>
    <mergeCell ref="F1731:G1731"/>
    <mergeCell ref="I1731:J1731"/>
    <mergeCell ref="K1731:L1731"/>
    <mergeCell ref="N1731:O1731"/>
    <mergeCell ref="P1731:Q1731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D1748:E1748"/>
    <mergeCell ref="F1748:G1748"/>
    <mergeCell ref="I1748:J1748"/>
    <mergeCell ref="K1748:L1748"/>
    <mergeCell ref="N1748:O1748"/>
    <mergeCell ref="P1748:Q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D1741:E1741"/>
    <mergeCell ref="F1741:G1741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D1734:E1734"/>
    <mergeCell ref="F1734:G1734"/>
    <mergeCell ref="I1734:J1734"/>
    <mergeCell ref="K1734:L1734"/>
    <mergeCell ref="N1734:O1734"/>
    <mergeCell ref="P1734:Q1734"/>
    <mergeCell ref="S1734:T1734"/>
    <mergeCell ref="U1734:V1734"/>
    <mergeCell ref="X1734:Y1734"/>
    <mergeCell ref="Z1734:AA1734"/>
    <mergeCell ref="AC1734:AD1734"/>
    <mergeCell ref="AE1734:AF1734"/>
    <mergeCell ref="AH1790:AI1790"/>
    <mergeCell ref="AJ1790:AK1790"/>
    <mergeCell ref="S1794:T1794"/>
    <mergeCell ref="U1794:V1794"/>
    <mergeCell ref="X1794:Y1794"/>
    <mergeCell ref="Z1794:AA1794"/>
    <mergeCell ref="D1794:E1794"/>
    <mergeCell ref="F1794:G1794"/>
    <mergeCell ref="I1794:J1794"/>
    <mergeCell ref="K1794:L1794"/>
    <mergeCell ref="N1794:O1794"/>
    <mergeCell ref="P1794:Q1794"/>
    <mergeCell ref="D1769:E1769"/>
    <mergeCell ref="F1769:G1769"/>
    <mergeCell ref="I1769:J1769"/>
    <mergeCell ref="K1769:L1769"/>
    <mergeCell ref="N1769:O1769"/>
    <mergeCell ref="P1769:Q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D1762:E1762"/>
    <mergeCell ref="F1762:G1762"/>
    <mergeCell ref="I1762:J1762"/>
    <mergeCell ref="K1762:L1762"/>
    <mergeCell ref="N1762:O1762"/>
    <mergeCell ref="P1762:Q1762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S1766:T1766"/>
    <mergeCell ref="U1766:V1766"/>
    <mergeCell ref="X1766:Y1766"/>
    <mergeCell ref="Z1766:AA1766"/>
    <mergeCell ref="D1766:E1766"/>
    <mergeCell ref="F1766:G1766"/>
    <mergeCell ref="I1766:J1766"/>
    <mergeCell ref="K1766:L1766"/>
    <mergeCell ref="N1766:O1766"/>
    <mergeCell ref="P1766:Q1766"/>
    <mergeCell ref="AC1787:AD1787"/>
    <mergeCell ref="AE1787:AF1787"/>
    <mergeCell ref="AH1787:AI1787"/>
    <mergeCell ref="AJ1787:AK1787"/>
    <mergeCell ref="AC1794:AD1794"/>
    <mergeCell ref="AE1794:AF1794"/>
    <mergeCell ref="AH1794:AI1794"/>
    <mergeCell ref="AJ1794:AK1794"/>
    <mergeCell ref="S1780:T1780"/>
    <mergeCell ref="U1780:V1780"/>
    <mergeCell ref="X1780:Y1780"/>
    <mergeCell ref="Z1780:AA1780"/>
    <mergeCell ref="D1780:E1780"/>
    <mergeCell ref="F1780:G1780"/>
    <mergeCell ref="S1787:T1787"/>
    <mergeCell ref="U1787:V1787"/>
    <mergeCell ref="X1787:Y1787"/>
    <mergeCell ref="Z1787:AA1787"/>
    <mergeCell ref="D1787:E1787"/>
    <mergeCell ref="F1787:G1787"/>
    <mergeCell ref="I1787:J1787"/>
    <mergeCell ref="K1787:L1787"/>
    <mergeCell ref="N1787:O1787"/>
    <mergeCell ref="P1787:Q1787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D1804:E1804"/>
    <mergeCell ref="F1804:G1804"/>
    <mergeCell ref="I1804:J1804"/>
    <mergeCell ref="K1804:L1804"/>
    <mergeCell ref="N1804:O1804"/>
    <mergeCell ref="P1804:Q1804"/>
    <mergeCell ref="S1804:T1804"/>
    <mergeCell ref="U1804:V1804"/>
    <mergeCell ref="X1804:Y1804"/>
    <mergeCell ref="Z1804:AA1804"/>
    <mergeCell ref="AC1804:AD1804"/>
    <mergeCell ref="AE1804:AF1804"/>
    <mergeCell ref="AH1804:AI1804"/>
    <mergeCell ref="AJ1804:AK1804"/>
    <mergeCell ref="D1797:E1797"/>
    <mergeCell ref="F1797:G1797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D1790:E1790"/>
    <mergeCell ref="F1790:G1790"/>
    <mergeCell ref="I1790:J1790"/>
    <mergeCell ref="K1790:L1790"/>
    <mergeCell ref="N1790:O1790"/>
    <mergeCell ref="P1790:Q1790"/>
    <mergeCell ref="S1790:T1790"/>
    <mergeCell ref="U1790:V1790"/>
    <mergeCell ref="X1790:Y1790"/>
    <mergeCell ref="Z1790:AA1790"/>
    <mergeCell ref="AC1790:AD1790"/>
    <mergeCell ref="AE1790:AF1790"/>
    <mergeCell ref="AH1846:AI1846"/>
    <mergeCell ref="AJ1846:AK1846"/>
    <mergeCell ref="S1850:T1850"/>
    <mergeCell ref="U1850:V1850"/>
    <mergeCell ref="X1850:Y1850"/>
    <mergeCell ref="Z1850:AA1850"/>
    <mergeCell ref="D1850:E1850"/>
    <mergeCell ref="F1850:G1850"/>
    <mergeCell ref="I1850:J1850"/>
    <mergeCell ref="K1850:L1850"/>
    <mergeCell ref="N1850:O1850"/>
    <mergeCell ref="P1850:Q1850"/>
    <mergeCell ref="D1825:E1825"/>
    <mergeCell ref="F1825:G1825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D1818:E1818"/>
    <mergeCell ref="F1818:G1818"/>
    <mergeCell ref="I1818:J1818"/>
    <mergeCell ref="K1818:L1818"/>
    <mergeCell ref="N1818:O1818"/>
    <mergeCell ref="P1818:Q1818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S1822:T1822"/>
    <mergeCell ref="U1822:V1822"/>
    <mergeCell ref="X1822:Y1822"/>
    <mergeCell ref="Z1822:AA1822"/>
    <mergeCell ref="D1822:E1822"/>
    <mergeCell ref="F1822:G1822"/>
    <mergeCell ref="I1822:J1822"/>
    <mergeCell ref="K1822:L1822"/>
    <mergeCell ref="N1822:O1822"/>
    <mergeCell ref="P1822:Q1822"/>
    <mergeCell ref="AC1843:AD1843"/>
    <mergeCell ref="AE1843:AF1843"/>
    <mergeCell ref="AH1843:AI1843"/>
    <mergeCell ref="AJ1843:AK1843"/>
    <mergeCell ref="AC1850:AD1850"/>
    <mergeCell ref="AE1850:AF1850"/>
    <mergeCell ref="AH1850:AI1850"/>
    <mergeCell ref="AJ1850:AK1850"/>
    <mergeCell ref="S1836:T1836"/>
    <mergeCell ref="U1836:V1836"/>
    <mergeCell ref="X1836:Y1836"/>
    <mergeCell ref="Z1836:AA1836"/>
    <mergeCell ref="D1836:E1836"/>
    <mergeCell ref="F1836:G1836"/>
    <mergeCell ref="S1843:T1843"/>
    <mergeCell ref="U1843:V1843"/>
    <mergeCell ref="X1843:Y1843"/>
    <mergeCell ref="Z1843:AA1843"/>
    <mergeCell ref="D1843:E1843"/>
    <mergeCell ref="F1843:G1843"/>
    <mergeCell ref="I1843:J1843"/>
    <mergeCell ref="K1843:L1843"/>
    <mergeCell ref="N1843:O1843"/>
    <mergeCell ref="P1843:Q1843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D1860:E1860"/>
    <mergeCell ref="F1860:G1860"/>
    <mergeCell ref="I1860:J1860"/>
    <mergeCell ref="K1860:L1860"/>
    <mergeCell ref="N1860:O1860"/>
    <mergeCell ref="P1860:Q1860"/>
    <mergeCell ref="S1860:T1860"/>
    <mergeCell ref="U1860:V1860"/>
    <mergeCell ref="X1860:Y1860"/>
    <mergeCell ref="Z1860:AA1860"/>
    <mergeCell ref="AC1860:AD1860"/>
    <mergeCell ref="AE1860:AF1860"/>
    <mergeCell ref="AH1860:AI1860"/>
    <mergeCell ref="AJ1860:AK1860"/>
    <mergeCell ref="D1853:E1853"/>
    <mergeCell ref="F1853:G1853"/>
    <mergeCell ref="I1853:J1853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D1846:E1846"/>
    <mergeCell ref="F1846:G1846"/>
    <mergeCell ref="I1846:J1846"/>
    <mergeCell ref="K1846:L1846"/>
    <mergeCell ref="N1846:O1846"/>
    <mergeCell ref="P1846:Q1846"/>
    <mergeCell ref="S1846:T1846"/>
    <mergeCell ref="U1846:V1846"/>
    <mergeCell ref="X1846:Y1846"/>
    <mergeCell ref="Z1846:AA1846"/>
    <mergeCell ref="AC1846:AD1846"/>
    <mergeCell ref="AE1846:AF1846"/>
    <mergeCell ref="AH1902:AI1902"/>
    <mergeCell ref="AJ1902:AK1902"/>
    <mergeCell ref="S1906:T1906"/>
    <mergeCell ref="U1906:V1906"/>
    <mergeCell ref="X1906:Y1906"/>
    <mergeCell ref="Z1906:AA1906"/>
    <mergeCell ref="D1906:E1906"/>
    <mergeCell ref="F1906:G1906"/>
    <mergeCell ref="I1906:J1906"/>
    <mergeCell ref="K1906:L1906"/>
    <mergeCell ref="N1906:O1906"/>
    <mergeCell ref="P1906:Q1906"/>
    <mergeCell ref="D1881:E1881"/>
    <mergeCell ref="F1881:G1881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D1874:E1874"/>
    <mergeCell ref="F1874:G1874"/>
    <mergeCell ref="I1874:J1874"/>
    <mergeCell ref="K1874:L1874"/>
    <mergeCell ref="N1874:O1874"/>
    <mergeCell ref="P1874:Q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S1878:T1878"/>
    <mergeCell ref="U1878:V1878"/>
    <mergeCell ref="X1878:Y1878"/>
    <mergeCell ref="Z1878:AA1878"/>
    <mergeCell ref="D1878:E1878"/>
    <mergeCell ref="F1878:G1878"/>
    <mergeCell ref="I1878:J1878"/>
    <mergeCell ref="K1878:L1878"/>
    <mergeCell ref="N1878:O1878"/>
    <mergeCell ref="P1878:Q1878"/>
    <mergeCell ref="AC1899:AD1899"/>
    <mergeCell ref="AE1899:AF1899"/>
    <mergeCell ref="AH1899:AI1899"/>
    <mergeCell ref="AJ1899:AK1899"/>
    <mergeCell ref="AC1906:AD1906"/>
    <mergeCell ref="AE1906:AF1906"/>
    <mergeCell ref="AH1906:AI1906"/>
    <mergeCell ref="AJ1906:AK1906"/>
    <mergeCell ref="S1892:T1892"/>
    <mergeCell ref="U1892:V1892"/>
    <mergeCell ref="X1892:Y1892"/>
    <mergeCell ref="Z1892:AA1892"/>
    <mergeCell ref="D1892:E1892"/>
    <mergeCell ref="F1892:G1892"/>
    <mergeCell ref="S1899:T1899"/>
    <mergeCell ref="U1899:V1899"/>
    <mergeCell ref="X1899:Y1899"/>
    <mergeCell ref="Z1899:AA1899"/>
    <mergeCell ref="D1899:E1899"/>
    <mergeCell ref="F1899:G1899"/>
    <mergeCell ref="I1899:J1899"/>
    <mergeCell ref="K1899:L1899"/>
    <mergeCell ref="N1899:O1899"/>
    <mergeCell ref="P1899:Q1899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D1916:E1916"/>
    <mergeCell ref="F1916:G1916"/>
    <mergeCell ref="I1916:J1916"/>
    <mergeCell ref="K1916:L1916"/>
    <mergeCell ref="N1916:O1916"/>
    <mergeCell ref="P1916:Q1916"/>
    <mergeCell ref="S1916:T1916"/>
    <mergeCell ref="U1916:V1916"/>
    <mergeCell ref="X1916:Y1916"/>
    <mergeCell ref="Z1916:AA1916"/>
    <mergeCell ref="AC1916:AD1916"/>
    <mergeCell ref="AE1916:AF1916"/>
    <mergeCell ref="AH1916:AI1916"/>
    <mergeCell ref="AJ1916:AK1916"/>
    <mergeCell ref="D1909:E1909"/>
    <mergeCell ref="F1909:G1909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D1902:E1902"/>
    <mergeCell ref="F1902:G1902"/>
    <mergeCell ref="I1902:J1902"/>
    <mergeCell ref="K1902:L1902"/>
    <mergeCell ref="N1902:O1902"/>
    <mergeCell ref="P1902:Q1902"/>
    <mergeCell ref="S1902:T1902"/>
    <mergeCell ref="U1902:V1902"/>
    <mergeCell ref="X1902:Y1902"/>
    <mergeCell ref="Z1902:AA1902"/>
    <mergeCell ref="AC1902:AD1902"/>
    <mergeCell ref="AE1902:AF1902"/>
    <mergeCell ref="AH1958:AI1958"/>
    <mergeCell ref="AJ1958:AK1958"/>
    <mergeCell ref="S1962:T1962"/>
    <mergeCell ref="U1962:V1962"/>
    <mergeCell ref="X1962:Y1962"/>
    <mergeCell ref="Z1962:AA1962"/>
    <mergeCell ref="D1962:E1962"/>
    <mergeCell ref="F1962:G1962"/>
    <mergeCell ref="I1962:J1962"/>
    <mergeCell ref="K1962:L1962"/>
    <mergeCell ref="N1962:O1962"/>
    <mergeCell ref="P1962:Q1962"/>
    <mergeCell ref="D1937:E1937"/>
    <mergeCell ref="F1937:G1937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D1930:E1930"/>
    <mergeCell ref="F1930:G1930"/>
    <mergeCell ref="I1930:J1930"/>
    <mergeCell ref="K1930:L1930"/>
    <mergeCell ref="N1930:O1930"/>
    <mergeCell ref="P1930:Q1930"/>
    <mergeCell ref="S1930:T1930"/>
    <mergeCell ref="U1930:V1930"/>
    <mergeCell ref="X1930:Y1930"/>
    <mergeCell ref="Z1930:AA1930"/>
    <mergeCell ref="AC1930:AD1930"/>
    <mergeCell ref="AE1930:AF1930"/>
    <mergeCell ref="AH1930:AI1930"/>
    <mergeCell ref="AJ1930:AK1930"/>
    <mergeCell ref="S1934:T1934"/>
    <mergeCell ref="U1934:V1934"/>
    <mergeCell ref="X1934:Y1934"/>
    <mergeCell ref="Z1934:AA1934"/>
    <mergeCell ref="D1934:E1934"/>
    <mergeCell ref="F1934:G1934"/>
    <mergeCell ref="I1934:J1934"/>
    <mergeCell ref="K1934:L1934"/>
    <mergeCell ref="N1934:O1934"/>
    <mergeCell ref="P1934:Q1934"/>
    <mergeCell ref="AC1955:AD1955"/>
    <mergeCell ref="AE1955:AF1955"/>
    <mergeCell ref="AH1955:AI1955"/>
    <mergeCell ref="AJ1955:AK1955"/>
    <mergeCell ref="AC1962:AD1962"/>
    <mergeCell ref="AE1962:AF1962"/>
    <mergeCell ref="AH1962:AI1962"/>
    <mergeCell ref="AJ1962:AK1962"/>
    <mergeCell ref="S1948:T1948"/>
    <mergeCell ref="U1948:V1948"/>
    <mergeCell ref="X1948:Y1948"/>
    <mergeCell ref="Z1948:AA1948"/>
    <mergeCell ref="D1948:E1948"/>
    <mergeCell ref="F1948:G1948"/>
    <mergeCell ref="S1955:T1955"/>
    <mergeCell ref="U1955:V1955"/>
    <mergeCell ref="X1955:Y1955"/>
    <mergeCell ref="Z1955:AA1955"/>
    <mergeCell ref="D1955:E1955"/>
    <mergeCell ref="F1955:G1955"/>
    <mergeCell ref="I1955:J1955"/>
    <mergeCell ref="K1955:L1955"/>
    <mergeCell ref="N1955:O1955"/>
    <mergeCell ref="P1955:Q1955"/>
    <mergeCell ref="D1979:E1979"/>
    <mergeCell ref="F1979:G1979"/>
    <mergeCell ref="I1979:J1979"/>
    <mergeCell ref="K1979:L1979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D1972:E1972"/>
    <mergeCell ref="F1972:G1972"/>
    <mergeCell ref="I1972:J1972"/>
    <mergeCell ref="K1972:L1972"/>
    <mergeCell ref="N1972:O1972"/>
    <mergeCell ref="P1972:Q1972"/>
    <mergeCell ref="S1972:T1972"/>
    <mergeCell ref="U1972:V1972"/>
    <mergeCell ref="X1972:Y1972"/>
    <mergeCell ref="Z1972:AA1972"/>
    <mergeCell ref="AC1972:AD1972"/>
    <mergeCell ref="AE1972:AF1972"/>
    <mergeCell ref="AH1972:AI1972"/>
    <mergeCell ref="AJ1972:AK1972"/>
    <mergeCell ref="D1965:E1965"/>
    <mergeCell ref="F1965:G1965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D1958:E1958"/>
    <mergeCell ref="F1958:G1958"/>
    <mergeCell ref="I1958:J1958"/>
    <mergeCell ref="K1958:L1958"/>
    <mergeCell ref="N1958:O1958"/>
    <mergeCell ref="P1958:Q1958"/>
    <mergeCell ref="S1958:T1958"/>
    <mergeCell ref="U1958:V1958"/>
    <mergeCell ref="X1958:Y1958"/>
    <mergeCell ref="Z1958:AA1958"/>
    <mergeCell ref="AC1958:AD1958"/>
    <mergeCell ref="AE1958:AF1958"/>
    <mergeCell ref="AH2014:AI2014"/>
    <mergeCell ref="AJ2014:AK2014"/>
    <mergeCell ref="S2018:T2018"/>
    <mergeCell ref="U2018:V2018"/>
    <mergeCell ref="X2018:Y2018"/>
    <mergeCell ref="Z2018:AA2018"/>
    <mergeCell ref="D2018:E2018"/>
    <mergeCell ref="F2018:G2018"/>
    <mergeCell ref="I2018:J2018"/>
    <mergeCell ref="K2018:L2018"/>
    <mergeCell ref="N2018:O2018"/>
    <mergeCell ref="P2018:Q2018"/>
    <mergeCell ref="D1993:E1993"/>
    <mergeCell ref="F1993:G1993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D1986:E1986"/>
    <mergeCell ref="F1986:G1986"/>
    <mergeCell ref="I1986:J1986"/>
    <mergeCell ref="K1986:L1986"/>
    <mergeCell ref="N1986:O1986"/>
    <mergeCell ref="P1986:Q1986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S1990:T1990"/>
    <mergeCell ref="U1990:V1990"/>
    <mergeCell ref="X1990:Y1990"/>
    <mergeCell ref="Z1990:AA1990"/>
    <mergeCell ref="D1990:E1990"/>
    <mergeCell ref="F1990:G1990"/>
    <mergeCell ref="I1990:J1990"/>
    <mergeCell ref="K1990:L1990"/>
    <mergeCell ref="N1990:O1990"/>
    <mergeCell ref="P1990:Q1990"/>
    <mergeCell ref="AC2011:AD2011"/>
    <mergeCell ref="AE2011:AF2011"/>
    <mergeCell ref="AH2011:AI2011"/>
    <mergeCell ref="AJ2011:AK2011"/>
    <mergeCell ref="AC2018:AD2018"/>
    <mergeCell ref="AE2018:AF2018"/>
    <mergeCell ref="AH2018:AI2018"/>
    <mergeCell ref="AJ2018:AK2018"/>
    <mergeCell ref="S2004:T2004"/>
    <mergeCell ref="U2004:V2004"/>
    <mergeCell ref="X2004:Y2004"/>
    <mergeCell ref="Z2004:AA2004"/>
    <mergeCell ref="D2004:E2004"/>
    <mergeCell ref="F2004:G2004"/>
    <mergeCell ref="S2011:T2011"/>
    <mergeCell ref="U2011:V2011"/>
    <mergeCell ref="X2011:Y2011"/>
    <mergeCell ref="Z2011:AA2011"/>
    <mergeCell ref="D2011:E2011"/>
    <mergeCell ref="F2011:G2011"/>
    <mergeCell ref="I2011:J2011"/>
    <mergeCell ref="K2011:L2011"/>
    <mergeCell ref="N2011:O2011"/>
    <mergeCell ref="P2011:Q2011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D2028:E2028"/>
    <mergeCell ref="F2028:G2028"/>
    <mergeCell ref="I2028:J2028"/>
    <mergeCell ref="K2028:L2028"/>
    <mergeCell ref="N2028:O2028"/>
    <mergeCell ref="P2028:Q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D2021:E2021"/>
    <mergeCell ref="F2021:G2021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D2014:E2014"/>
    <mergeCell ref="F2014:G2014"/>
    <mergeCell ref="I2014:J2014"/>
    <mergeCell ref="K2014:L2014"/>
    <mergeCell ref="N2014:O2014"/>
    <mergeCell ref="P2014:Q2014"/>
    <mergeCell ref="S2014:T2014"/>
    <mergeCell ref="U2014:V2014"/>
    <mergeCell ref="X2014:Y2014"/>
    <mergeCell ref="Z2014:AA2014"/>
    <mergeCell ref="AC2014:AD2014"/>
    <mergeCell ref="AE2014:AF2014"/>
    <mergeCell ref="AH2070:AI2070"/>
    <mergeCell ref="AJ2070:AK2070"/>
    <mergeCell ref="S2074:T2074"/>
    <mergeCell ref="U2074:V2074"/>
    <mergeCell ref="X2074:Y2074"/>
    <mergeCell ref="Z2074:AA2074"/>
    <mergeCell ref="D2074:E2074"/>
    <mergeCell ref="F2074:G2074"/>
    <mergeCell ref="I2074:J2074"/>
    <mergeCell ref="K2074:L2074"/>
    <mergeCell ref="N2074:O2074"/>
    <mergeCell ref="P2074:Q2074"/>
    <mergeCell ref="D2049:E2049"/>
    <mergeCell ref="F2049:G2049"/>
    <mergeCell ref="I2049:J2049"/>
    <mergeCell ref="K2049:L2049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D2042:E2042"/>
    <mergeCell ref="F2042:G2042"/>
    <mergeCell ref="I2042:J2042"/>
    <mergeCell ref="K2042:L2042"/>
    <mergeCell ref="N2042:O2042"/>
    <mergeCell ref="P2042:Q2042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S2046:T2046"/>
    <mergeCell ref="U2046:V2046"/>
    <mergeCell ref="X2046:Y2046"/>
    <mergeCell ref="Z2046:AA2046"/>
    <mergeCell ref="D2046:E2046"/>
    <mergeCell ref="F2046:G2046"/>
    <mergeCell ref="I2046:J2046"/>
    <mergeCell ref="K2046:L2046"/>
    <mergeCell ref="N2046:O2046"/>
    <mergeCell ref="P2046:Q2046"/>
    <mergeCell ref="AC2067:AD2067"/>
    <mergeCell ref="AE2067:AF2067"/>
    <mergeCell ref="AH2067:AI2067"/>
    <mergeCell ref="AJ2067:AK2067"/>
    <mergeCell ref="AC2074:AD2074"/>
    <mergeCell ref="AE2074:AF2074"/>
    <mergeCell ref="AH2074:AI2074"/>
    <mergeCell ref="AJ2074:AK2074"/>
    <mergeCell ref="S2060:T2060"/>
    <mergeCell ref="U2060:V2060"/>
    <mergeCell ref="X2060:Y2060"/>
    <mergeCell ref="Z2060:AA2060"/>
    <mergeCell ref="D2060:E2060"/>
    <mergeCell ref="F2060:G2060"/>
    <mergeCell ref="S2067:T2067"/>
    <mergeCell ref="U2067:V2067"/>
    <mergeCell ref="X2067:Y2067"/>
    <mergeCell ref="Z2067:AA2067"/>
    <mergeCell ref="D2067:E2067"/>
    <mergeCell ref="F2067:G2067"/>
    <mergeCell ref="I2067:J2067"/>
    <mergeCell ref="K2067:L2067"/>
    <mergeCell ref="N2067:O2067"/>
    <mergeCell ref="P2067:Q2067"/>
    <mergeCell ref="D2091:E2091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D2084:E2084"/>
    <mergeCell ref="F2084:G2084"/>
    <mergeCell ref="I2084:J2084"/>
    <mergeCell ref="K2084:L2084"/>
    <mergeCell ref="N2084:O2084"/>
    <mergeCell ref="P2084:Q2084"/>
    <mergeCell ref="S2084:T2084"/>
    <mergeCell ref="U2084:V2084"/>
    <mergeCell ref="X2084:Y2084"/>
    <mergeCell ref="Z2084:AA2084"/>
    <mergeCell ref="AC2084:AD2084"/>
    <mergeCell ref="AE2084:AF2084"/>
    <mergeCell ref="AH2084:AI2084"/>
    <mergeCell ref="AJ2084:AK2084"/>
    <mergeCell ref="D2077:E2077"/>
    <mergeCell ref="F2077:G2077"/>
    <mergeCell ref="I2077:J2077"/>
    <mergeCell ref="K2077:L2077"/>
    <mergeCell ref="N2077:O2077"/>
    <mergeCell ref="P2077:Q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D2070:E2070"/>
    <mergeCell ref="F2070:G2070"/>
    <mergeCell ref="I2070:J2070"/>
    <mergeCell ref="K2070:L2070"/>
    <mergeCell ref="N2070:O2070"/>
    <mergeCell ref="P2070:Q2070"/>
    <mergeCell ref="S2070:T2070"/>
    <mergeCell ref="U2070:V2070"/>
    <mergeCell ref="X2070:Y2070"/>
    <mergeCell ref="Z2070:AA2070"/>
    <mergeCell ref="AC2070:AD2070"/>
    <mergeCell ref="AE2070:AF2070"/>
    <mergeCell ref="AH2126:AI2126"/>
    <mergeCell ref="AJ2126:AK2126"/>
    <mergeCell ref="S2130:T2130"/>
    <mergeCell ref="U2130:V2130"/>
    <mergeCell ref="X2130:Y2130"/>
    <mergeCell ref="Z2130:AA2130"/>
    <mergeCell ref="D2130:E2130"/>
    <mergeCell ref="F2130:G2130"/>
    <mergeCell ref="I2130:J2130"/>
    <mergeCell ref="K2130:L2130"/>
    <mergeCell ref="N2130:O2130"/>
    <mergeCell ref="P2130:Q2130"/>
    <mergeCell ref="D2105:E2105"/>
    <mergeCell ref="F2105:G2105"/>
    <mergeCell ref="I2105:J2105"/>
    <mergeCell ref="K2105:L2105"/>
    <mergeCell ref="N2105:O2105"/>
    <mergeCell ref="P2105:Q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D2098:E2098"/>
    <mergeCell ref="F2098:G2098"/>
    <mergeCell ref="I2098:J2098"/>
    <mergeCell ref="K2098:L2098"/>
    <mergeCell ref="N2098:O2098"/>
    <mergeCell ref="P2098:Q2098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S2102:T2102"/>
    <mergeCell ref="U2102:V2102"/>
    <mergeCell ref="X2102:Y2102"/>
    <mergeCell ref="Z2102:AA2102"/>
    <mergeCell ref="D2102:E2102"/>
    <mergeCell ref="F2102:G2102"/>
    <mergeCell ref="I2102:J2102"/>
    <mergeCell ref="K2102:L2102"/>
    <mergeCell ref="N2102:O2102"/>
    <mergeCell ref="P2102:Q2102"/>
    <mergeCell ref="AC2123:AD2123"/>
    <mergeCell ref="AE2123:AF2123"/>
    <mergeCell ref="AH2123:AI2123"/>
    <mergeCell ref="AJ2123:AK2123"/>
    <mergeCell ref="AC2130:AD2130"/>
    <mergeCell ref="AE2130:AF2130"/>
    <mergeCell ref="AH2130:AI2130"/>
    <mergeCell ref="AJ2130:AK2130"/>
    <mergeCell ref="S2116:T2116"/>
    <mergeCell ref="U2116:V2116"/>
    <mergeCell ref="X2116:Y2116"/>
    <mergeCell ref="Z2116:AA2116"/>
    <mergeCell ref="D2116:E2116"/>
    <mergeCell ref="F2116:G2116"/>
    <mergeCell ref="S2123:T2123"/>
    <mergeCell ref="U2123:V2123"/>
    <mergeCell ref="X2123:Y2123"/>
    <mergeCell ref="Z2123:AA2123"/>
    <mergeCell ref="D2123:E2123"/>
    <mergeCell ref="F2123:G2123"/>
    <mergeCell ref="I2123:J2123"/>
    <mergeCell ref="K2123:L2123"/>
    <mergeCell ref="N2123:O2123"/>
    <mergeCell ref="P2123:Q2123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D2140:E2140"/>
    <mergeCell ref="F2140:G2140"/>
    <mergeCell ref="I2140:J2140"/>
    <mergeCell ref="K2140:L2140"/>
    <mergeCell ref="N2140:O2140"/>
    <mergeCell ref="P2140:Q2140"/>
    <mergeCell ref="S2140:T2140"/>
    <mergeCell ref="U2140:V2140"/>
    <mergeCell ref="X2140:Y2140"/>
    <mergeCell ref="Z2140:AA2140"/>
    <mergeCell ref="AC2140:AD2140"/>
    <mergeCell ref="AE2140:AF2140"/>
    <mergeCell ref="AH2140:AI2140"/>
    <mergeCell ref="AJ2140:AK2140"/>
    <mergeCell ref="D2133:E2133"/>
    <mergeCell ref="F2133:G2133"/>
    <mergeCell ref="I2133:J2133"/>
    <mergeCell ref="K2133:L2133"/>
    <mergeCell ref="N2133:O2133"/>
    <mergeCell ref="P2133:Q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D2126:E2126"/>
    <mergeCell ref="F2126:G2126"/>
    <mergeCell ref="I2126:J2126"/>
    <mergeCell ref="K2126:L2126"/>
    <mergeCell ref="N2126:O2126"/>
    <mergeCell ref="P2126:Q2126"/>
    <mergeCell ref="S2126:T2126"/>
    <mergeCell ref="U2126:V2126"/>
    <mergeCell ref="X2126:Y2126"/>
    <mergeCell ref="Z2126:AA2126"/>
    <mergeCell ref="AC2126:AD2126"/>
    <mergeCell ref="AE2126:AF2126"/>
    <mergeCell ref="AH2182:AI2182"/>
    <mergeCell ref="AJ2182:AK2182"/>
    <mergeCell ref="S2186:T2186"/>
    <mergeCell ref="U2186:V2186"/>
    <mergeCell ref="X2186:Y2186"/>
    <mergeCell ref="Z2186:AA2186"/>
    <mergeCell ref="D2186:E2186"/>
    <mergeCell ref="F2186:G2186"/>
    <mergeCell ref="I2186:J2186"/>
    <mergeCell ref="K2186:L2186"/>
    <mergeCell ref="N2186:O2186"/>
    <mergeCell ref="P2186:Q2186"/>
    <mergeCell ref="D2161:E2161"/>
    <mergeCell ref="F2161:G2161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D2154:E2154"/>
    <mergeCell ref="F2154:G2154"/>
    <mergeCell ref="I2154:J2154"/>
    <mergeCell ref="K2154:L2154"/>
    <mergeCell ref="N2154:O2154"/>
    <mergeCell ref="P2154:Q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S2158:T2158"/>
    <mergeCell ref="U2158:V2158"/>
    <mergeCell ref="X2158:Y2158"/>
    <mergeCell ref="Z2158:AA2158"/>
    <mergeCell ref="D2158:E2158"/>
    <mergeCell ref="F2158:G2158"/>
    <mergeCell ref="I2158:J2158"/>
    <mergeCell ref="K2158:L2158"/>
    <mergeCell ref="N2158:O2158"/>
    <mergeCell ref="P2158:Q2158"/>
    <mergeCell ref="AC2179:AD2179"/>
    <mergeCell ref="AE2179:AF2179"/>
    <mergeCell ref="AH2179:AI2179"/>
    <mergeCell ref="AJ2179:AK2179"/>
    <mergeCell ref="AC2186:AD2186"/>
    <mergeCell ref="AE2186:AF2186"/>
    <mergeCell ref="AH2186:AI2186"/>
    <mergeCell ref="AJ2186:AK2186"/>
    <mergeCell ref="S2172:T2172"/>
    <mergeCell ref="U2172:V2172"/>
    <mergeCell ref="X2172:Y2172"/>
    <mergeCell ref="Z2172:AA2172"/>
    <mergeCell ref="D2172:E2172"/>
    <mergeCell ref="F2172:G2172"/>
    <mergeCell ref="S2179:T2179"/>
    <mergeCell ref="U2179:V2179"/>
    <mergeCell ref="X2179:Y2179"/>
    <mergeCell ref="Z2179:AA2179"/>
    <mergeCell ref="D2179:E2179"/>
    <mergeCell ref="F2179:G2179"/>
    <mergeCell ref="I2179:J2179"/>
    <mergeCell ref="K2179:L2179"/>
    <mergeCell ref="N2179:O2179"/>
    <mergeCell ref="P2179:Q2179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D2196:E2196"/>
    <mergeCell ref="F2196:G2196"/>
    <mergeCell ref="I2196:J2196"/>
    <mergeCell ref="K2196:L2196"/>
    <mergeCell ref="N2196:O2196"/>
    <mergeCell ref="P2196:Q2196"/>
    <mergeCell ref="S2196:T2196"/>
    <mergeCell ref="U2196:V2196"/>
    <mergeCell ref="X2196:Y2196"/>
    <mergeCell ref="Z2196:AA2196"/>
    <mergeCell ref="AC2196:AD2196"/>
    <mergeCell ref="AE2196:AF2196"/>
    <mergeCell ref="AH2196:AI2196"/>
    <mergeCell ref="AJ2196:AK2196"/>
    <mergeCell ref="D2189:E2189"/>
    <mergeCell ref="F2189:G2189"/>
    <mergeCell ref="I2189:J2189"/>
    <mergeCell ref="K2189:L2189"/>
    <mergeCell ref="N2189:O2189"/>
    <mergeCell ref="P2189:Q2189"/>
    <mergeCell ref="S2189:T2189"/>
    <mergeCell ref="U2189:V2189"/>
    <mergeCell ref="X2189:Y2189"/>
    <mergeCell ref="Z2189:AA2189"/>
    <mergeCell ref="AC2189:AD2189"/>
    <mergeCell ref="AE2189:AF2189"/>
    <mergeCell ref="AH2189:AI2189"/>
    <mergeCell ref="AJ2189:AK2189"/>
    <mergeCell ref="D2182:E2182"/>
    <mergeCell ref="F2182:G2182"/>
    <mergeCell ref="I2182:J2182"/>
    <mergeCell ref="K2182:L2182"/>
    <mergeCell ref="N2182:O2182"/>
    <mergeCell ref="P2182:Q2182"/>
    <mergeCell ref="S2182:T2182"/>
    <mergeCell ref="U2182:V2182"/>
    <mergeCell ref="X2182:Y2182"/>
    <mergeCell ref="Z2182:AA2182"/>
    <mergeCell ref="AC2182:AD2182"/>
    <mergeCell ref="AE2182:AF2182"/>
    <mergeCell ref="AH2238:AI2238"/>
    <mergeCell ref="AJ2238:AK2238"/>
    <mergeCell ref="S2242:T2242"/>
    <mergeCell ref="U2242:V2242"/>
    <mergeCell ref="X2242:Y2242"/>
    <mergeCell ref="Z2242:AA2242"/>
    <mergeCell ref="D2242:E2242"/>
    <mergeCell ref="F2242:G2242"/>
    <mergeCell ref="I2242:J2242"/>
    <mergeCell ref="K2242:L2242"/>
    <mergeCell ref="N2242:O2242"/>
    <mergeCell ref="P2242:Q2242"/>
    <mergeCell ref="D2217:E2217"/>
    <mergeCell ref="F2217:G2217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D2210:E2210"/>
    <mergeCell ref="F2210:G2210"/>
    <mergeCell ref="I2210:J2210"/>
    <mergeCell ref="K2210:L2210"/>
    <mergeCell ref="N2210:O2210"/>
    <mergeCell ref="P2210:Q2210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S2214:T2214"/>
    <mergeCell ref="U2214:V2214"/>
    <mergeCell ref="X2214:Y2214"/>
    <mergeCell ref="Z2214:AA2214"/>
    <mergeCell ref="D2214:E2214"/>
    <mergeCell ref="F2214:G2214"/>
    <mergeCell ref="I2214:J2214"/>
    <mergeCell ref="K2214:L2214"/>
    <mergeCell ref="N2214:O2214"/>
    <mergeCell ref="P2214:Q2214"/>
    <mergeCell ref="AC2235:AD2235"/>
    <mergeCell ref="AE2235:AF2235"/>
    <mergeCell ref="AH2235:AI2235"/>
    <mergeCell ref="AJ2235:AK2235"/>
    <mergeCell ref="AC2242:AD2242"/>
    <mergeCell ref="AE2242:AF2242"/>
    <mergeCell ref="AH2242:AI2242"/>
    <mergeCell ref="AJ2242:AK2242"/>
    <mergeCell ref="S2228:T2228"/>
    <mergeCell ref="U2228:V2228"/>
    <mergeCell ref="X2228:Y2228"/>
    <mergeCell ref="Z2228:AA2228"/>
    <mergeCell ref="D2228:E2228"/>
    <mergeCell ref="F2228:G2228"/>
    <mergeCell ref="S2235:T2235"/>
    <mergeCell ref="U2235:V2235"/>
    <mergeCell ref="X2235:Y2235"/>
    <mergeCell ref="Z2235:AA2235"/>
    <mergeCell ref="D2235:E2235"/>
    <mergeCell ref="F2235:G2235"/>
    <mergeCell ref="I2235:J2235"/>
    <mergeCell ref="K2235:L2235"/>
    <mergeCell ref="N2235:O2235"/>
    <mergeCell ref="P2235:Q2235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D2252:E2252"/>
    <mergeCell ref="F2252:G2252"/>
    <mergeCell ref="I2252:J2252"/>
    <mergeCell ref="K2252:L2252"/>
    <mergeCell ref="N2252:O2252"/>
    <mergeCell ref="P2252:Q2252"/>
    <mergeCell ref="S2252:T2252"/>
    <mergeCell ref="U2252:V2252"/>
    <mergeCell ref="X2252:Y2252"/>
    <mergeCell ref="Z2252:AA2252"/>
    <mergeCell ref="AC2252:AD2252"/>
    <mergeCell ref="AE2252:AF2252"/>
    <mergeCell ref="AH2252:AI2252"/>
    <mergeCell ref="AJ2252:AK2252"/>
    <mergeCell ref="D2245:E2245"/>
    <mergeCell ref="F2245:G2245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D2238:E2238"/>
    <mergeCell ref="F2238:G2238"/>
    <mergeCell ref="I2238:J2238"/>
    <mergeCell ref="K2238:L2238"/>
    <mergeCell ref="N2238:O2238"/>
    <mergeCell ref="P2238:Q2238"/>
    <mergeCell ref="S2238:T2238"/>
    <mergeCell ref="U2238:V2238"/>
    <mergeCell ref="X2238:Y2238"/>
    <mergeCell ref="Z2238:AA2238"/>
    <mergeCell ref="AC2238:AD2238"/>
    <mergeCell ref="AE2238:AF2238"/>
    <mergeCell ref="AH2294:AI2294"/>
    <mergeCell ref="AJ2294:AK2294"/>
    <mergeCell ref="S2298:T2298"/>
    <mergeCell ref="U2298:V2298"/>
    <mergeCell ref="X2298:Y2298"/>
    <mergeCell ref="Z2298:AA2298"/>
    <mergeCell ref="D2298:E2298"/>
    <mergeCell ref="F2298:G2298"/>
    <mergeCell ref="I2298:J2298"/>
    <mergeCell ref="K2298:L2298"/>
    <mergeCell ref="N2298:O2298"/>
    <mergeCell ref="P2298:Q2298"/>
    <mergeCell ref="D2273:E2273"/>
    <mergeCell ref="F2273:G2273"/>
    <mergeCell ref="I2273:J2273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D2266:E2266"/>
    <mergeCell ref="F2266:G2266"/>
    <mergeCell ref="I2266:J2266"/>
    <mergeCell ref="K2266:L2266"/>
    <mergeCell ref="N2266:O2266"/>
    <mergeCell ref="P2266:Q2266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S2270:T2270"/>
    <mergeCell ref="U2270:V2270"/>
    <mergeCell ref="X2270:Y2270"/>
    <mergeCell ref="Z2270:AA2270"/>
    <mergeCell ref="D2270:E2270"/>
    <mergeCell ref="F2270:G2270"/>
    <mergeCell ref="I2270:J2270"/>
    <mergeCell ref="K2270:L2270"/>
    <mergeCell ref="N2270:O2270"/>
    <mergeCell ref="P2270:Q2270"/>
    <mergeCell ref="AC2291:AD2291"/>
    <mergeCell ref="AE2291:AF2291"/>
    <mergeCell ref="AH2291:AI2291"/>
    <mergeCell ref="AJ2291:AK2291"/>
    <mergeCell ref="AC2298:AD2298"/>
    <mergeCell ref="AE2298:AF2298"/>
    <mergeCell ref="AH2298:AI2298"/>
    <mergeCell ref="AJ2298:AK2298"/>
    <mergeCell ref="S2284:T2284"/>
    <mergeCell ref="U2284:V2284"/>
    <mergeCell ref="X2284:Y2284"/>
    <mergeCell ref="Z2284:AA2284"/>
    <mergeCell ref="D2284:E2284"/>
    <mergeCell ref="F2284:G2284"/>
    <mergeCell ref="S2291:T2291"/>
    <mergeCell ref="U2291:V2291"/>
    <mergeCell ref="X2291:Y2291"/>
    <mergeCell ref="Z2291:AA2291"/>
    <mergeCell ref="D2291:E2291"/>
    <mergeCell ref="F2291:G2291"/>
    <mergeCell ref="I2291:J2291"/>
    <mergeCell ref="K2291:L2291"/>
    <mergeCell ref="N2291:O2291"/>
    <mergeCell ref="P2291:Q2291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D2308:E2308"/>
    <mergeCell ref="F2308:G2308"/>
    <mergeCell ref="I2308:J2308"/>
    <mergeCell ref="K2308:L2308"/>
    <mergeCell ref="N2308:O2308"/>
    <mergeCell ref="P2308:Q2308"/>
    <mergeCell ref="S2308:T2308"/>
    <mergeCell ref="U2308:V2308"/>
    <mergeCell ref="X2308:Y2308"/>
    <mergeCell ref="Z2308:AA2308"/>
    <mergeCell ref="AC2308:AD2308"/>
    <mergeCell ref="AE2308:AF2308"/>
    <mergeCell ref="AH2308:AI2308"/>
    <mergeCell ref="AJ2308:AK2308"/>
    <mergeCell ref="D2301:E2301"/>
    <mergeCell ref="F2301:G2301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D2294:E2294"/>
    <mergeCell ref="F2294:G2294"/>
    <mergeCell ref="I2294:J2294"/>
    <mergeCell ref="K2294:L2294"/>
    <mergeCell ref="N2294:O2294"/>
    <mergeCell ref="P2294:Q2294"/>
    <mergeCell ref="S2294:T2294"/>
    <mergeCell ref="U2294:V2294"/>
    <mergeCell ref="X2294:Y2294"/>
    <mergeCell ref="Z2294:AA2294"/>
    <mergeCell ref="AC2294:AD2294"/>
    <mergeCell ref="AE2294:AF2294"/>
    <mergeCell ref="AH2350:AI2350"/>
    <mergeCell ref="AJ2350:AK2350"/>
    <mergeCell ref="S2354:T2354"/>
    <mergeCell ref="U2354:V2354"/>
    <mergeCell ref="X2354:Y2354"/>
    <mergeCell ref="Z2354:AA2354"/>
    <mergeCell ref="D2354:E2354"/>
    <mergeCell ref="F2354:G2354"/>
    <mergeCell ref="I2354:J2354"/>
    <mergeCell ref="K2354:L2354"/>
    <mergeCell ref="N2354:O2354"/>
    <mergeCell ref="P2354:Q2354"/>
    <mergeCell ref="D2329:E2329"/>
    <mergeCell ref="F2329:G2329"/>
    <mergeCell ref="I2329:J2329"/>
    <mergeCell ref="K2329:L2329"/>
    <mergeCell ref="N2329:O2329"/>
    <mergeCell ref="P2329:Q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D2322:E2322"/>
    <mergeCell ref="F2322:G2322"/>
    <mergeCell ref="I2322:J2322"/>
    <mergeCell ref="K2322:L2322"/>
    <mergeCell ref="N2322:O2322"/>
    <mergeCell ref="P2322:Q2322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S2326:T2326"/>
    <mergeCell ref="U2326:V2326"/>
    <mergeCell ref="X2326:Y2326"/>
    <mergeCell ref="Z2326:AA2326"/>
    <mergeCell ref="D2326:E2326"/>
    <mergeCell ref="F2326:G2326"/>
    <mergeCell ref="I2326:J2326"/>
    <mergeCell ref="K2326:L2326"/>
    <mergeCell ref="N2326:O2326"/>
    <mergeCell ref="P2326:Q2326"/>
    <mergeCell ref="AC2347:AD2347"/>
    <mergeCell ref="AE2347:AF2347"/>
    <mergeCell ref="AH2347:AI2347"/>
    <mergeCell ref="AJ2347:AK2347"/>
    <mergeCell ref="AC2354:AD2354"/>
    <mergeCell ref="AE2354:AF2354"/>
    <mergeCell ref="AH2354:AI2354"/>
    <mergeCell ref="AJ2354:AK2354"/>
    <mergeCell ref="S2340:T2340"/>
    <mergeCell ref="U2340:V2340"/>
    <mergeCell ref="X2340:Y2340"/>
    <mergeCell ref="Z2340:AA2340"/>
    <mergeCell ref="D2340:E2340"/>
    <mergeCell ref="F2340:G2340"/>
    <mergeCell ref="S2347:T2347"/>
    <mergeCell ref="U2347:V2347"/>
    <mergeCell ref="X2347:Y2347"/>
    <mergeCell ref="Z2347:AA2347"/>
    <mergeCell ref="D2347:E2347"/>
    <mergeCell ref="F2347:G2347"/>
    <mergeCell ref="I2347:J2347"/>
    <mergeCell ref="K2347:L2347"/>
    <mergeCell ref="N2347:O2347"/>
    <mergeCell ref="P2347:Q2347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D2364:E2364"/>
    <mergeCell ref="F2364:G2364"/>
    <mergeCell ref="I2364:J2364"/>
    <mergeCell ref="K2364:L2364"/>
    <mergeCell ref="N2364:O2364"/>
    <mergeCell ref="P2364:Q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D2357:E2357"/>
    <mergeCell ref="F2357:G2357"/>
    <mergeCell ref="I2357:J2357"/>
    <mergeCell ref="K2357:L2357"/>
    <mergeCell ref="N2357:O235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D2350:E2350"/>
    <mergeCell ref="F2350:G2350"/>
    <mergeCell ref="I2350:J2350"/>
    <mergeCell ref="K2350:L2350"/>
    <mergeCell ref="N2350:O2350"/>
    <mergeCell ref="P2350:Q2350"/>
    <mergeCell ref="S2350:T2350"/>
    <mergeCell ref="U2350:V2350"/>
    <mergeCell ref="X2350:Y2350"/>
    <mergeCell ref="Z2350:AA2350"/>
    <mergeCell ref="AC2350:AD2350"/>
    <mergeCell ref="AE2350:AF2350"/>
    <mergeCell ref="AH2406:AI2406"/>
    <mergeCell ref="AJ2406:AK2406"/>
    <mergeCell ref="S2410:T2410"/>
    <mergeCell ref="U2410:V2410"/>
    <mergeCell ref="X2410:Y2410"/>
    <mergeCell ref="Z2410:AA2410"/>
    <mergeCell ref="D2410:E2410"/>
    <mergeCell ref="F2410:G2410"/>
    <mergeCell ref="I2410:J2410"/>
    <mergeCell ref="K2410:L2410"/>
    <mergeCell ref="N2410:O2410"/>
    <mergeCell ref="P2410:Q2410"/>
    <mergeCell ref="D2385:E2385"/>
    <mergeCell ref="F2385:G2385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D2378:E2378"/>
    <mergeCell ref="F2378:G2378"/>
    <mergeCell ref="I2378:J2378"/>
    <mergeCell ref="K2378:L2378"/>
    <mergeCell ref="N2378:O2378"/>
    <mergeCell ref="P2378:Q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S2382:T2382"/>
    <mergeCell ref="U2382:V2382"/>
    <mergeCell ref="X2382:Y2382"/>
    <mergeCell ref="Z2382:AA2382"/>
    <mergeCell ref="D2382:E2382"/>
    <mergeCell ref="F2382:G2382"/>
    <mergeCell ref="I2382:J2382"/>
    <mergeCell ref="K2382:L2382"/>
    <mergeCell ref="N2382:O2382"/>
    <mergeCell ref="P2382:Q2382"/>
    <mergeCell ref="AC2403:AD2403"/>
    <mergeCell ref="AE2403:AF2403"/>
    <mergeCell ref="AH2403:AI2403"/>
    <mergeCell ref="AJ2403:AK2403"/>
    <mergeCell ref="AC2410:AD2410"/>
    <mergeCell ref="AE2410:AF2410"/>
    <mergeCell ref="AH2410:AI2410"/>
    <mergeCell ref="AJ2410:AK2410"/>
    <mergeCell ref="S2396:T2396"/>
    <mergeCell ref="U2396:V2396"/>
    <mergeCell ref="X2396:Y2396"/>
    <mergeCell ref="Z2396:AA2396"/>
    <mergeCell ref="D2396:E2396"/>
    <mergeCell ref="F2396:G2396"/>
    <mergeCell ref="S2403:T2403"/>
    <mergeCell ref="U2403:V2403"/>
    <mergeCell ref="X2403:Y2403"/>
    <mergeCell ref="Z2403:AA2403"/>
    <mergeCell ref="D2403:E2403"/>
    <mergeCell ref="F2403:G2403"/>
    <mergeCell ref="I2403:J2403"/>
    <mergeCell ref="K2403:L2403"/>
    <mergeCell ref="N2403:O2403"/>
    <mergeCell ref="P2403:Q2403"/>
    <mergeCell ref="D2427:E2427"/>
    <mergeCell ref="F2427:G2427"/>
    <mergeCell ref="I2427:J2427"/>
    <mergeCell ref="K2427:L2427"/>
    <mergeCell ref="N2427:O2427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D2420:E2420"/>
    <mergeCell ref="F2420:G2420"/>
    <mergeCell ref="I2420:J2420"/>
    <mergeCell ref="K2420:L2420"/>
    <mergeCell ref="N2420:O2420"/>
    <mergeCell ref="P2420:Q2420"/>
    <mergeCell ref="S2420:T2420"/>
    <mergeCell ref="U2420:V2420"/>
    <mergeCell ref="X2420:Y2420"/>
    <mergeCell ref="Z2420:AA2420"/>
    <mergeCell ref="AC2420:AD2420"/>
    <mergeCell ref="AE2420:AF2420"/>
    <mergeCell ref="AH2420:AI2420"/>
    <mergeCell ref="AJ2420:AK2420"/>
    <mergeCell ref="D2413:E2413"/>
    <mergeCell ref="F2413:G2413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D2406:E2406"/>
    <mergeCell ref="F2406:G2406"/>
    <mergeCell ref="I2406:J2406"/>
    <mergeCell ref="K2406:L2406"/>
    <mergeCell ref="N2406:O2406"/>
    <mergeCell ref="P2406:Q2406"/>
    <mergeCell ref="S2406:T2406"/>
    <mergeCell ref="U2406:V2406"/>
    <mergeCell ref="X2406:Y2406"/>
    <mergeCell ref="Z2406:AA2406"/>
    <mergeCell ref="AC2406:AD2406"/>
    <mergeCell ref="AE2406:AF2406"/>
    <mergeCell ref="AH2462:AI2462"/>
    <mergeCell ref="AJ2462:AK2462"/>
    <mergeCell ref="S2466:T2466"/>
    <mergeCell ref="U2466:V2466"/>
    <mergeCell ref="X2466:Y2466"/>
    <mergeCell ref="Z2466:AA2466"/>
    <mergeCell ref="D2466:E2466"/>
    <mergeCell ref="F2466:G2466"/>
    <mergeCell ref="I2466:J2466"/>
    <mergeCell ref="K2466:L2466"/>
    <mergeCell ref="N2466:O2466"/>
    <mergeCell ref="P2466:Q2466"/>
    <mergeCell ref="D2441:E2441"/>
    <mergeCell ref="F2441:G2441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D2434:E2434"/>
    <mergeCell ref="F2434:G2434"/>
    <mergeCell ref="I2434:J2434"/>
    <mergeCell ref="K2434:L2434"/>
    <mergeCell ref="N2434:O2434"/>
    <mergeCell ref="P2434:Q2434"/>
    <mergeCell ref="S2434:T2434"/>
    <mergeCell ref="U2434:V2434"/>
    <mergeCell ref="X2434:Y2434"/>
    <mergeCell ref="Z2434:AA2434"/>
    <mergeCell ref="AC2434:AD2434"/>
    <mergeCell ref="AE2434:AF2434"/>
    <mergeCell ref="AH2434:AI2434"/>
    <mergeCell ref="AJ2434:AK2434"/>
    <mergeCell ref="S2438:T2438"/>
    <mergeCell ref="U2438:V2438"/>
    <mergeCell ref="X2438:Y2438"/>
    <mergeCell ref="Z2438:AA2438"/>
    <mergeCell ref="D2438:E2438"/>
    <mergeCell ref="F2438:G2438"/>
    <mergeCell ref="I2438:J2438"/>
    <mergeCell ref="K2438:L2438"/>
    <mergeCell ref="N2438:O2438"/>
    <mergeCell ref="P2438:Q2438"/>
    <mergeCell ref="AC2459:AD2459"/>
    <mergeCell ref="AE2459:AF2459"/>
    <mergeCell ref="AH2459:AI2459"/>
    <mergeCell ref="AJ2459:AK2459"/>
    <mergeCell ref="AC2466:AD2466"/>
    <mergeCell ref="AE2466:AF2466"/>
    <mergeCell ref="AH2466:AI2466"/>
    <mergeCell ref="AJ2466:AK2466"/>
    <mergeCell ref="S2452:T2452"/>
    <mergeCell ref="U2452:V2452"/>
    <mergeCell ref="X2452:Y2452"/>
    <mergeCell ref="Z2452:AA2452"/>
    <mergeCell ref="D2452:E2452"/>
    <mergeCell ref="F2452:G2452"/>
    <mergeCell ref="S2459:T2459"/>
    <mergeCell ref="U2459:V2459"/>
    <mergeCell ref="X2459:Y2459"/>
    <mergeCell ref="Z2459:AA2459"/>
    <mergeCell ref="D2459:E2459"/>
    <mergeCell ref="F2459:G2459"/>
    <mergeCell ref="I2459:J2459"/>
    <mergeCell ref="K2459:L2459"/>
    <mergeCell ref="N2459:O2459"/>
    <mergeCell ref="P2459:Q2459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D2476:E2476"/>
    <mergeCell ref="F2476:G2476"/>
    <mergeCell ref="I2476:J2476"/>
    <mergeCell ref="K2476:L2476"/>
    <mergeCell ref="N2476:O2476"/>
    <mergeCell ref="P2476:Q2476"/>
    <mergeCell ref="S2476:T2476"/>
    <mergeCell ref="U2476:V2476"/>
    <mergeCell ref="X2476:Y2476"/>
    <mergeCell ref="Z2476:AA2476"/>
    <mergeCell ref="AC2476:AD2476"/>
    <mergeCell ref="AE2476:AF2476"/>
    <mergeCell ref="AH2476:AI2476"/>
    <mergeCell ref="AJ2476:AK2476"/>
    <mergeCell ref="D2469:E2469"/>
    <mergeCell ref="F2469:G2469"/>
    <mergeCell ref="I2469:J2469"/>
    <mergeCell ref="K2469:L2469"/>
    <mergeCell ref="N2469:O2469"/>
    <mergeCell ref="P2469:Q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D2462:E2462"/>
    <mergeCell ref="F2462:G2462"/>
    <mergeCell ref="I2462:J2462"/>
    <mergeCell ref="K2462:L2462"/>
    <mergeCell ref="N2462:O2462"/>
    <mergeCell ref="P2462:Q2462"/>
    <mergeCell ref="S2462:T2462"/>
    <mergeCell ref="U2462:V2462"/>
    <mergeCell ref="X2462:Y2462"/>
    <mergeCell ref="Z2462:AA2462"/>
    <mergeCell ref="AC2462:AD2462"/>
    <mergeCell ref="AE2462:AF2462"/>
    <mergeCell ref="AH2518:AI2518"/>
    <mergeCell ref="AJ2518:AK2518"/>
    <mergeCell ref="S2522:T2522"/>
    <mergeCell ref="U2522:V2522"/>
    <mergeCell ref="X2522:Y2522"/>
    <mergeCell ref="Z2522:AA2522"/>
    <mergeCell ref="D2522:E2522"/>
    <mergeCell ref="F2522:G2522"/>
    <mergeCell ref="I2522:J2522"/>
    <mergeCell ref="K2522:L2522"/>
    <mergeCell ref="N2522:O2522"/>
    <mergeCell ref="P2522:Q2522"/>
    <mergeCell ref="D2497:E2497"/>
    <mergeCell ref="F2497:G2497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D2490:E2490"/>
    <mergeCell ref="F2490:G2490"/>
    <mergeCell ref="I2490:J2490"/>
    <mergeCell ref="K2490:L2490"/>
    <mergeCell ref="N2490:O2490"/>
    <mergeCell ref="P2490:Q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S2494:T2494"/>
    <mergeCell ref="U2494:V2494"/>
    <mergeCell ref="X2494:Y2494"/>
    <mergeCell ref="Z2494:AA2494"/>
    <mergeCell ref="D2494:E2494"/>
    <mergeCell ref="F2494:G2494"/>
    <mergeCell ref="I2494:J2494"/>
    <mergeCell ref="K2494:L2494"/>
    <mergeCell ref="N2494:O2494"/>
    <mergeCell ref="P2494:Q2494"/>
    <mergeCell ref="AC2515:AD2515"/>
    <mergeCell ref="AE2515:AF2515"/>
    <mergeCell ref="AH2515:AI2515"/>
    <mergeCell ref="AJ2515:AK2515"/>
    <mergeCell ref="AC2522:AD2522"/>
    <mergeCell ref="AE2522:AF2522"/>
    <mergeCell ref="AH2522:AI2522"/>
    <mergeCell ref="AJ2522:AK2522"/>
    <mergeCell ref="S2508:T2508"/>
    <mergeCell ref="U2508:V2508"/>
    <mergeCell ref="X2508:Y2508"/>
    <mergeCell ref="Z2508:AA2508"/>
    <mergeCell ref="D2508:E2508"/>
    <mergeCell ref="F2508:G2508"/>
    <mergeCell ref="S2515:T2515"/>
    <mergeCell ref="U2515:V2515"/>
    <mergeCell ref="X2515:Y2515"/>
    <mergeCell ref="Z2515:AA2515"/>
    <mergeCell ref="D2515:E2515"/>
    <mergeCell ref="F2515:G2515"/>
    <mergeCell ref="I2515:J2515"/>
    <mergeCell ref="K2515:L2515"/>
    <mergeCell ref="N2515:O2515"/>
    <mergeCell ref="P2515:Q2515"/>
    <mergeCell ref="D2539:E2539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D2532:E2532"/>
    <mergeCell ref="F2532:G2532"/>
    <mergeCell ref="I2532:J2532"/>
    <mergeCell ref="K2532:L2532"/>
    <mergeCell ref="N2532:O2532"/>
    <mergeCell ref="P2532:Q2532"/>
    <mergeCell ref="S2532:T2532"/>
    <mergeCell ref="U2532:V2532"/>
    <mergeCell ref="X2532:Y2532"/>
    <mergeCell ref="Z2532:AA2532"/>
    <mergeCell ref="AC2532:AD2532"/>
    <mergeCell ref="AE2532:AF2532"/>
    <mergeCell ref="AH2532:AI2532"/>
    <mergeCell ref="AJ2532:AK2532"/>
    <mergeCell ref="D2525:E2525"/>
    <mergeCell ref="F2525:G2525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D2518:E2518"/>
    <mergeCell ref="F2518:G2518"/>
    <mergeCell ref="I2518:J2518"/>
    <mergeCell ref="K2518:L2518"/>
    <mergeCell ref="N2518:O2518"/>
    <mergeCell ref="P2518:Q2518"/>
    <mergeCell ref="S2518:T2518"/>
    <mergeCell ref="U2518:V2518"/>
    <mergeCell ref="X2518:Y2518"/>
    <mergeCell ref="Z2518:AA2518"/>
    <mergeCell ref="AC2518:AD2518"/>
    <mergeCell ref="AE2518:AF2518"/>
    <mergeCell ref="AH2574:AI2574"/>
    <mergeCell ref="AJ2574:AK2574"/>
    <mergeCell ref="S2578:T2578"/>
    <mergeCell ref="U2578:V2578"/>
    <mergeCell ref="X2578:Y2578"/>
    <mergeCell ref="Z2578:AA2578"/>
    <mergeCell ref="D2578:E2578"/>
    <mergeCell ref="F2578:G2578"/>
    <mergeCell ref="I2578:J2578"/>
    <mergeCell ref="K2578:L2578"/>
    <mergeCell ref="N2578:O2578"/>
    <mergeCell ref="P2578:Q2578"/>
    <mergeCell ref="D2553:E2553"/>
    <mergeCell ref="F2553:G2553"/>
    <mergeCell ref="I2553:J2553"/>
    <mergeCell ref="K2553:L2553"/>
    <mergeCell ref="N2553:O2553"/>
    <mergeCell ref="P2553:Q2553"/>
    <mergeCell ref="S2553:T2553"/>
    <mergeCell ref="U2553:V2553"/>
    <mergeCell ref="X2553:Y2553"/>
    <mergeCell ref="Z2553:AA2553"/>
    <mergeCell ref="AC2553:AD2553"/>
    <mergeCell ref="AE2553:AF2553"/>
    <mergeCell ref="AH2553:AI2553"/>
    <mergeCell ref="AJ2553:AK2553"/>
    <mergeCell ref="D2546:E2546"/>
    <mergeCell ref="F2546:G2546"/>
    <mergeCell ref="I2546:J2546"/>
    <mergeCell ref="K2546:L2546"/>
    <mergeCell ref="N2546:O2546"/>
    <mergeCell ref="P2546:Q2546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S2550:T2550"/>
    <mergeCell ref="U2550:V2550"/>
    <mergeCell ref="X2550:Y2550"/>
    <mergeCell ref="Z2550:AA2550"/>
    <mergeCell ref="D2550:E2550"/>
    <mergeCell ref="F2550:G2550"/>
    <mergeCell ref="I2550:J2550"/>
    <mergeCell ref="K2550:L2550"/>
    <mergeCell ref="N2550:O2550"/>
    <mergeCell ref="P2550:Q2550"/>
    <mergeCell ref="AC2571:AD2571"/>
    <mergeCell ref="AE2571:AF2571"/>
    <mergeCell ref="AH2571:AI2571"/>
    <mergeCell ref="AJ2571:AK2571"/>
    <mergeCell ref="AC2578:AD2578"/>
    <mergeCell ref="AE2578:AF2578"/>
    <mergeCell ref="AH2578:AI2578"/>
    <mergeCell ref="AJ2578:AK2578"/>
    <mergeCell ref="S2564:T2564"/>
    <mergeCell ref="U2564:V2564"/>
    <mergeCell ref="X2564:Y2564"/>
    <mergeCell ref="Z2564:AA2564"/>
    <mergeCell ref="D2564:E2564"/>
    <mergeCell ref="F2564:G2564"/>
    <mergeCell ref="S2571:T2571"/>
    <mergeCell ref="U2571:V2571"/>
    <mergeCell ref="X2571:Y2571"/>
    <mergeCell ref="Z2571:AA2571"/>
    <mergeCell ref="D2571:E2571"/>
    <mergeCell ref="F2571:G2571"/>
    <mergeCell ref="I2571:J2571"/>
    <mergeCell ref="K2571:L2571"/>
    <mergeCell ref="N2571:O2571"/>
    <mergeCell ref="P2571:Q2571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D2588:E2588"/>
    <mergeCell ref="F2588:G2588"/>
    <mergeCell ref="I2588:J2588"/>
    <mergeCell ref="K2588:L2588"/>
    <mergeCell ref="N2588:O2588"/>
    <mergeCell ref="P2588:Q2588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D2581:E2581"/>
    <mergeCell ref="F2581:G2581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D2574:E2574"/>
    <mergeCell ref="F2574:G2574"/>
    <mergeCell ref="I2574:J2574"/>
    <mergeCell ref="K2574:L2574"/>
    <mergeCell ref="N2574:O2574"/>
    <mergeCell ref="P2574:Q2574"/>
    <mergeCell ref="S2574:T2574"/>
    <mergeCell ref="U2574:V2574"/>
    <mergeCell ref="X2574:Y2574"/>
    <mergeCell ref="Z2574:AA2574"/>
    <mergeCell ref="AC2574:AD2574"/>
    <mergeCell ref="AE2574:AF2574"/>
    <mergeCell ref="AH2630:AI2630"/>
    <mergeCell ref="AJ2630:AK2630"/>
    <mergeCell ref="S2634:T2634"/>
    <mergeCell ref="U2634:V2634"/>
    <mergeCell ref="X2634:Y2634"/>
    <mergeCell ref="Z2634:AA2634"/>
    <mergeCell ref="D2634:E2634"/>
    <mergeCell ref="F2634:G2634"/>
    <mergeCell ref="I2634:J2634"/>
    <mergeCell ref="K2634:L2634"/>
    <mergeCell ref="N2634:O2634"/>
    <mergeCell ref="P2634:Q2634"/>
    <mergeCell ref="D2609:E2609"/>
    <mergeCell ref="F2609:G2609"/>
    <mergeCell ref="I2609:J2609"/>
    <mergeCell ref="K2609:L2609"/>
    <mergeCell ref="N2609:O2609"/>
    <mergeCell ref="P2609:Q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D2602:E2602"/>
    <mergeCell ref="F2602:G2602"/>
    <mergeCell ref="I2602:J2602"/>
    <mergeCell ref="K2602:L2602"/>
    <mergeCell ref="N2602:O2602"/>
    <mergeCell ref="P2602:Q2602"/>
    <mergeCell ref="S2602:T2602"/>
    <mergeCell ref="U2602:V2602"/>
    <mergeCell ref="X2602:Y2602"/>
    <mergeCell ref="Z2602:AA2602"/>
    <mergeCell ref="AC2602:AD2602"/>
    <mergeCell ref="AE2602:AF2602"/>
    <mergeCell ref="AH2602:AI2602"/>
    <mergeCell ref="AJ2602:AK2602"/>
    <mergeCell ref="S2606:T2606"/>
    <mergeCell ref="U2606:V2606"/>
    <mergeCell ref="X2606:Y2606"/>
    <mergeCell ref="Z2606:AA2606"/>
    <mergeCell ref="D2606:E2606"/>
    <mergeCell ref="F2606:G2606"/>
    <mergeCell ref="I2606:J2606"/>
    <mergeCell ref="K2606:L2606"/>
    <mergeCell ref="N2606:O2606"/>
    <mergeCell ref="P2606:Q2606"/>
    <mergeCell ref="AC2627:AD2627"/>
    <mergeCell ref="AE2627:AF2627"/>
    <mergeCell ref="AH2627:AI2627"/>
    <mergeCell ref="AJ2627:AK2627"/>
    <mergeCell ref="AC2634:AD2634"/>
    <mergeCell ref="AE2634:AF2634"/>
    <mergeCell ref="AH2634:AI2634"/>
    <mergeCell ref="AJ2634:AK2634"/>
    <mergeCell ref="S2620:T2620"/>
    <mergeCell ref="U2620:V2620"/>
    <mergeCell ref="X2620:Y2620"/>
    <mergeCell ref="Z2620:AA2620"/>
    <mergeCell ref="D2620:E2620"/>
    <mergeCell ref="F2620:G2620"/>
    <mergeCell ref="S2627:T2627"/>
    <mergeCell ref="U2627:V2627"/>
    <mergeCell ref="X2627:Y2627"/>
    <mergeCell ref="Z2627:AA2627"/>
    <mergeCell ref="D2627:E2627"/>
    <mergeCell ref="F2627:G2627"/>
    <mergeCell ref="I2627:J2627"/>
    <mergeCell ref="K2627:L2627"/>
    <mergeCell ref="N2627:O2627"/>
    <mergeCell ref="P2627:Q2627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D2644:E2644"/>
    <mergeCell ref="F2644:G2644"/>
    <mergeCell ref="I2644:J2644"/>
    <mergeCell ref="K2644:L2644"/>
    <mergeCell ref="N2644:O2644"/>
    <mergeCell ref="P2644:Q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D2637:E2637"/>
    <mergeCell ref="F2637:G2637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D2630:E2630"/>
    <mergeCell ref="F2630:G2630"/>
    <mergeCell ref="I2630:J2630"/>
    <mergeCell ref="K2630:L2630"/>
    <mergeCell ref="N2630:O2630"/>
    <mergeCell ref="P2630:Q2630"/>
    <mergeCell ref="S2630:T2630"/>
    <mergeCell ref="U2630:V2630"/>
    <mergeCell ref="X2630:Y2630"/>
    <mergeCell ref="Z2630:AA2630"/>
    <mergeCell ref="AC2630:AD2630"/>
    <mergeCell ref="AE2630:AF2630"/>
    <mergeCell ref="AH2686:AI2686"/>
    <mergeCell ref="AJ2686:AK2686"/>
    <mergeCell ref="S2690:T2690"/>
    <mergeCell ref="U2690:V2690"/>
    <mergeCell ref="X2690:Y2690"/>
    <mergeCell ref="Z2690:AA2690"/>
    <mergeCell ref="D2690:E2690"/>
    <mergeCell ref="F2690:G2690"/>
    <mergeCell ref="I2690:J2690"/>
    <mergeCell ref="K2690:L2690"/>
    <mergeCell ref="N2690:O2690"/>
    <mergeCell ref="P2690:Q2690"/>
    <mergeCell ref="D2665:E2665"/>
    <mergeCell ref="F2665:G2665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D2658:E2658"/>
    <mergeCell ref="F2658:G2658"/>
    <mergeCell ref="I2658:J2658"/>
    <mergeCell ref="K2658:L2658"/>
    <mergeCell ref="N2658:O2658"/>
    <mergeCell ref="P2658:Q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S2662:T2662"/>
    <mergeCell ref="U2662:V2662"/>
    <mergeCell ref="X2662:Y2662"/>
    <mergeCell ref="Z2662:AA2662"/>
    <mergeCell ref="D2662:E2662"/>
    <mergeCell ref="F2662:G2662"/>
    <mergeCell ref="I2662:J2662"/>
    <mergeCell ref="K2662:L2662"/>
    <mergeCell ref="N2662:O2662"/>
    <mergeCell ref="P2662:Q2662"/>
    <mergeCell ref="AC2683:AD2683"/>
    <mergeCell ref="AE2683:AF2683"/>
    <mergeCell ref="AH2683:AI2683"/>
    <mergeCell ref="AJ2683:AK2683"/>
    <mergeCell ref="AC2690:AD2690"/>
    <mergeCell ref="AE2690:AF2690"/>
    <mergeCell ref="AH2690:AI2690"/>
    <mergeCell ref="AJ2690:AK2690"/>
    <mergeCell ref="S2676:T2676"/>
    <mergeCell ref="U2676:V2676"/>
    <mergeCell ref="X2676:Y2676"/>
    <mergeCell ref="Z2676:AA2676"/>
    <mergeCell ref="D2676:E2676"/>
    <mergeCell ref="F2676:G2676"/>
    <mergeCell ref="S2683:T2683"/>
    <mergeCell ref="U2683:V2683"/>
    <mergeCell ref="X2683:Y2683"/>
    <mergeCell ref="Z2683:AA2683"/>
    <mergeCell ref="D2683:E2683"/>
    <mergeCell ref="F2683:G2683"/>
    <mergeCell ref="I2683:J2683"/>
    <mergeCell ref="K2683:L2683"/>
    <mergeCell ref="N2683:O2683"/>
    <mergeCell ref="P2683:Q2683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D2700:E2700"/>
    <mergeCell ref="F2700:G2700"/>
    <mergeCell ref="I2700:J2700"/>
    <mergeCell ref="K2700:L2700"/>
    <mergeCell ref="N2700:O2700"/>
    <mergeCell ref="P2700:Q2700"/>
    <mergeCell ref="S2700:T2700"/>
    <mergeCell ref="U2700:V2700"/>
    <mergeCell ref="X2700:Y2700"/>
    <mergeCell ref="Z2700:AA2700"/>
    <mergeCell ref="AC2700:AD2700"/>
    <mergeCell ref="AE2700:AF2700"/>
    <mergeCell ref="AH2700:AI2700"/>
    <mergeCell ref="AJ2700:AK2700"/>
    <mergeCell ref="D2693:E2693"/>
    <mergeCell ref="F2693:G2693"/>
    <mergeCell ref="I2693:J2693"/>
    <mergeCell ref="K2693:L2693"/>
    <mergeCell ref="N2693:O2693"/>
    <mergeCell ref="P2693:Q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D2686:E2686"/>
    <mergeCell ref="F2686:G2686"/>
    <mergeCell ref="I2686:J2686"/>
    <mergeCell ref="K2686:L2686"/>
    <mergeCell ref="N2686:O2686"/>
    <mergeCell ref="P2686:Q2686"/>
    <mergeCell ref="S2686:T2686"/>
    <mergeCell ref="U2686:V2686"/>
    <mergeCell ref="X2686:Y2686"/>
    <mergeCell ref="Z2686:AA2686"/>
    <mergeCell ref="AC2686:AD2686"/>
    <mergeCell ref="AE2686:AF2686"/>
    <mergeCell ref="AH2742:AI2742"/>
    <mergeCell ref="AJ2742:AK2742"/>
    <mergeCell ref="S2746:T2746"/>
    <mergeCell ref="U2746:V2746"/>
    <mergeCell ref="X2746:Y2746"/>
    <mergeCell ref="Z2746:AA2746"/>
    <mergeCell ref="D2746:E2746"/>
    <mergeCell ref="F2746:G2746"/>
    <mergeCell ref="I2746:J2746"/>
    <mergeCell ref="K2746:L2746"/>
    <mergeCell ref="N2746:O2746"/>
    <mergeCell ref="P2746:Q2746"/>
    <mergeCell ref="D2721:E2721"/>
    <mergeCell ref="F2721:G2721"/>
    <mergeCell ref="I2721:J2721"/>
    <mergeCell ref="K2721:L2721"/>
    <mergeCell ref="N2721:O2721"/>
    <mergeCell ref="P2721:Q2721"/>
    <mergeCell ref="S2721:T2721"/>
    <mergeCell ref="U2721:V2721"/>
    <mergeCell ref="X2721:Y2721"/>
    <mergeCell ref="Z2721:AA2721"/>
    <mergeCell ref="AC2721:AD2721"/>
    <mergeCell ref="AE2721:AF2721"/>
    <mergeCell ref="AH2721:AI2721"/>
    <mergeCell ref="AJ2721:AK2721"/>
    <mergeCell ref="D2714:E2714"/>
    <mergeCell ref="F2714:G2714"/>
    <mergeCell ref="I2714:J2714"/>
    <mergeCell ref="K2714:L2714"/>
    <mergeCell ref="N2714:O2714"/>
    <mergeCell ref="P2714:Q2714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S2718:T2718"/>
    <mergeCell ref="U2718:V2718"/>
    <mergeCell ref="X2718:Y2718"/>
    <mergeCell ref="Z2718:AA2718"/>
    <mergeCell ref="D2718:E2718"/>
    <mergeCell ref="F2718:G2718"/>
    <mergeCell ref="I2718:J2718"/>
    <mergeCell ref="K2718:L2718"/>
    <mergeCell ref="N2718:O2718"/>
    <mergeCell ref="P2718:Q2718"/>
    <mergeCell ref="AC2739:AD2739"/>
    <mergeCell ref="AE2739:AF2739"/>
    <mergeCell ref="AH2739:AI2739"/>
    <mergeCell ref="AJ2739:AK2739"/>
    <mergeCell ref="AC2746:AD2746"/>
    <mergeCell ref="AE2746:AF2746"/>
    <mergeCell ref="AH2746:AI2746"/>
    <mergeCell ref="AJ2746:AK2746"/>
    <mergeCell ref="S2732:T2732"/>
    <mergeCell ref="U2732:V2732"/>
    <mergeCell ref="X2732:Y2732"/>
    <mergeCell ref="Z2732:AA2732"/>
    <mergeCell ref="D2732:E2732"/>
    <mergeCell ref="F2732:G2732"/>
    <mergeCell ref="S2739:T2739"/>
    <mergeCell ref="U2739:V2739"/>
    <mergeCell ref="X2739:Y2739"/>
    <mergeCell ref="Z2739:AA2739"/>
    <mergeCell ref="D2739:E2739"/>
    <mergeCell ref="F2739:G2739"/>
    <mergeCell ref="I2739:J2739"/>
    <mergeCell ref="K2739:L2739"/>
    <mergeCell ref="N2739:O2739"/>
    <mergeCell ref="P2739:Q2739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D2756:E2756"/>
    <mergeCell ref="F2756:G2756"/>
    <mergeCell ref="I2756:J2756"/>
    <mergeCell ref="K2756:L2756"/>
    <mergeCell ref="N2756:O2756"/>
    <mergeCell ref="P2756:Q2756"/>
    <mergeCell ref="S2756:T2756"/>
    <mergeCell ref="U2756:V2756"/>
    <mergeCell ref="X2756:Y2756"/>
    <mergeCell ref="Z2756:AA2756"/>
    <mergeCell ref="AC2756:AD2756"/>
    <mergeCell ref="AE2756:AF2756"/>
    <mergeCell ref="AH2756:AI2756"/>
    <mergeCell ref="AJ2756:AK2756"/>
    <mergeCell ref="D2749:E2749"/>
    <mergeCell ref="F2749:G2749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D2742:E2742"/>
    <mergeCell ref="F2742:G2742"/>
    <mergeCell ref="I2742:J2742"/>
    <mergeCell ref="K2742:L2742"/>
    <mergeCell ref="N2742:O2742"/>
    <mergeCell ref="P2742:Q2742"/>
    <mergeCell ref="S2742:T2742"/>
    <mergeCell ref="U2742:V2742"/>
    <mergeCell ref="X2742:Y2742"/>
    <mergeCell ref="Z2742:AA2742"/>
    <mergeCell ref="AC2742:AD2742"/>
    <mergeCell ref="AE2742:AF2742"/>
    <mergeCell ref="AH2798:AI2798"/>
    <mergeCell ref="AJ2798:AK2798"/>
    <mergeCell ref="S2802:T2802"/>
    <mergeCell ref="U2802:V2802"/>
    <mergeCell ref="X2802:Y2802"/>
    <mergeCell ref="Z2802:AA2802"/>
    <mergeCell ref="D2802:E2802"/>
    <mergeCell ref="F2802:G2802"/>
    <mergeCell ref="I2802:J2802"/>
    <mergeCell ref="K2802:L2802"/>
    <mergeCell ref="N2802:O2802"/>
    <mergeCell ref="P2802:Q2802"/>
    <mergeCell ref="D2777:E2777"/>
    <mergeCell ref="F2777:G2777"/>
    <mergeCell ref="I2777:J2777"/>
    <mergeCell ref="K2777:L2777"/>
    <mergeCell ref="N2777:O2777"/>
    <mergeCell ref="P2777:Q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D2770:E2770"/>
    <mergeCell ref="F2770:G2770"/>
    <mergeCell ref="I2770:J2770"/>
    <mergeCell ref="K2770:L2770"/>
    <mergeCell ref="N2770:O2770"/>
    <mergeCell ref="P2770:Q2770"/>
    <mergeCell ref="S2770:T2770"/>
    <mergeCell ref="U2770:V2770"/>
    <mergeCell ref="X2770:Y2770"/>
    <mergeCell ref="Z2770:AA2770"/>
    <mergeCell ref="AC2770:AD2770"/>
    <mergeCell ref="AE2770:AF2770"/>
    <mergeCell ref="AH2770:AI2770"/>
    <mergeCell ref="AJ2770:AK2770"/>
    <mergeCell ref="S2774:T2774"/>
    <mergeCell ref="U2774:V2774"/>
    <mergeCell ref="X2774:Y2774"/>
    <mergeCell ref="Z2774:AA2774"/>
    <mergeCell ref="D2774:E2774"/>
    <mergeCell ref="F2774:G2774"/>
    <mergeCell ref="I2774:J2774"/>
    <mergeCell ref="K2774:L2774"/>
    <mergeCell ref="N2774:O2774"/>
    <mergeCell ref="P2774:Q2774"/>
    <mergeCell ref="AC2795:AD2795"/>
    <mergeCell ref="AE2795:AF2795"/>
    <mergeCell ref="AH2795:AI2795"/>
    <mergeCell ref="AJ2795:AK2795"/>
    <mergeCell ref="AC2802:AD2802"/>
    <mergeCell ref="AE2802:AF2802"/>
    <mergeCell ref="AH2802:AI2802"/>
    <mergeCell ref="AJ2802:AK2802"/>
    <mergeCell ref="S2788:T2788"/>
    <mergeCell ref="U2788:V2788"/>
    <mergeCell ref="X2788:Y2788"/>
    <mergeCell ref="Z2788:AA2788"/>
    <mergeCell ref="D2788:E2788"/>
    <mergeCell ref="F2788:G2788"/>
    <mergeCell ref="S2795:T2795"/>
    <mergeCell ref="U2795:V2795"/>
    <mergeCell ref="X2795:Y2795"/>
    <mergeCell ref="Z2795:AA2795"/>
    <mergeCell ref="D2795:E2795"/>
    <mergeCell ref="F2795:G2795"/>
    <mergeCell ref="I2795:J2795"/>
    <mergeCell ref="K2795:L2795"/>
    <mergeCell ref="N2795:O2795"/>
    <mergeCell ref="P2795:Q2795"/>
    <mergeCell ref="D2819:E2819"/>
    <mergeCell ref="F2819:G2819"/>
    <mergeCell ref="I2819:J2819"/>
    <mergeCell ref="K2819:L2819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D2812:E2812"/>
    <mergeCell ref="F2812:G2812"/>
    <mergeCell ref="I2812:J2812"/>
    <mergeCell ref="K2812:L2812"/>
    <mergeCell ref="N2812:O2812"/>
    <mergeCell ref="P2812:Q2812"/>
    <mergeCell ref="S2812:T2812"/>
    <mergeCell ref="U2812:V2812"/>
    <mergeCell ref="X2812:Y2812"/>
    <mergeCell ref="Z2812:AA2812"/>
    <mergeCell ref="AC2812:AD2812"/>
    <mergeCell ref="AE2812:AF2812"/>
    <mergeCell ref="AH2812:AI2812"/>
    <mergeCell ref="AJ2812:AK2812"/>
    <mergeCell ref="D2805:E2805"/>
    <mergeCell ref="F2805:G2805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D2798:E2798"/>
    <mergeCell ref="F2798:G2798"/>
    <mergeCell ref="I2798:J2798"/>
    <mergeCell ref="K2798:L2798"/>
    <mergeCell ref="N2798:O2798"/>
    <mergeCell ref="P2798:Q2798"/>
    <mergeCell ref="S2798:T2798"/>
    <mergeCell ref="U2798:V2798"/>
    <mergeCell ref="X2798:Y2798"/>
    <mergeCell ref="Z2798:AA2798"/>
    <mergeCell ref="AC2798:AD2798"/>
    <mergeCell ref="AE2798:AF2798"/>
    <mergeCell ref="AH2854:AI2854"/>
    <mergeCell ref="AJ2854:AK2854"/>
    <mergeCell ref="S2858:T2858"/>
    <mergeCell ref="U2858:V2858"/>
    <mergeCell ref="X2858:Y2858"/>
    <mergeCell ref="Z2858:AA2858"/>
    <mergeCell ref="D2858:E2858"/>
    <mergeCell ref="F2858:G2858"/>
    <mergeCell ref="I2858:J2858"/>
    <mergeCell ref="K2858:L2858"/>
    <mergeCell ref="N2858:O2858"/>
    <mergeCell ref="P2858:Q2858"/>
    <mergeCell ref="D2833:E2833"/>
    <mergeCell ref="F2833:G2833"/>
    <mergeCell ref="I2833:J2833"/>
    <mergeCell ref="K2833:L2833"/>
    <mergeCell ref="N2833:O2833"/>
    <mergeCell ref="P2833:Q2833"/>
    <mergeCell ref="S2833:T2833"/>
    <mergeCell ref="U2833:V2833"/>
    <mergeCell ref="X2833:Y2833"/>
    <mergeCell ref="Z2833:AA2833"/>
    <mergeCell ref="AC2833:AD2833"/>
    <mergeCell ref="AE2833:AF2833"/>
    <mergeCell ref="AH2833:AI2833"/>
    <mergeCell ref="AJ2833:AK2833"/>
    <mergeCell ref="D2826:E2826"/>
    <mergeCell ref="F2826:G2826"/>
    <mergeCell ref="I2826:J2826"/>
    <mergeCell ref="K2826:L2826"/>
    <mergeCell ref="N2826:O2826"/>
    <mergeCell ref="P2826:Q2826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S2830:T2830"/>
    <mergeCell ref="U2830:V2830"/>
    <mergeCell ref="X2830:Y2830"/>
    <mergeCell ref="Z2830:AA2830"/>
    <mergeCell ref="D2830:E2830"/>
    <mergeCell ref="F2830:G2830"/>
    <mergeCell ref="I2830:J2830"/>
    <mergeCell ref="K2830:L2830"/>
    <mergeCell ref="N2830:O2830"/>
    <mergeCell ref="P2830:Q2830"/>
    <mergeCell ref="AC2851:AD2851"/>
    <mergeCell ref="AE2851:AF2851"/>
    <mergeCell ref="AH2851:AI2851"/>
    <mergeCell ref="AJ2851:AK2851"/>
    <mergeCell ref="AC2858:AD2858"/>
    <mergeCell ref="AE2858:AF2858"/>
    <mergeCell ref="AH2858:AI2858"/>
    <mergeCell ref="AJ2858:AK2858"/>
    <mergeCell ref="S2844:T2844"/>
    <mergeCell ref="U2844:V2844"/>
    <mergeCell ref="X2844:Y2844"/>
    <mergeCell ref="Z2844:AA2844"/>
    <mergeCell ref="D2844:E2844"/>
    <mergeCell ref="F2844:G2844"/>
    <mergeCell ref="S2851:T2851"/>
    <mergeCell ref="U2851:V2851"/>
    <mergeCell ref="X2851:Y2851"/>
    <mergeCell ref="Z2851:AA2851"/>
    <mergeCell ref="D2851:E2851"/>
    <mergeCell ref="F2851:G2851"/>
    <mergeCell ref="I2851:J2851"/>
    <mergeCell ref="K2851:L2851"/>
    <mergeCell ref="N2851:O2851"/>
    <mergeCell ref="P2851:Q2851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D2868:E2868"/>
    <mergeCell ref="F2868:G2868"/>
    <mergeCell ref="I2868:J2868"/>
    <mergeCell ref="K2868:L2868"/>
    <mergeCell ref="N2868:O2868"/>
    <mergeCell ref="P2868:Q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D2861:E2861"/>
    <mergeCell ref="F2861:G2861"/>
    <mergeCell ref="I2861:J2861"/>
    <mergeCell ref="K2861:L2861"/>
    <mergeCell ref="N2861:O2861"/>
    <mergeCell ref="P2861:Q2861"/>
    <mergeCell ref="S2861:T2861"/>
    <mergeCell ref="U2861:V2861"/>
    <mergeCell ref="X2861:Y2861"/>
    <mergeCell ref="Z2861:AA2861"/>
    <mergeCell ref="AC2861:AD2861"/>
    <mergeCell ref="AE2861:AF2861"/>
    <mergeCell ref="AH2861:AI2861"/>
    <mergeCell ref="AJ2861:AK2861"/>
    <mergeCell ref="D2854:E2854"/>
    <mergeCell ref="F2854:G2854"/>
    <mergeCell ref="I2854:J2854"/>
    <mergeCell ref="K2854:L2854"/>
    <mergeCell ref="N2854:O2854"/>
    <mergeCell ref="P2854:Q2854"/>
    <mergeCell ref="S2854:T2854"/>
    <mergeCell ref="U2854:V2854"/>
    <mergeCell ref="X2854:Y2854"/>
    <mergeCell ref="Z2854:AA2854"/>
    <mergeCell ref="AC2854:AD2854"/>
    <mergeCell ref="AE2854:AF2854"/>
    <mergeCell ref="AH2910:AI2910"/>
    <mergeCell ref="AJ2910:AK2910"/>
    <mergeCell ref="S2914:T2914"/>
    <mergeCell ref="U2914:V2914"/>
    <mergeCell ref="X2914:Y2914"/>
    <mergeCell ref="Z2914:AA2914"/>
    <mergeCell ref="D2914:E2914"/>
    <mergeCell ref="F2914:G2914"/>
    <mergeCell ref="I2914:J2914"/>
    <mergeCell ref="K2914:L2914"/>
    <mergeCell ref="N2914:O2914"/>
    <mergeCell ref="P2914:Q2914"/>
    <mergeCell ref="D2889:E2889"/>
    <mergeCell ref="F2889:G2889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D2882:E2882"/>
    <mergeCell ref="F2882:G2882"/>
    <mergeCell ref="I2882:J2882"/>
    <mergeCell ref="K2882:L2882"/>
    <mergeCell ref="N2882:O2882"/>
    <mergeCell ref="P2882:Q2882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S2886:T2886"/>
    <mergeCell ref="U2886:V2886"/>
    <mergeCell ref="X2886:Y2886"/>
    <mergeCell ref="Z2886:AA2886"/>
    <mergeCell ref="D2886:E2886"/>
    <mergeCell ref="F2886:G2886"/>
    <mergeCell ref="I2886:J2886"/>
    <mergeCell ref="K2886:L2886"/>
    <mergeCell ref="N2886:O2886"/>
    <mergeCell ref="P2886:Q2886"/>
    <mergeCell ref="AC2907:AD2907"/>
    <mergeCell ref="AE2907:AF2907"/>
    <mergeCell ref="AH2907:AI2907"/>
    <mergeCell ref="AJ2907:AK2907"/>
    <mergeCell ref="AC2914:AD2914"/>
    <mergeCell ref="AE2914:AF2914"/>
    <mergeCell ref="AH2914:AI2914"/>
    <mergeCell ref="AJ2914:AK2914"/>
    <mergeCell ref="S2900:T2900"/>
    <mergeCell ref="U2900:V2900"/>
    <mergeCell ref="X2900:Y2900"/>
    <mergeCell ref="Z2900:AA2900"/>
    <mergeCell ref="D2900:E2900"/>
    <mergeCell ref="F2900:G2900"/>
    <mergeCell ref="S2907:T2907"/>
    <mergeCell ref="U2907:V2907"/>
    <mergeCell ref="X2907:Y2907"/>
    <mergeCell ref="Z2907:AA2907"/>
    <mergeCell ref="D2907:E2907"/>
    <mergeCell ref="F2907:G2907"/>
    <mergeCell ref="I2907:J2907"/>
    <mergeCell ref="K2907:L2907"/>
    <mergeCell ref="N2907:O2907"/>
    <mergeCell ref="P2907:Q2907"/>
    <mergeCell ref="D2931:E2931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D2924:E2924"/>
    <mergeCell ref="F2924:G2924"/>
    <mergeCell ref="I2924:J2924"/>
    <mergeCell ref="K2924:L2924"/>
    <mergeCell ref="N2924:O2924"/>
    <mergeCell ref="P2924:Q2924"/>
    <mergeCell ref="S2924:T2924"/>
    <mergeCell ref="U2924:V2924"/>
    <mergeCell ref="X2924:Y2924"/>
    <mergeCell ref="Z2924:AA2924"/>
    <mergeCell ref="AC2924:AD2924"/>
    <mergeCell ref="AE2924:AF2924"/>
    <mergeCell ref="AH2924:AI2924"/>
    <mergeCell ref="AJ2924:AK2924"/>
    <mergeCell ref="D2917:E2917"/>
    <mergeCell ref="F2917:G2917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D2910:E2910"/>
    <mergeCell ref="F2910:G2910"/>
    <mergeCell ref="I2910:J2910"/>
    <mergeCell ref="K2910:L2910"/>
    <mergeCell ref="N2910:O2910"/>
    <mergeCell ref="P2910:Q2910"/>
    <mergeCell ref="S2910:T2910"/>
    <mergeCell ref="U2910:V2910"/>
    <mergeCell ref="X2910:Y2910"/>
    <mergeCell ref="Z2910:AA2910"/>
    <mergeCell ref="AC2910:AD2910"/>
    <mergeCell ref="AE2910:AF2910"/>
    <mergeCell ref="AH2966:AI2966"/>
    <mergeCell ref="AJ2966:AK2966"/>
    <mergeCell ref="S2970:T2970"/>
    <mergeCell ref="U2970:V2970"/>
    <mergeCell ref="X2970:Y2970"/>
    <mergeCell ref="Z2970:AA2970"/>
    <mergeCell ref="D2970:E2970"/>
    <mergeCell ref="F2970:G2970"/>
    <mergeCell ref="I2970:J2970"/>
    <mergeCell ref="K2970:L2970"/>
    <mergeCell ref="N2970:O2970"/>
    <mergeCell ref="P2970:Q2970"/>
    <mergeCell ref="D2945:E2945"/>
    <mergeCell ref="F2945:G2945"/>
    <mergeCell ref="I2945:J2945"/>
    <mergeCell ref="K2945:L2945"/>
    <mergeCell ref="N2945:O2945"/>
    <mergeCell ref="P2945:Q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D2938:E2938"/>
    <mergeCell ref="F2938:G2938"/>
    <mergeCell ref="I2938:J2938"/>
    <mergeCell ref="K2938:L2938"/>
    <mergeCell ref="N2938:O2938"/>
    <mergeCell ref="P2938:Q2938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S2942:T2942"/>
    <mergeCell ref="U2942:V2942"/>
    <mergeCell ref="X2942:Y2942"/>
    <mergeCell ref="Z2942:AA2942"/>
    <mergeCell ref="D2942:E2942"/>
    <mergeCell ref="F2942:G2942"/>
    <mergeCell ref="I2942:J2942"/>
    <mergeCell ref="K2942:L2942"/>
    <mergeCell ref="N2942:O2942"/>
    <mergeCell ref="P2942:Q2942"/>
    <mergeCell ref="AC2963:AD2963"/>
    <mergeCell ref="AE2963:AF2963"/>
    <mergeCell ref="AH2963:AI2963"/>
    <mergeCell ref="AJ2963:AK2963"/>
    <mergeCell ref="AC2970:AD2970"/>
    <mergeCell ref="AE2970:AF2970"/>
    <mergeCell ref="AH2970:AI2970"/>
    <mergeCell ref="AJ2970:AK2970"/>
    <mergeCell ref="S2956:T2956"/>
    <mergeCell ref="U2956:V2956"/>
    <mergeCell ref="X2956:Y2956"/>
    <mergeCell ref="Z2956:AA2956"/>
    <mergeCell ref="D2956:E2956"/>
    <mergeCell ref="F2956:G2956"/>
    <mergeCell ref="S2963:T2963"/>
    <mergeCell ref="U2963:V2963"/>
    <mergeCell ref="X2963:Y2963"/>
    <mergeCell ref="Z2963:AA2963"/>
    <mergeCell ref="D2963:E2963"/>
    <mergeCell ref="F2963:G2963"/>
    <mergeCell ref="I2963:J2963"/>
    <mergeCell ref="K2963:L2963"/>
    <mergeCell ref="N2963:O2963"/>
    <mergeCell ref="P2963:Q2963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D2980:E2980"/>
    <mergeCell ref="F2980:G2980"/>
    <mergeCell ref="I2980:J2980"/>
    <mergeCell ref="K2980:L2980"/>
    <mergeCell ref="N2980:O2980"/>
    <mergeCell ref="P2980:Q2980"/>
    <mergeCell ref="S2980:T2980"/>
    <mergeCell ref="U2980:V2980"/>
    <mergeCell ref="X2980:Y2980"/>
    <mergeCell ref="Z2980:AA2980"/>
    <mergeCell ref="AC2980:AD2980"/>
    <mergeCell ref="AE2980:AF2980"/>
    <mergeCell ref="AH2980:AI2980"/>
    <mergeCell ref="AJ2980:AK2980"/>
    <mergeCell ref="D2973:E2973"/>
    <mergeCell ref="F2973:G2973"/>
    <mergeCell ref="I2973:J2973"/>
    <mergeCell ref="K2973:L2973"/>
    <mergeCell ref="N2973:O2973"/>
    <mergeCell ref="P2973:Q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D2966:E2966"/>
    <mergeCell ref="F2966:G2966"/>
    <mergeCell ref="I2966:J2966"/>
    <mergeCell ref="K2966:L2966"/>
    <mergeCell ref="N2966:O2966"/>
    <mergeCell ref="P2966:Q2966"/>
    <mergeCell ref="S2966:T2966"/>
    <mergeCell ref="U2966:V2966"/>
    <mergeCell ref="X2966:Y2966"/>
    <mergeCell ref="Z2966:AA2966"/>
    <mergeCell ref="AC2966:AD2966"/>
    <mergeCell ref="AE2966:AF2966"/>
    <mergeCell ref="AH3022:AI3022"/>
    <mergeCell ref="AJ3022:AK3022"/>
    <mergeCell ref="S3026:T3026"/>
    <mergeCell ref="U3026:V3026"/>
    <mergeCell ref="X3026:Y3026"/>
    <mergeCell ref="Z3026:AA3026"/>
    <mergeCell ref="D3026:E3026"/>
    <mergeCell ref="F3026:G3026"/>
    <mergeCell ref="I3026:J3026"/>
    <mergeCell ref="K3026:L3026"/>
    <mergeCell ref="N3026:O3026"/>
    <mergeCell ref="P3026:Q3026"/>
    <mergeCell ref="D3001:E3001"/>
    <mergeCell ref="F3001:G3001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D2994:E2994"/>
    <mergeCell ref="F2994:G2994"/>
    <mergeCell ref="I2994:J2994"/>
    <mergeCell ref="K2994:L2994"/>
    <mergeCell ref="N2994:O2994"/>
    <mergeCell ref="P2994:Q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S2998:T2998"/>
    <mergeCell ref="U2998:V2998"/>
    <mergeCell ref="X2998:Y2998"/>
    <mergeCell ref="Z2998:AA2998"/>
    <mergeCell ref="D2998:E2998"/>
    <mergeCell ref="F2998:G2998"/>
    <mergeCell ref="I2998:J2998"/>
    <mergeCell ref="K2998:L2998"/>
    <mergeCell ref="N2998:O2998"/>
    <mergeCell ref="P2998:Q2998"/>
    <mergeCell ref="AC3019:AD3019"/>
    <mergeCell ref="AE3019:AF3019"/>
    <mergeCell ref="AH3019:AI3019"/>
    <mergeCell ref="AJ3019:AK3019"/>
    <mergeCell ref="AC3026:AD3026"/>
    <mergeCell ref="AE3026:AF3026"/>
    <mergeCell ref="AH3026:AI3026"/>
    <mergeCell ref="AJ3026:AK3026"/>
    <mergeCell ref="S3012:T3012"/>
    <mergeCell ref="U3012:V3012"/>
    <mergeCell ref="X3012:Y3012"/>
    <mergeCell ref="Z3012:AA3012"/>
    <mergeCell ref="D3012:E3012"/>
    <mergeCell ref="F3012:G3012"/>
    <mergeCell ref="S3019:T3019"/>
    <mergeCell ref="U3019:V3019"/>
    <mergeCell ref="X3019:Y3019"/>
    <mergeCell ref="Z3019:AA3019"/>
    <mergeCell ref="D3019:E3019"/>
    <mergeCell ref="F3019:G3019"/>
    <mergeCell ref="I3019:J3019"/>
    <mergeCell ref="K3019:L3019"/>
    <mergeCell ref="N3019:O3019"/>
    <mergeCell ref="P3019:Q3019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D3036:E3036"/>
    <mergeCell ref="F3036:G3036"/>
    <mergeCell ref="I3036:J3036"/>
    <mergeCell ref="K3036:L3036"/>
    <mergeCell ref="N3036:O3036"/>
    <mergeCell ref="P3036:Q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D3029:E3029"/>
    <mergeCell ref="F3029:G3029"/>
    <mergeCell ref="I3029:J3029"/>
    <mergeCell ref="K3029:L3029"/>
    <mergeCell ref="N3029:O3029"/>
    <mergeCell ref="P3029:Q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AJ3029:AK3029"/>
    <mergeCell ref="D3022:E3022"/>
    <mergeCell ref="F3022:G3022"/>
    <mergeCell ref="I3022:J3022"/>
    <mergeCell ref="K3022:L3022"/>
    <mergeCell ref="N3022:O3022"/>
    <mergeCell ref="P3022:Q3022"/>
    <mergeCell ref="S3022:T3022"/>
    <mergeCell ref="U3022:V3022"/>
    <mergeCell ref="X3022:Y3022"/>
    <mergeCell ref="Z3022:AA3022"/>
    <mergeCell ref="AC3022:AD3022"/>
    <mergeCell ref="AE3022:AF3022"/>
    <mergeCell ref="AH3078:AI3078"/>
    <mergeCell ref="AJ3078:AK3078"/>
    <mergeCell ref="S3082:T3082"/>
    <mergeCell ref="U3082:V3082"/>
    <mergeCell ref="X3082:Y3082"/>
    <mergeCell ref="Z3082:AA3082"/>
    <mergeCell ref="D3082:E3082"/>
    <mergeCell ref="F3082:G3082"/>
    <mergeCell ref="I3082:J3082"/>
    <mergeCell ref="K3082:L3082"/>
    <mergeCell ref="N3082:O3082"/>
    <mergeCell ref="P3082:Q3082"/>
    <mergeCell ref="D3057:E3057"/>
    <mergeCell ref="F3057:G3057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D3050:E3050"/>
    <mergeCell ref="F3050:G3050"/>
    <mergeCell ref="I3050:J3050"/>
    <mergeCell ref="K3050:L3050"/>
    <mergeCell ref="N3050:O3050"/>
    <mergeCell ref="P3050:Q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S3054:T3054"/>
    <mergeCell ref="U3054:V3054"/>
    <mergeCell ref="X3054:Y3054"/>
    <mergeCell ref="Z3054:AA3054"/>
    <mergeCell ref="D3054:E3054"/>
    <mergeCell ref="F3054:G3054"/>
    <mergeCell ref="I3054:J3054"/>
    <mergeCell ref="K3054:L3054"/>
    <mergeCell ref="N3054:O3054"/>
    <mergeCell ref="P3054:Q3054"/>
    <mergeCell ref="AC3075:AD3075"/>
    <mergeCell ref="AE3075:AF3075"/>
    <mergeCell ref="AH3075:AI3075"/>
    <mergeCell ref="AJ3075:AK3075"/>
    <mergeCell ref="AC3082:AD3082"/>
    <mergeCell ref="AE3082:AF3082"/>
    <mergeCell ref="AH3082:AI3082"/>
    <mergeCell ref="AJ3082:AK3082"/>
    <mergeCell ref="S3068:T3068"/>
    <mergeCell ref="U3068:V3068"/>
    <mergeCell ref="X3068:Y3068"/>
    <mergeCell ref="Z3068:AA3068"/>
    <mergeCell ref="D3068:E3068"/>
    <mergeCell ref="F3068:G3068"/>
    <mergeCell ref="S3075:T3075"/>
    <mergeCell ref="U3075:V3075"/>
    <mergeCell ref="X3075:Y3075"/>
    <mergeCell ref="Z3075:AA3075"/>
    <mergeCell ref="D3075:E3075"/>
    <mergeCell ref="F3075:G3075"/>
    <mergeCell ref="I3075:J3075"/>
    <mergeCell ref="K3075:L3075"/>
    <mergeCell ref="N3075:O3075"/>
    <mergeCell ref="P3075:Q3075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D3092:E3092"/>
    <mergeCell ref="F3092:G3092"/>
    <mergeCell ref="I3092:J3092"/>
    <mergeCell ref="K3092:L3092"/>
    <mergeCell ref="N3092:O3092"/>
    <mergeCell ref="P3092:Q3092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D3085:E3085"/>
    <mergeCell ref="F3085:G3085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D3078:E3078"/>
    <mergeCell ref="F3078:G3078"/>
    <mergeCell ref="I3078:J3078"/>
    <mergeCell ref="K3078:L3078"/>
    <mergeCell ref="N3078:O3078"/>
    <mergeCell ref="P3078:Q3078"/>
    <mergeCell ref="S3078:T3078"/>
    <mergeCell ref="U3078:V3078"/>
    <mergeCell ref="X3078:Y3078"/>
    <mergeCell ref="Z3078:AA3078"/>
    <mergeCell ref="AC3078:AD3078"/>
    <mergeCell ref="AE3078:AF3078"/>
    <mergeCell ref="AH3134:AI3134"/>
    <mergeCell ref="AJ3134:AK3134"/>
    <mergeCell ref="S3138:T3138"/>
    <mergeCell ref="U3138:V3138"/>
    <mergeCell ref="X3138:Y3138"/>
    <mergeCell ref="Z3138:AA3138"/>
    <mergeCell ref="D3138:E3138"/>
    <mergeCell ref="F3138:G3138"/>
    <mergeCell ref="I3138:J3138"/>
    <mergeCell ref="K3138:L3138"/>
    <mergeCell ref="N3138:O3138"/>
    <mergeCell ref="P3138:Q3138"/>
    <mergeCell ref="D3113:E3113"/>
    <mergeCell ref="F3113:G3113"/>
    <mergeCell ref="I3113:J3113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D3106:E3106"/>
    <mergeCell ref="F3106:G3106"/>
    <mergeCell ref="I3106:J3106"/>
    <mergeCell ref="K3106:L3106"/>
    <mergeCell ref="N3106:O3106"/>
    <mergeCell ref="P3106:Q3106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S3110:T3110"/>
    <mergeCell ref="U3110:V3110"/>
    <mergeCell ref="X3110:Y3110"/>
    <mergeCell ref="Z3110:AA3110"/>
    <mergeCell ref="D3110:E3110"/>
    <mergeCell ref="F3110:G3110"/>
    <mergeCell ref="I3110:J3110"/>
    <mergeCell ref="K3110:L3110"/>
    <mergeCell ref="N3110:O3110"/>
    <mergeCell ref="P3110:Q3110"/>
    <mergeCell ref="AC3131:AD3131"/>
    <mergeCell ref="AE3131:AF3131"/>
    <mergeCell ref="AH3131:AI3131"/>
    <mergeCell ref="AJ3131:AK3131"/>
    <mergeCell ref="AC3138:AD3138"/>
    <mergeCell ref="AE3138:AF3138"/>
    <mergeCell ref="AH3138:AI3138"/>
    <mergeCell ref="AJ3138:AK3138"/>
    <mergeCell ref="S3124:T3124"/>
    <mergeCell ref="U3124:V3124"/>
    <mergeCell ref="X3124:Y3124"/>
    <mergeCell ref="Z3124:AA3124"/>
    <mergeCell ref="D3124:E3124"/>
    <mergeCell ref="F3124:G3124"/>
    <mergeCell ref="S3131:T3131"/>
    <mergeCell ref="U3131:V3131"/>
    <mergeCell ref="X3131:Y3131"/>
    <mergeCell ref="Z3131:AA3131"/>
    <mergeCell ref="D3131:E3131"/>
    <mergeCell ref="F3131:G3131"/>
    <mergeCell ref="I3131:J3131"/>
    <mergeCell ref="K3131:L3131"/>
    <mergeCell ref="N3131:O3131"/>
    <mergeCell ref="P3131:Q3131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D3148:E3148"/>
    <mergeCell ref="F3148:G3148"/>
    <mergeCell ref="I3148:J3148"/>
    <mergeCell ref="K3148:L3148"/>
    <mergeCell ref="N3148:O3148"/>
    <mergeCell ref="P3148:Q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D3141:E3141"/>
    <mergeCell ref="F3141:G3141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D3134:E3134"/>
    <mergeCell ref="F3134:G3134"/>
    <mergeCell ref="I3134:J3134"/>
    <mergeCell ref="K3134:L3134"/>
    <mergeCell ref="N3134:O3134"/>
    <mergeCell ref="P3134:Q3134"/>
    <mergeCell ref="S3134:T3134"/>
    <mergeCell ref="U3134:V3134"/>
    <mergeCell ref="X3134:Y3134"/>
    <mergeCell ref="Z3134:AA3134"/>
    <mergeCell ref="AC3134:AD3134"/>
    <mergeCell ref="AE3134:AF3134"/>
    <mergeCell ref="AH3190:AI3190"/>
    <mergeCell ref="AJ3190:AK3190"/>
    <mergeCell ref="S3194:T3194"/>
    <mergeCell ref="U3194:V3194"/>
    <mergeCell ref="X3194:Y3194"/>
    <mergeCell ref="Z3194:AA3194"/>
    <mergeCell ref="D3194:E3194"/>
    <mergeCell ref="F3194:G3194"/>
    <mergeCell ref="I3194:J3194"/>
    <mergeCell ref="K3194:L3194"/>
    <mergeCell ref="N3194:O3194"/>
    <mergeCell ref="P3194:Q3194"/>
    <mergeCell ref="D3169:E3169"/>
    <mergeCell ref="F3169:G3169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D3162:E3162"/>
    <mergeCell ref="F3162:G3162"/>
    <mergeCell ref="I3162:J3162"/>
    <mergeCell ref="K3162:L3162"/>
    <mergeCell ref="N3162:O3162"/>
    <mergeCell ref="P3162:Q3162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S3166:T3166"/>
    <mergeCell ref="U3166:V3166"/>
    <mergeCell ref="X3166:Y3166"/>
    <mergeCell ref="Z3166:AA3166"/>
    <mergeCell ref="D3166:E3166"/>
    <mergeCell ref="F3166:G3166"/>
    <mergeCell ref="I3166:J3166"/>
    <mergeCell ref="K3166:L3166"/>
    <mergeCell ref="N3166:O3166"/>
    <mergeCell ref="P3166:Q3166"/>
    <mergeCell ref="AC3187:AD3187"/>
    <mergeCell ref="AE3187:AF3187"/>
    <mergeCell ref="AH3187:AI3187"/>
    <mergeCell ref="AJ3187:AK3187"/>
    <mergeCell ref="AC3194:AD3194"/>
    <mergeCell ref="AE3194:AF3194"/>
    <mergeCell ref="AH3194:AI3194"/>
    <mergeCell ref="AJ3194:AK3194"/>
    <mergeCell ref="S3180:T3180"/>
    <mergeCell ref="U3180:V3180"/>
    <mergeCell ref="X3180:Y3180"/>
    <mergeCell ref="Z3180:AA3180"/>
    <mergeCell ref="D3180:E3180"/>
    <mergeCell ref="F3180:G3180"/>
    <mergeCell ref="S3187:T3187"/>
    <mergeCell ref="U3187:V3187"/>
    <mergeCell ref="X3187:Y3187"/>
    <mergeCell ref="Z3187:AA3187"/>
    <mergeCell ref="D3187:E3187"/>
    <mergeCell ref="F3187:G3187"/>
    <mergeCell ref="I3187:J3187"/>
    <mergeCell ref="K3187:L3187"/>
    <mergeCell ref="N3187:O3187"/>
    <mergeCell ref="P3187:Q3187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D3204:E3204"/>
    <mergeCell ref="F3204:G3204"/>
    <mergeCell ref="I3204:J3204"/>
    <mergeCell ref="K3204:L3204"/>
    <mergeCell ref="N3204:O3204"/>
    <mergeCell ref="P3204:Q3204"/>
    <mergeCell ref="S3204:T3204"/>
    <mergeCell ref="U3204:V3204"/>
    <mergeCell ref="X3204:Y3204"/>
    <mergeCell ref="Z3204:AA3204"/>
    <mergeCell ref="AC3204:AD3204"/>
    <mergeCell ref="AE3204:AF3204"/>
    <mergeCell ref="AH3204:AI3204"/>
    <mergeCell ref="AJ3204:AK3204"/>
    <mergeCell ref="D3197:E3197"/>
    <mergeCell ref="F3197:G3197"/>
    <mergeCell ref="I3197:J3197"/>
    <mergeCell ref="K3197:L3197"/>
    <mergeCell ref="N3197:O3197"/>
    <mergeCell ref="P3197:Q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D3190:E3190"/>
    <mergeCell ref="F3190:G3190"/>
    <mergeCell ref="I3190:J3190"/>
    <mergeCell ref="K3190:L3190"/>
    <mergeCell ref="N3190:O3190"/>
    <mergeCell ref="P3190:Q3190"/>
    <mergeCell ref="S3190:T3190"/>
    <mergeCell ref="U3190:V3190"/>
    <mergeCell ref="X3190:Y3190"/>
    <mergeCell ref="Z3190:AA3190"/>
    <mergeCell ref="AC3190:AD3190"/>
    <mergeCell ref="AE3190:AF3190"/>
    <mergeCell ref="AH3246:AI3246"/>
    <mergeCell ref="AJ3246:AK3246"/>
    <mergeCell ref="S3250:T3250"/>
    <mergeCell ref="U3250:V3250"/>
    <mergeCell ref="X3250:Y3250"/>
    <mergeCell ref="Z3250:AA3250"/>
    <mergeCell ref="D3250:E3250"/>
    <mergeCell ref="F3250:G3250"/>
    <mergeCell ref="I3250:J3250"/>
    <mergeCell ref="K3250:L3250"/>
    <mergeCell ref="N3250:O3250"/>
    <mergeCell ref="P3250:Q3250"/>
    <mergeCell ref="D3225:E3225"/>
    <mergeCell ref="F3225:G3225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D3218:E3218"/>
    <mergeCell ref="F3218:G3218"/>
    <mergeCell ref="I3218:J3218"/>
    <mergeCell ref="K3218:L3218"/>
    <mergeCell ref="N3218:O3218"/>
    <mergeCell ref="P3218:Q3218"/>
    <mergeCell ref="S3218:T3218"/>
    <mergeCell ref="U3218:V3218"/>
    <mergeCell ref="X3218:Y3218"/>
    <mergeCell ref="Z3218:AA3218"/>
    <mergeCell ref="AC3218:AD3218"/>
    <mergeCell ref="AE3218:AF3218"/>
    <mergeCell ref="AH3218:AI3218"/>
    <mergeCell ref="AJ3218:AK3218"/>
    <mergeCell ref="S3222:T3222"/>
    <mergeCell ref="U3222:V3222"/>
    <mergeCell ref="X3222:Y3222"/>
    <mergeCell ref="Z3222:AA3222"/>
    <mergeCell ref="D3222:E3222"/>
    <mergeCell ref="F3222:G3222"/>
    <mergeCell ref="I3222:J3222"/>
    <mergeCell ref="K3222:L3222"/>
    <mergeCell ref="N3222:O3222"/>
    <mergeCell ref="P3222:Q3222"/>
    <mergeCell ref="AC3243:AD3243"/>
    <mergeCell ref="AE3243:AF3243"/>
    <mergeCell ref="AH3243:AI3243"/>
    <mergeCell ref="AJ3243:AK3243"/>
    <mergeCell ref="AC3250:AD3250"/>
    <mergeCell ref="AE3250:AF3250"/>
    <mergeCell ref="AH3250:AI3250"/>
    <mergeCell ref="AJ3250:AK3250"/>
    <mergeCell ref="S3236:T3236"/>
    <mergeCell ref="U3236:V3236"/>
    <mergeCell ref="X3236:Y3236"/>
    <mergeCell ref="Z3236:AA3236"/>
    <mergeCell ref="D3236:E3236"/>
    <mergeCell ref="F3236:G3236"/>
    <mergeCell ref="S3243:T3243"/>
    <mergeCell ref="U3243:V3243"/>
    <mergeCell ref="X3243:Y3243"/>
    <mergeCell ref="Z3243:AA3243"/>
    <mergeCell ref="D3243:E3243"/>
    <mergeCell ref="F3243:G3243"/>
    <mergeCell ref="I3243:J3243"/>
    <mergeCell ref="K3243:L3243"/>
    <mergeCell ref="N3243:O3243"/>
    <mergeCell ref="P3243:Q3243"/>
    <mergeCell ref="D3267:E3267"/>
    <mergeCell ref="F3267:G3267"/>
    <mergeCell ref="I3267:J3267"/>
    <mergeCell ref="K3267:L3267"/>
    <mergeCell ref="N3267:O3267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D3260:E3260"/>
    <mergeCell ref="F3260:G3260"/>
    <mergeCell ref="I3260:J3260"/>
    <mergeCell ref="K3260:L3260"/>
    <mergeCell ref="N3260:O3260"/>
    <mergeCell ref="P3260:Q3260"/>
    <mergeCell ref="S3260:T3260"/>
    <mergeCell ref="U3260:V3260"/>
    <mergeCell ref="X3260:Y3260"/>
    <mergeCell ref="Z3260:AA3260"/>
    <mergeCell ref="AC3260:AD3260"/>
    <mergeCell ref="AE3260:AF3260"/>
    <mergeCell ref="AH3260:AI3260"/>
    <mergeCell ref="AJ3260:AK3260"/>
    <mergeCell ref="D3253:E3253"/>
    <mergeCell ref="F3253:G3253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D3246:E3246"/>
    <mergeCell ref="F3246:G3246"/>
    <mergeCell ref="I3246:J3246"/>
    <mergeCell ref="K3246:L3246"/>
    <mergeCell ref="N3246:O3246"/>
    <mergeCell ref="P3246:Q3246"/>
    <mergeCell ref="S3246:T3246"/>
    <mergeCell ref="U3246:V3246"/>
    <mergeCell ref="X3246:Y3246"/>
    <mergeCell ref="Z3246:AA3246"/>
    <mergeCell ref="AC3246:AD3246"/>
    <mergeCell ref="AE3246:AF3246"/>
    <mergeCell ref="AH3302:AI3302"/>
    <mergeCell ref="AJ3302:AK3302"/>
    <mergeCell ref="S3306:T3306"/>
    <mergeCell ref="U3306:V3306"/>
    <mergeCell ref="X3306:Y3306"/>
    <mergeCell ref="Z3306:AA3306"/>
    <mergeCell ref="D3306:E3306"/>
    <mergeCell ref="F3306:G3306"/>
    <mergeCell ref="I3306:J3306"/>
    <mergeCell ref="K3306:L3306"/>
    <mergeCell ref="N3306:O3306"/>
    <mergeCell ref="P3306:Q3306"/>
    <mergeCell ref="D3281:E3281"/>
    <mergeCell ref="F3281:G3281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D3274:E3274"/>
    <mergeCell ref="F3274:G3274"/>
    <mergeCell ref="I3274:J3274"/>
    <mergeCell ref="K3274:L3274"/>
    <mergeCell ref="N3274:O3274"/>
    <mergeCell ref="P3274:Q3274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S3278:T3278"/>
    <mergeCell ref="U3278:V3278"/>
    <mergeCell ref="X3278:Y3278"/>
    <mergeCell ref="Z3278:AA3278"/>
    <mergeCell ref="D3278:E3278"/>
    <mergeCell ref="F3278:G3278"/>
    <mergeCell ref="I3278:J3278"/>
    <mergeCell ref="K3278:L3278"/>
    <mergeCell ref="N3278:O3278"/>
    <mergeCell ref="P3278:Q3278"/>
    <mergeCell ref="AC3299:AD3299"/>
    <mergeCell ref="AE3299:AF3299"/>
    <mergeCell ref="AH3299:AI3299"/>
    <mergeCell ref="AJ3299:AK3299"/>
    <mergeCell ref="AC3306:AD3306"/>
    <mergeCell ref="AE3306:AF3306"/>
    <mergeCell ref="AH3306:AI3306"/>
    <mergeCell ref="AJ3306:AK3306"/>
    <mergeCell ref="S3292:T3292"/>
    <mergeCell ref="U3292:V3292"/>
    <mergeCell ref="X3292:Y3292"/>
    <mergeCell ref="Z3292:AA3292"/>
    <mergeCell ref="D3292:E3292"/>
    <mergeCell ref="F3292:G3292"/>
    <mergeCell ref="S3299:T3299"/>
    <mergeCell ref="U3299:V3299"/>
    <mergeCell ref="X3299:Y3299"/>
    <mergeCell ref="Z3299:AA3299"/>
    <mergeCell ref="D3299:E3299"/>
    <mergeCell ref="F3299:G3299"/>
    <mergeCell ref="I3299:J3299"/>
    <mergeCell ref="K3299:L3299"/>
    <mergeCell ref="N3299:O3299"/>
    <mergeCell ref="P3299:Q3299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D3316:E3316"/>
    <mergeCell ref="F3316:G3316"/>
    <mergeCell ref="I3316:J3316"/>
    <mergeCell ref="K3316:L3316"/>
    <mergeCell ref="N3316:O3316"/>
    <mergeCell ref="P3316:Q3316"/>
    <mergeCell ref="S3316:T3316"/>
    <mergeCell ref="U3316:V3316"/>
    <mergeCell ref="X3316:Y3316"/>
    <mergeCell ref="Z3316:AA3316"/>
    <mergeCell ref="AC3316:AD3316"/>
    <mergeCell ref="AE3316:AF3316"/>
    <mergeCell ref="AH3316:AI3316"/>
    <mergeCell ref="AJ3316:AK3316"/>
    <mergeCell ref="D3309:E3309"/>
    <mergeCell ref="F3309:G3309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D3302:E3302"/>
    <mergeCell ref="F3302:G3302"/>
    <mergeCell ref="I3302:J3302"/>
    <mergeCell ref="K3302:L3302"/>
    <mergeCell ref="N3302:O3302"/>
    <mergeCell ref="P3302:Q3302"/>
    <mergeCell ref="S3302:T3302"/>
    <mergeCell ref="U3302:V3302"/>
    <mergeCell ref="X3302:Y3302"/>
    <mergeCell ref="Z3302:AA3302"/>
    <mergeCell ref="AC3302:AD3302"/>
    <mergeCell ref="AE3302:AF3302"/>
    <mergeCell ref="AH3358:AI3358"/>
    <mergeCell ref="AJ3358:AK3358"/>
    <mergeCell ref="S3362:T3362"/>
    <mergeCell ref="U3362:V3362"/>
    <mergeCell ref="X3362:Y3362"/>
    <mergeCell ref="Z3362:AA3362"/>
    <mergeCell ref="D3362:E3362"/>
    <mergeCell ref="F3362:G3362"/>
    <mergeCell ref="I3362:J3362"/>
    <mergeCell ref="K3362:L3362"/>
    <mergeCell ref="N3362:O3362"/>
    <mergeCell ref="P3362:Q3362"/>
    <mergeCell ref="D3337:E3337"/>
    <mergeCell ref="F3337:G3337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D3330:E3330"/>
    <mergeCell ref="F3330:G3330"/>
    <mergeCell ref="I3330:J3330"/>
    <mergeCell ref="K3330:L3330"/>
    <mergeCell ref="N3330:O3330"/>
    <mergeCell ref="P3330:Q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S3334:T3334"/>
    <mergeCell ref="U3334:V3334"/>
    <mergeCell ref="X3334:Y3334"/>
    <mergeCell ref="Z3334:AA3334"/>
    <mergeCell ref="D3334:E3334"/>
    <mergeCell ref="F3334:G3334"/>
    <mergeCell ref="I3334:J3334"/>
    <mergeCell ref="K3334:L3334"/>
    <mergeCell ref="N3334:O3334"/>
    <mergeCell ref="P3334:Q3334"/>
    <mergeCell ref="AC3355:AD3355"/>
    <mergeCell ref="AE3355:AF3355"/>
    <mergeCell ref="AH3355:AI3355"/>
    <mergeCell ref="AJ3355:AK3355"/>
    <mergeCell ref="AC3362:AD3362"/>
    <mergeCell ref="AE3362:AF3362"/>
    <mergeCell ref="AH3362:AI3362"/>
    <mergeCell ref="AJ3362:AK3362"/>
    <mergeCell ref="S3348:T3348"/>
    <mergeCell ref="U3348:V3348"/>
    <mergeCell ref="X3348:Y3348"/>
    <mergeCell ref="Z3348:AA3348"/>
    <mergeCell ref="D3348:E3348"/>
    <mergeCell ref="F3348:G3348"/>
    <mergeCell ref="S3355:T3355"/>
    <mergeCell ref="U3355:V3355"/>
    <mergeCell ref="X3355:Y3355"/>
    <mergeCell ref="Z3355:AA3355"/>
    <mergeCell ref="D3355:E3355"/>
    <mergeCell ref="F3355:G3355"/>
    <mergeCell ref="I3355:J3355"/>
    <mergeCell ref="K3355:L3355"/>
    <mergeCell ref="N3355:O3355"/>
    <mergeCell ref="P3355:Q3355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D3372:E3372"/>
    <mergeCell ref="F3372:G3372"/>
    <mergeCell ref="I3372:J3372"/>
    <mergeCell ref="K3372:L3372"/>
    <mergeCell ref="N3372:O3372"/>
    <mergeCell ref="P3372:Q3372"/>
    <mergeCell ref="S3372:T3372"/>
    <mergeCell ref="U3372:V3372"/>
    <mergeCell ref="X3372:Y3372"/>
    <mergeCell ref="Z3372:AA3372"/>
    <mergeCell ref="AC3372:AD3372"/>
    <mergeCell ref="AE3372:AF3372"/>
    <mergeCell ref="AH3372:AI3372"/>
    <mergeCell ref="AJ3372:AK3372"/>
    <mergeCell ref="D3365:E3365"/>
    <mergeCell ref="F3365:G3365"/>
    <mergeCell ref="I3365:J3365"/>
    <mergeCell ref="K3365:L3365"/>
    <mergeCell ref="N3365:O3365"/>
    <mergeCell ref="P3365:Q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D3358:E3358"/>
    <mergeCell ref="F3358:G3358"/>
    <mergeCell ref="I3358:J3358"/>
    <mergeCell ref="K3358:L3358"/>
    <mergeCell ref="N3358:O3358"/>
    <mergeCell ref="P3358:Q3358"/>
    <mergeCell ref="S3358:T3358"/>
    <mergeCell ref="U3358:V3358"/>
    <mergeCell ref="X3358:Y3358"/>
    <mergeCell ref="Z3358:AA3358"/>
    <mergeCell ref="AC3358:AD3358"/>
    <mergeCell ref="AE3358:AF3358"/>
    <mergeCell ref="AH3414:AI3414"/>
    <mergeCell ref="AJ3414:AK3414"/>
    <mergeCell ref="S3418:T3418"/>
    <mergeCell ref="U3418:V3418"/>
    <mergeCell ref="X3418:Y3418"/>
    <mergeCell ref="Z3418:AA3418"/>
    <mergeCell ref="D3418:E3418"/>
    <mergeCell ref="F3418:G3418"/>
    <mergeCell ref="I3418:J3418"/>
    <mergeCell ref="K3418:L3418"/>
    <mergeCell ref="N3418:O3418"/>
    <mergeCell ref="P3418:Q3418"/>
    <mergeCell ref="D3393:E3393"/>
    <mergeCell ref="F3393:G3393"/>
    <mergeCell ref="I3393:J3393"/>
    <mergeCell ref="K3393:L3393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D3386:E3386"/>
    <mergeCell ref="F3386:G3386"/>
    <mergeCell ref="I3386:J3386"/>
    <mergeCell ref="K3386:L3386"/>
    <mergeCell ref="N3386:O3386"/>
    <mergeCell ref="P3386:Q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S3390:T3390"/>
    <mergeCell ref="U3390:V3390"/>
    <mergeCell ref="X3390:Y3390"/>
    <mergeCell ref="Z3390:AA3390"/>
    <mergeCell ref="D3390:E3390"/>
    <mergeCell ref="F3390:G3390"/>
    <mergeCell ref="I3390:J3390"/>
    <mergeCell ref="K3390:L3390"/>
    <mergeCell ref="N3390:O3390"/>
    <mergeCell ref="P3390:Q3390"/>
    <mergeCell ref="AC3411:AD3411"/>
    <mergeCell ref="AE3411:AF3411"/>
    <mergeCell ref="AH3411:AI3411"/>
    <mergeCell ref="AJ3411:AK3411"/>
    <mergeCell ref="AC3418:AD3418"/>
    <mergeCell ref="AE3418:AF3418"/>
    <mergeCell ref="AH3418:AI3418"/>
    <mergeCell ref="AJ3418:AK3418"/>
    <mergeCell ref="S3404:T3404"/>
    <mergeCell ref="U3404:V3404"/>
    <mergeCell ref="X3404:Y3404"/>
    <mergeCell ref="Z3404:AA3404"/>
    <mergeCell ref="D3404:E3404"/>
    <mergeCell ref="F3404:G3404"/>
    <mergeCell ref="S3411:T3411"/>
    <mergeCell ref="U3411:V3411"/>
    <mergeCell ref="X3411:Y3411"/>
    <mergeCell ref="Z3411:AA3411"/>
    <mergeCell ref="D3411:E3411"/>
    <mergeCell ref="F3411:G3411"/>
    <mergeCell ref="I3411:J3411"/>
    <mergeCell ref="K3411:L3411"/>
    <mergeCell ref="N3411:O3411"/>
    <mergeCell ref="P3411:Q3411"/>
    <mergeCell ref="D3435:E3435"/>
    <mergeCell ref="F3435:G3435"/>
    <mergeCell ref="I3435:J3435"/>
    <mergeCell ref="K3435:L3435"/>
    <mergeCell ref="N3435:O3435"/>
    <mergeCell ref="P3435:Q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D3428:E3428"/>
    <mergeCell ref="F3428:G3428"/>
    <mergeCell ref="I3428:J3428"/>
    <mergeCell ref="K3428:L3428"/>
    <mergeCell ref="N3428:O3428"/>
    <mergeCell ref="P3428:Q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D3421:E3421"/>
    <mergeCell ref="F3421:G3421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D3414:E3414"/>
    <mergeCell ref="F3414:G3414"/>
    <mergeCell ref="I3414:J3414"/>
    <mergeCell ref="K3414:L3414"/>
    <mergeCell ref="N3414:O3414"/>
    <mergeCell ref="P3414:Q3414"/>
    <mergeCell ref="S3414:T3414"/>
    <mergeCell ref="U3414:V3414"/>
    <mergeCell ref="X3414:Y3414"/>
    <mergeCell ref="Z3414:AA3414"/>
    <mergeCell ref="AC3414:AD3414"/>
    <mergeCell ref="AE3414:AF3414"/>
    <mergeCell ref="AH3470:AI3470"/>
    <mergeCell ref="AJ3470:AK3470"/>
    <mergeCell ref="S3474:T3474"/>
    <mergeCell ref="U3474:V3474"/>
    <mergeCell ref="X3474:Y3474"/>
    <mergeCell ref="Z3474:AA3474"/>
    <mergeCell ref="D3474:E3474"/>
    <mergeCell ref="F3474:G3474"/>
    <mergeCell ref="I3474:J3474"/>
    <mergeCell ref="K3474:L3474"/>
    <mergeCell ref="N3474:O3474"/>
    <mergeCell ref="P3474:Q3474"/>
    <mergeCell ref="D3449:E3449"/>
    <mergeCell ref="F3449:G3449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D3442:E3442"/>
    <mergeCell ref="F3442:G3442"/>
    <mergeCell ref="I3442:J3442"/>
    <mergeCell ref="K3442:L3442"/>
    <mergeCell ref="N3442:O3442"/>
    <mergeCell ref="P3442:Q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S3446:T3446"/>
    <mergeCell ref="U3446:V3446"/>
    <mergeCell ref="X3446:Y3446"/>
    <mergeCell ref="Z3446:AA3446"/>
    <mergeCell ref="D3446:E3446"/>
    <mergeCell ref="F3446:G3446"/>
    <mergeCell ref="I3446:J3446"/>
    <mergeCell ref="K3446:L3446"/>
    <mergeCell ref="N3446:O3446"/>
    <mergeCell ref="P3446:Q3446"/>
    <mergeCell ref="AC3467:AD3467"/>
    <mergeCell ref="AE3467:AF3467"/>
    <mergeCell ref="AH3467:AI3467"/>
    <mergeCell ref="AJ3467:AK3467"/>
    <mergeCell ref="AC3474:AD3474"/>
    <mergeCell ref="AE3474:AF3474"/>
    <mergeCell ref="AH3474:AI3474"/>
    <mergeCell ref="AJ3474:AK3474"/>
    <mergeCell ref="S3460:T3460"/>
    <mergeCell ref="U3460:V3460"/>
    <mergeCell ref="X3460:Y3460"/>
    <mergeCell ref="Z3460:AA3460"/>
    <mergeCell ref="D3460:E3460"/>
    <mergeCell ref="F3460:G3460"/>
    <mergeCell ref="S3467:T3467"/>
    <mergeCell ref="U3467:V3467"/>
    <mergeCell ref="X3467:Y3467"/>
    <mergeCell ref="Z3467:AA3467"/>
    <mergeCell ref="D3467:E3467"/>
    <mergeCell ref="F3467:G3467"/>
    <mergeCell ref="I3467:J3467"/>
    <mergeCell ref="K3467:L3467"/>
    <mergeCell ref="N3467:O3467"/>
    <mergeCell ref="P3467:Q3467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D3484:E3484"/>
    <mergeCell ref="F3484:G3484"/>
    <mergeCell ref="I3484:J3484"/>
    <mergeCell ref="K3484:L3484"/>
    <mergeCell ref="N3484:O3484"/>
    <mergeCell ref="P3484:Q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D3477:E3477"/>
    <mergeCell ref="F3477:G3477"/>
    <mergeCell ref="I3477:J3477"/>
    <mergeCell ref="K3477:L3477"/>
    <mergeCell ref="N3477:O3477"/>
    <mergeCell ref="P3477:Q3477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D3470:E3470"/>
    <mergeCell ref="F3470:G3470"/>
    <mergeCell ref="I3470:J3470"/>
    <mergeCell ref="K3470:L3470"/>
    <mergeCell ref="N3470:O3470"/>
    <mergeCell ref="P3470:Q3470"/>
    <mergeCell ref="S3470:T3470"/>
    <mergeCell ref="U3470:V3470"/>
    <mergeCell ref="X3470:Y3470"/>
    <mergeCell ref="Z3470:AA3470"/>
    <mergeCell ref="AC3470:AD3470"/>
    <mergeCell ref="AE3470:AF3470"/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D3498:E3498"/>
    <mergeCell ref="F3498:G3498"/>
    <mergeCell ref="I3498:J3498"/>
    <mergeCell ref="K3498:L3498"/>
    <mergeCell ref="N3498:O3498"/>
    <mergeCell ref="P3498:Q349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  <mergeCell ref="S3502:T3502"/>
    <mergeCell ref="U3502:V3502"/>
    <mergeCell ref="X3502:Y3502"/>
    <mergeCell ref="Z3502:AA3502"/>
    <mergeCell ref="D3502:E3502"/>
    <mergeCell ref="F3502:G3502"/>
    <mergeCell ref="I3502:J3502"/>
    <mergeCell ref="K3502:L3502"/>
    <mergeCell ref="N3502:O3502"/>
    <mergeCell ref="P3502:Q3502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>
              <from>
                <xdr:col>8</xdr:col>
                <xdr:colOff>381000</xdr:colOff>
                <xdr:row>11</xdr:row>
                <xdr:rowOff>184150</xdr:rowOff>
              </from>
              <to>
                <xdr:col>11</xdr:col>
                <xdr:colOff>374650</xdr:colOff>
                <xdr:row>13</xdr:row>
                <xdr:rowOff>215900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30" r:id="rId6">
          <objectPr defaultSize="0" autoPict="0" r:id="rId7">
            <anchor moveWithCells="1">
              <from>
                <xdr:col>3</xdr:col>
                <xdr:colOff>488950</xdr:colOff>
                <xdr:row>11</xdr:row>
                <xdr:rowOff>76200</xdr:rowOff>
              </from>
              <to>
                <xdr:col>5</xdr:col>
                <xdr:colOff>215900</xdr:colOff>
                <xdr:row>13</xdr:row>
                <xdr:rowOff>165100</xdr:rowOff>
              </to>
            </anchor>
          </objectPr>
        </oleObject>
      </mc:Choice>
      <mc:Fallback>
        <oleObject progId="Equation.DSMT4" shapeId="1030" r:id="rId6"/>
      </mc:Fallback>
    </mc:AlternateContent>
    <mc:AlternateContent xmlns:mc="http://schemas.openxmlformats.org/markup-compatibility/2006">
      <mc:Choice Requires="x14">
        <oleObject progId="Equation.DSMT4" shapeId="1032" r:id="rId8">
          <objectPr defaultSize="0" autoPict="0" r:id="rId9">
            <anchor moveWithCells="1">
              <from>
                <xdr:col>19</xdr:col>
                <xdr:colOff>0</xdr:colOff>
                <xdr:row>11</xdr:row>
                <xdr:rowOff>69850</xdr:rowOff>
              </from>
              <to>
                <xdr:col>20</xdr:col>
                <xdr:colOff>285750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2" r:id="rId8"/>
      </mc:Fallback>
    </mc:AlternateContent>
    <mc:AlternateContent xmlns:mc="http://schemas.openxmlformats.org/markup-compatibility/2006">
      <mc:Choice Requires="x14">
        <oleObject progId="Equation.DSMT4" shapeId="1034" r:id="rId10">
          <objectPr defaultSize="0" autoPict="0" r:id="rId11">
            <anchor moveWithCells="1">
              <from>
                <xdr:col>28</xdr:col>
                <xdr:colOff>603250</xdr:colOff>
                <xdr:row>11</xdr:row>
                <xdr:rowOff>114300</xdr:rowOff>
              </from>
              <to>
                <xdr:col>30</xdr:col>
                <xdr:colOff>323850</xdr:colOff>
                <xdr:row>14</xdr:row>
                <xdr:rowOff>76200</xdr:rowOff>
              </to>
            </anchor>
          </objectPr>
        </oleObject>
      </mc:Choice>
      <mc:Fallback>
        <oleObject progId="Equation.DSMT4" shapeId="1034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9DAA-6DB9-4954-B75B-CEB8A2D46818}">
  <dimension ref="B3:M29"/>
  <sheetViews>
    <sheetView topLeftCell="A8" zoomScaleNormal="100" workbookViewId="0">
      <selection activeCell="C22" sqref="C22"/>
    </sheetView>
  </sheetViews>
  <sheetFormatPr defaultRowHeight="18"/>
  <cols>
    <col min="1" max="1" width="2.9140625" customWidth="1"/>
    <col min="4" max="4" width="9.58203125" bestFit="1" customWidth="1"/>
    <col min="7" max="7" width="9.58203125" bestFit="1" customWidth="1"/>
  </cols>
  <sheetData>
    <row r="3" spans="2:10" ht="18.5" thickBot="1">
      <c r="B3" s="97" t="s">
        <v>37</v>
      </c>
      <c r="C3" s="161"/>
      <c r="D3" s="161"/>
      <c r="E3" s="161"/>
      <c r="F3" s="161"/>
      <c r="G3" s="161"/>
    </row>
    <row r="4" spans="2:10" ht="18.5" thickBot="1">
      <c r="C4" s="162" t="s">
        <v>38</v>
      </c>
      <c r="D4" s="163" t="s">
        <v>32</v>
      </c>
      <c r="E4" s="163" t="s">
        <v>30</v>
      </c>
      <c r="F4" s="163" t="s">
        <v>33</v>
      </c>
      <c r="G4" s="164" t="s">
        <v>31</v>
      </c>
      <c r="H4" s="163" t="s">
        <v>35</v>
      </c>
      <c r="I4" s="164" t="s">
        <v>68</v>
      </c>
      <c r="J4" s="165" t="s">
        <v>29</v>
      </c>
    </row>
    <row r="5" spans="2:10" ht="19" thickTop="1" thickBot="1">
      <c r="C5" s="166">
        <v>1</v>
      </c>
      <c r="D5" s="193">
        <f>設定部!D5</f>
        <v>1.5645045214180671</v>
      </c>
      <c r="E5" s="193">
        <f>設定部!E5</f>
        <v>0.9233525082870887</v>
      </c>
      <c r="F5" s="193">
        <f>設定部!F5</f>
        <v>5.1266277042961139</v>
      </c>
      <c r="G5" s="194">
        <f>設定部!G5</f>
        <v>0.7988624199140425</v>
      </c>
      <c r="H5" s="195">
        <f>設定部!H5</f>
        <v>1.2377003527446007</v>
      </c>
      <c r="I5" s="167">
        <f>設定部!I5</f>
        <v>1</v>
      </c>
      <c r="J5" s="84">
        <f>設定部!J5</f>
        <v>0</v>
      </c>
    </row>
    <row r="6" spans="2:10">
      <c r="B6" s="100"/>
      <c r="C6" s="87"/>
      <c r="D6" s="87"/>
      <c r="E6" s="87"/>
      <c r="F6" s="87"/>
      <c r="G6" s="87"/>
    </row>
    <row r="7" spans="2:10" ht="18.5" thickBot="1">
      <c r="B7" s="168" t="s">
        <v>39</v>
      </c>
      <c r="C7" s="87"/>
      <c r="D7" s="87"/>
      <c r="E7" s="87"/>
      <c r="F7" s="87"/>
      <c r="G7" s="87"/>
    </row>
    <row r="8" spans="2:10">
      <c r="B8" s="169" t="s">
        <v>23</v>
      </c>
      <c r="C8" s="170" t="s">
        <v>40</v>
      </c>
      <c r="D8" s="171" t="s">
        <v>32</v>
      </c>
      <c r="E8" s="171" t="s">
        <v>30</v>
      </c>
      <c r="F8" s="172" t="s">
        <v>33</v>
      </c>
      <c r="G8" s="172" t="s">
        <v>31</v>
      </c>
      <c r="H8" s="172" t="s">
        <v>35</v>
      </c>
      <c r="I8" s="173" t="s">
        <v>68</v>
      </c>
    </row>
    <row r="9" spans="2:10" ht="18.5" thickBot="1">
      <c r="B9" s="174" t="s">
        <v>24</v>
      </c>
      <c r="C9" s="175" t="s">
        <v>25</v>
      </c>
      <c r="D9" s="176" t="s">
        <v>61</v>
      </c>
      <c r="E9" s="176" t="s">
        <v>36</v>
      </c>
      <c r="F9" s="177" t="s">
        <v>61</v>
      </c>
      <c r="G9" s="177" t="s">
        <v>61</v>
      </c>
      <c r="H9" s="177" t="s">
        <v>36</v>
      </c>
      <c r="I9" s="178" t="s">
        <v>28</v>
      </c>
    </row>
    <row r="10" spans="2:10" ht="19" thickTop="1" thickBot="1">
      <c r="B10" s="179">
        <f>設定部!B10</f>
        <v>100</v>
      </c>
      <c r="C10" s="179">
        <f>設定部!C10</f>
        <v>50</v>
      </c>
      <c r="D10" s="95">
        <f>設定部!D10</f>
        <v>49.799725614661085</v>
      </c>
      <c r="E10" s="95">
        <f>設定部!E10</f>
        <v>73.47805795509521</v>
      </c>
      <c r="F10" s="95">
        <f>設定部!F10</f>
        <v>163.18562810611641</v>
      </c>
      <c r="G10" s="95">
        <f>設定部!G10</f>
        <v>25.428580595934644</v>
      </c>
      <c r="H10" s="95">
        <f>設定部!H10</f>
        <v>98.493064602942852</v>
      </c>
      <c r="I10" s="96">
        <f>設定部!I10</f>
        <v>50</v>
      </c>
    </row>
    <row r="12" spans="2:10">
      <c r="B12" s="180" t="s">
        <v>62</v>
      </c>
    </row>
    <row r="13" spans="2:10" ht="18.5" thickBot="1">
      <c r="B13" s="97" t="s">
        <v>63</v>
      </c>
      <c r="C13" s="85"/>
      <c r="D13" s="85"/>
      <c r="E13" s="85"/>
      <c r="F13" s="85"/>
      <c r="G13" s="85"/>
      <c r="H13" s="81"/>
    </row>
    <row r="14" spans="2:10" ht="18.5" thickBot="1">
      <c r="C14" s="162" t="s">
        <v>38</v>
      </c>
      <c r="D14" s="163" t="s">
        <v>32</v>
      </c>
      <c r="E14" s="163" t="s">
        <v>30</v>
      </c>
      <c r="F14" s="163" t="s">
        <v>33</v>
      </c>
      <c r="G14" s="164" t="s">
        <v>31</v>
      </c>
      <c r="H14" s="165" t="s">
        <v>35</v>
      </c>
      <c r="I14" s="181"/>
    </row>
    <row r="15" spans="2:10" ht="19" thickTop="1" thickBot="1">
      <c r="C15" s="166">
        <v>1</v>
      </c>
      <c r="D15" s="193">
        <f>D20*(2*PI()*$B$20*$C20*10^-6)</f>
        <v>1.4765485471872029</v>
      </c>
      <c r="E15" s="193">
        <f>(2*PI()*$B$20*E20*10^-3)/$C20</f>
        <v>0.94247779607693805</v>
      </c>
      <c r="F15" s="193">
        <f>F20*(2*PI()*$B$20*$C20*10^-6)</f>
        <v>5.026548245743669</v>
      </c>
      <c r="G15" s="193">
        <f>G20*(2*PI()*$B$20*$C20*10^-6)</f>
        <v>0.75398223686155041</v>
      </c>
      <c r="H15" s="196">
        <f>(2*PI()*$B$20*H20*10^-3)/$C20</f>
        <v>1.2566370614359172</v>
      </c>
      <c r="I15" s="182"/>
    </row>
    <row r="16" spans="2:10">
      <c r="B16" s="100"/>
      <c r="C16" s="87"/>
      <c r="D16" s="87"/>
      <c r="E16" s="87"/>
      <c r="F16" s="87"/>
      <c r="G16" s="87"/>
    </row>
    <row r="17" spans="2:13" ht="18.5" thickBot="1">
      <c r="B17" s="183" t="s">
        <v>64</v>
      </c>
      <c r="C17" s="87"/>
      <c r="D17" s="87"/>
      <c r="E17" s="87"/>
      <c r="F17" s="87"/>
      <c r="G17" s="87"/>
    </row>
    <row r="18" spans="2:13">
      <c r="B18" s="169" t="s">
        <v>23</v>
      </c>
      <c r="C18" s="170" t="s">
        <v>40</v>
      </c>
      <c r="D18" s="171" t="s">
        <v>32</v>
      </c>
      <c r="E18" s="171" t="s">
        <v>30</v>
      </c>
      <c r="F18" s="172" t="s">
        <v>33</v>
      </c>
      <c r="G18" s="172" t="s">
        <v>31</v>
      </c>
      <c r="H18" s="173" t="s">
        <v>35</v>
      </c>
    </row>
    <row r="19" spans="2:13" ht="18.5" thickBot="1">
      <c r="B19" s="174" t="s">
        <v>24</v>
      </c>
      <c r="C19" s="175" t="s">
        <v>25</v>
      </c>
      <c r="D19" s="176" t="s">
        <v>61</v>
      </c>
      <c r="E19" s="176" t="s">
        <v>36</v>
      </c>
      <c r="F19" s="177" t="s">
        <v>61</v>
      </c>
      <c r="G19" s="177" t="s">
        <v>61</v>
      </c>
      <c r="H19" s="178" t="s">
        <v>36</v>
      </c>
    </row>
    <row r="20" spans="2:13" ht="19" thickTop="1" thickBot="1">
      <c r="B20" s="184">
        <f>B10</f>
        <v>100</v>
      </c>
      <c r="C20" s="185">
        <f>C10</f>
        <v>50</v>
      </c>
      <c r="D20" s="186">
        <v>47</v>
      </c>
      <c r="E20" s="186">
        <v>75</v>
      </c>
      <c r="F20" s="186">
        <v>160</v>
      </c>
      <c r="G20" s="186">
        <v>24</v>
      </c>
      <c r="H20" s="187">
        <v>100</v>
      </c>
    </row>
    <row r="21" spans="2:13">
      <c r="D21" s="188"/>
      <c r="E21" s="188"/>
      <c r="F21" s="189"/>
      <c r="G21" s="188"/>
    </row>
    <row r="22" spans="2:13" ht="18.5" thickBot="1">
      <c r="B22" s="8" t="s">
        <v>65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</row>
    <row r="23" spans="2:13" ht="18.5" thickBot="1">
      <c r="B23" s="190">
        <v>1</v>
      </c>
      <c r="C23" s="191">
        <v>1.2</v>
      </c>
      <c r="D23" s="191">
        <v>1.5</v>
      </c>
      <c r="E23" s="191">
        <v>1.8</v>
      </c>
      <c r="F23" s="191">
        <v>2.2000000000000002</v>
      </c>
      <c r="G23" s="191">
        <v>2.7</v>
      </c>
      <c r="H23" s="191">
        <v>3.3</v>
      </c>
      <c r="I23" s="191">
        <v>3.9</v>
      </c>
      <c r="J23" s="191">
        <v>4.7</v>
      </c>
      <c r="K23" s="191">
        <v>5.6</v>
      </c>
      <c r="L23" s="191">
        <v>6.8</v>
      </c>
      <c r="M23" s="192">
        <v>8.1999999999999993</v>
      </c>
    </row>
    <row r="24" spans="2:13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</row>
    <row r="25" spans="2:13" ht="18.5" thickBot="1">
      <c r="B25" s="8" t="s">
        <v>66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2:13">
      <c r="B26" s="32">
        <v>1</v>
      </c>
      <c r="C26" s="33">
        <v>1.1000000000000001</v>
      </c>
      <c r="D26" s="33">
        <v>1.3</v>
      </c>
      <c r="E26" s="33">
        <v>1.5</v>
      </c>
      <c r="F26" s="33">
        <v>1.6</v>
      </c>
      <c r="G26" s="33">
        <v>1.8</v>
      </c>
      <c r="H26" s="33">
        <v>2</v>
      </c>
      <c r="I26" s="33">
        <v>2.2000000000000002</v>
      </c>
      <c r="J26" s="33">
        <v>2.4</v>
      </c>
      <c r="K26" s="33">
        <v>2.7</v>
      </c>
      <c r="L26" s="33">
        <v>3</v>
      </c>
      <c r="M26" s="34">
        <v>8.1999999999999993</v>
      </c>
    </row>
    <row r="27" spans="2:13">
      <c r="B27" s="42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47"/>
    </row>
    <row r="28" spans="2:13" ht="18.5" thickBot="1">
      <c r="B28" s="24">
        <v>3.3</v>
      </c>
      <c r="C28" s="53">
        <v>3.6</v>
      </c>
      <c r="D28" s="53">
        <v>3.9</v>
      </c>
      <c r="E28" s="53">
        <v>4.3</v>
      </c>
      <c r="F28" s="53">
        <v>4.7</v>
      </c>
      <c r="G28" s="53">
        <v>5.0999999999999996</v>
      </c>
      <c r="H28" s="53">
        <v>5.6</v>
      </c>
      <c r="I28" s="53">
        <v>6.2</v>
      </c>
      <c r="J28" s="53">
        <v>6.8</v>
      </c>
      <c r="K28" s="53">
        <v>7.5</v>
      </c>
      <c r="L28" s="53">
        <v>8.1999999999999993</v>
      </c>
      <c r="M28" s="23">
        <v>9.1</v>
      </c>
    </row>
    <row r="29" spans="2:13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加工グラフ</vt:lpstr>
      <vt:lpstr>演算部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2024-05-11T02:17:56Z</dcterms:modified>
</cp:coreProperties>
</file>